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yli.souchet\Desktop\ADSEF\AFF\PAN\2017-2018\"/>
    </mc:Choice>
  </mc:AlternateContent>
  <bookViews>
    <workbookView xWindow="0" yWindow="0" windowWidth="20490" windowHeight="7620" firstSheet="5" activeTab="13"/>
  </bookViews>
  <sheets>
    <sheet name="Oct 17" sheetId="4" r:id="rId1"/>
    <sheet name="Nov 17" sheetId="5" r:id="rId2"/>
    <sheet name="Dic 17" sheetId="6" r:id="rId3"/>
    <sheet name="Ene 17" sheetId="7" r:id="rId4"/>
    <sheet name="Feb 18" sheetId="8" r:id="rId5"/>
    <sheet name="Mar 18" sheetId="9" r:id="rId6"/>
    <sheet name="Abr 18" sheetId="10" r:id="rId7"/>
    <sheet name="May 18" sheetId="11" r:id="rId8"/>
    <sheet name="Jun 18" sheetId="12" r:id="rId9"/>
    <sheet name="Jul 18" sheetId="1" r:id="rId10"/>
    <sheet name="Ago 18" sheetId="2" r:id="rId11"/>
    <sheet name="Sep 18" sheetId="3" r:id="rId12"/>
    <sheet name="Average" sheetId="13" r:id="rId13"/>
    <sheet name="Mensual" sheetId="14" r:id="rId14"/>
  </sheets>
  <definedNames>
    <definedName name="_xlchart.v1.0" hidden="1">Mensual!$A$42:$A$52</definedName>
    <definedName name="_xlchart.v1.1" hidden="1">Mensual!$B$41</definedName>
    <definedName name="_xlchart.v1.2" hidden="1">Mensual!$B$42:$B$52</definedName>
    <definedName name="_xlchart.v1.3" hidden="1">Mensual!$A$9:$A$20</definedName>
    <definedName name="_xlchart.v1.4" hidden="1">Mensual!$B$8</definedName>
    <definedName name="_xlchart.v1.5" hidden="1">Mensual!$B$9:$B$20</definedName>
  </definedNames>
  <calcPr calcId="162913"/>
</workbook>
</file>

<file path=xl/calcChain.xml><?xml version="1.0" encoding="utf-8"?>
<calcChain xmlns="http://schemas.openxmlformats.org/spreadsheetml/2006/main">
  <c r="E17" i="5" l="1"/>
  <c r="E33" i="5"/>
  <c r="E47" i="5"/>
  <c r="E57" i="5"/>
  <c r="E67" i="5"/>
  <c r="E76" i="5"/>
  <c r="E89" i="5"/>
  <c r="E101" i="5"/>
  <c r="E118" i="5"/>
  <c r="E131" i="5"/>
  <c r="E129" i="5"/>
  <c r="E17" i="6"/>
  <c r="E33" i="6"/>
  <c r="E47" i="6"/>
  <c r="E57" i="6"/>
  <c r="E67" i="6"/>
  <c r="E76" i="6"/>
  <c r="E89" i="6"/>
  <c r="E101" i="6"/>
  <c r="E118" i="6"/>
  <c r="E131" i="6"/>
  <c r="E129" i="6"/>
  <c r="E17" i="7"/>
  <c r="E33" i="7"/>
  <c r="E47" i="7"/>
  <c r="E57" i="7"/>
  <c r="E67" i="7"/>
  <c r="E76" i="7"/>
  <c r="E89" i="7"/>
  <c r="E101" i="7"/>
  <c r="E118" i="7"/>
  <c r="E17" i="8"/>
  <c r="E31" i="8"/>
  <c r="E33" i="8"/>
  <c r="E47" i="8"/>
  <c r="E101" i="8"/>
  <c r="E118" i="8"/>
  <c r="E131" i="8"/>
  <c r="E129" i="8"/>
  <c r="E131" i="10"/>
  <c r="E129" i="10"/>
  <c r="E128" i="10"/>
  <c r="E127" i="10"/>
  <c r="E126" i="10"/>
  <c r="E125" i="10"/>
  <c r="E124" i="10"/>
  <c r="E123" i="10"/>
  <c r="E122" i="10"/>
  <c r="E121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1" i="10"/>
  <c r="E100" i="10"/>
  <c r="E99" i="10"/>
  <c r="E98" i="10"/>
  <c r="E97" i="10"/>
  <c r="E96" i="10"/>
  <c r="E95" i="10"/>
  <c r="E94" i="10"/>
  <c r="E93" i="10"/>
  <c r="E92" i="10"/>
  <c r="E89" i="10"/>
  <c r="E88" i="10"/>
  <c r="E87" i="10"/>
  <c r="E86" i="10"/>
  <c r="E85" i="10"/>
  <c r="E84" i="10"/>
  <c r="E83" i="10"/>
  <c r="E82" i="10"/>
  <c r="E81" i="10"/>
  <c r="E80" i="10"/>
  <c r="E79" i="10"/>
  <c r="E76" i="10"/>
  <c r="E75" i="10"/>
  <c r="E74" i="10"/>
  <c r="E73" i="10"/>
  <c r="E72" i="10"/>
  <c r="E71" i="10"/>
  <c r="E70" i="10"/>
  <c r="E67" i="10"/>
  <c r="E66" i="10"/>
  <c r="E65" i="10"/>
  <c r="E64" i="10"/>
  <c r="E63" i="10"/>
  <c r="E62" i="10"/>
  <c r="E61" i="10"/>
  <c r="E60" i="10"/>
  <c r="E57" i="10"/>
  <c r="E56" i="10"/>
  <c r="E55" i="10"/>
  <c r="E54" i="10"/>
  <c r="E53" i="10"/>
  <c r="E52" i="10"/>
  <c r="E51" i="10"/>
  <c r="E50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7" i="10"/>
  <c r="E16" i="10"/>
  <c r="E15" i="10"/>
  <c r="E14" i="10"/>
  <c r="E13" i="10"/>
  <c r="E12" i="10"/>
  <c r="E11" i="10"/>
  <c r="E10" i="10"/>
  <c r="E9" i="10"/>
  <c r="E17" i="1"/>
  <c r="E33" i="1"/>
  <c r="E67" i="1"/>
  <c r="E76" i="1"/>
  <c r="E89" i="1"/>
  <c r="E101" i="1"/>
  <c r="E118" i="1"/>
  <c r="E17" i="2"/>
  <c r="E33" i="2"/>
  <c r="E47" i="2"/>
  <c r="E57" i="2"/>
  <c r="E67" i="2"/>
  <c r="E76" i="2"/>
  <c r="E89" i="2"/>
  <c r="E101" i="2"/>
  <c r="E118" i="2"/>
  <c r="E128" i="2"/>
  <c r="E57" i="3" l="1"/>
  <c r="E47" i="3"/>
  <c r="E33" i="3"/>
  <c r="E17" i="3"/>
  <c r="C37" i="14" l="1"/>
  <c r="C27" i="14"/>
  <c r="C28" i="14"/>
  <c r="C29" i="14"/>
  <c r="C30" i="14"/>
  <c r="C31" i="14"/>
  <c r="C32" i="14"/>
  <c r="C33" i="14"/>
  <c r="C34" i="14"/>
  <c r="C35" i="14"/>
  <c r="C36" i="14"/>
  <c r="C26" i="14"/>
  <c r="B37" i="14"/>
  <c r="C18" i="14"/>
  <c r="D18" i="14"/>
  <c r="B18" i="14"/>
  <c r="D128" i="13"/>
  <c r="B128" i="13"/>
  <c r="F128" i="13"/>
  <c r="G128" i="13"/>
  <c r="H128" i="13"/>
  <c r="I128" i="13"/>
  <c r="E128" i="13"/>
  <c r="C128" i="13"/>
  <c r="E127" i="13"/>
  <c r="E126" i="13"/>
  <c r="E125" i="13"/>
  <c r="E124" i="13"/>
  <c r="E123" i="13"/>
  <c r="E122" i="13"/>
  <c r="E121" i="13"/>
  <c r="E117" i="13"/>
  <c r="E116" i="13"/>
  <c r="E115" i="13"/>
  <c r="E114" i="13"/>
  <c r="E113" i="13"/>
  <c r="E112" i="13"/>
  <c r="E111" i="13"/>
  <c r="E110" i="13"/>
  <c r="E109" i="13"/>
  <c r="E108" i="13"/>
  <c r="E107" i="13"/>
  <c r="E106" i="13"/>
  <c r="E105" i="13"/>
  <c r="E104" i="13"/>
  <c r="E100" i="13"/>
  <c r="E99" i="13"/>
  <c r="E98" i="13"/>
  <c r="E97" i="13"/>
  <c r="E96" i="13"/>
  <c r="E95" i="13"/>
  <c r="E94" i="13"/>
  <c r="E93" i="13"/>
  <c r="E92" i="13"/>
  <c r="E88" i="13"/>
  <c r="E87" i="13"/>
  <c r="E86" i="13"/>
  <c r="E85" i="13"/>
  <c r="E84" i="13"/>
  <c r="E83" i="13"/>
  <c r="E82" i="13"/>
  <c r="E81" i="13"/>
  <c r="E80" i="13"/>
  <c r="E79" i="13"/>
  <c r="E75" i="13"/>
  <c r="E74" i="13"/>
  <c r="E73" i="13"/>
  <c r="E72" i="13"/>
  <c r="E71" i="13"/>
  <c r="E70" i="13"/>
  <c r="E66" i="13"/>
  <c r="E65" i="13"/>
  <c r="E64" i="13"/>
  <c r="E63" i="13"/>
  <c r="E62" i="13"/>
  <c r="E61" i="13"/>
  <c r="E60" i="13"/>
  <c r="E56" i="13"/>
  <c r="E55" i="13"/>
  <c r="E54" i="13"/>
  <c r="E53" i="13"/>
  <c r="E52" i="13"/>
  <c r="E51" i="13"/>
  <c r="E50" i="13"/>
  <c r="E46" i="13"/>
  <c r="E45" i="13"/>
  <c r="E44" i="13"/>
  <c r="E43" i="13"/>
  <c r="E42" i="13"/>
  <c r="E41" i="13"/>
  <c r="E40" i="13"/>
  <c r="E39" i="13"/>
  <c r="E38" i="13"/>
  <c r="E37" i="13"/>
  <c r="E36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0" i="13"/>
  <c r="E16" i="13"/>
  <c r="E15" i="13"/>
  <c r="E14" i="13"/>
  <c r="E13" i="13"/>
  <c r="E12" i="13"/>
  <c r="E11" i="13"/>
  <c r="E9" i="13"/>
  <c r="E92" i="2" l="1"/>
  <c r="J89" i="2"/>
  <c r="J128" i="1" l="1"/>
  <c r="J130" i="1" s="1"/>
  <c r="I128" i="1"/>
  <c r="I130" i="1" s="1"/>
  <c r="F128" i="1"/>
  <c r="F130" i="1" s="1"/>
  <c r="D128" i="1"/>
  <c r="D130" i="1" s="1"/>
  <c r="C128" i="1"/>
  <c r="C130" i="1" s="1"/>
  <c r="B128" i="1"/>
  <c r="B132" i="1" s="1"/>
  <c r="H127" i="1"/>
  <c r="G127" i="1"/>
  <c r="E127" i="1"/>
  <c r="H126" i="1"/>
  <c r="G126" i="1"/>
  <c r="E126" i="1"/>
  <c r="H125" i="1"/>
  <c r="G125" i="1"/>
  <c r="E125" i="1"/>
  <c r="H124" i="1"/>
  <c r="G124" i="1"/>
  <c r="E124" i="1"/>
  <c r="H123" i="1"/>
  <c r="G123" i="1"/>
  <c r="E123" i="1"/>
  <c r="H122" i="1"/>
  <c r="G122" i="1"/>
  <c r="E122" i="1"/>
  <c r="H121" i="1"/>
  <c r="H128" i="1" s="1"/>
  <c r="G121" i="1"/>
  <c r="G128" i="1" s="1"/>
  <c r="E121" i="1"/>
  <c r="J118" i="1"/>
  <c r="I118" i="1"/>
  <c r="F118" i="1"/>
  <c r="D118" i="1"/>
  <c r="C118" i="1"/>
  <c r="B118" i="1"/>
  <c r="H117" i="1"/>
  <c r="G117" i="1"/>
  <c r="E117" i="1"/>
  <c r="H116" i="1"/>
  <c r="G116" i="1"/>
  <c r="E116" i="1"/>
  <c r="H115" i="1"/>
  <c r="G115" i="1"/>
  <c r="E115" i="1"/>
  <c r="H114" i="1"/>
  <c r="G114" i="1"/>
  <c r="E114" i="1"/>
  <c r="H113" i="1"/>
  <c r="G113" i="1"/>
  <c r="E113" i="1"/>
  <c r="H112" i="1"/>
  <c r="G112" i="1"/>
  <c r="E112" i="1"/>
  <c r="H111" i="1"/>
  <c r="G111" i="1"/>
  <c r="E111" i="1"/>
  <c r="H110" i="1"/>
  <c r="G110" i="1"/>
  <c r="E110" i="1"/>
  <c r="H109" i="1"/>
  <c r="G109" i="1"/>
  <c r="E109" i="1"/>
  <c r="H108" i="1"/>
  <c r="G108" i="1"/>
  <c r="E108" i="1"/>
  <c r="H107" i="1"/>
  <c r="G107" i="1"/>
  <c r="E107" i="1"/>
  <c r="H106" i="1"/>
  <c r="G106" i="1"/>
  <c r="E106" i="1"/>
  <c r="H105" i="1"/>
  <c r="H118" i="1" s="1"/>
  <c r="G105" i="1"/>
  <c r="G118" i="1" s="1"/>
  <c r="E105" i="1"/>
  <c r="H104" i="1"/>
  <c r="G104" i="1"/>
  <c r="E104" i="1"/>
  <c r="J101" i="1"/>
  <c r="I101" i="1"/>
  <c r="F101" i="1"/>
  <c r="D101" i="1"/>
  <c r="C101" i="1"/>
  <c r="B101" i="1"/>
  <c r="H100" i="1"/>
  <c r="G100" i="1"/>
  <c r="E100" i="1"/>
  <c r="H99" i="1"/>
  <c r="G99" i="1"/>
  <c r="E99" i="1"/>
  <c r="H98" i="1"/>
  <c r="G98" i="1"/>
  <c r="E98" i="1"/>
  <c r="H97" i="1"/>
  <c r="G97" i="1"/>
  <c r="G101" i="1" s="1"/>
  <c r="E97" i="1"/>
  <c r="H96" i="1"/>
  <c r="G96" i="1"/>
  <c r="E96" i="1"/>
  <c r="H95" i="1"/>
  <c r="G95" i="1"/>
  <c r="E95" i="1"/>
  <c r="H94" i="1"/>
  <c r="H101" i="1" s="1"/>
  <c r="G94" i="1"/>
  <c r="E94" i="1"/>
  <c r="H93" i="1"/>
  <c r="G93" i="1"/>
  <c r="E93" i="1"/>
  <c r="H92" i="1"/>
  <c r="G92" i="1"/>
  <c r="E92" i="1"/>
  <c r="J89" i="1"/>
  <c r="I89" i="1"/>
  <c r="F89" i="1"/>
  <c r="D89" i="1"/>
  <c r="C89" i="1"/>
  <c r="B89" i="1"/>
  <c r="H88" i="1"/>
  <c r="G88" i="1"/>
  <c r="E88" i="1"/>
  <c r="H87" i="1"/>
  <c r="G87" i="1"/>
  <c r="E87" i="1"/>
  <c r="H86" i="1"/>
  <c r="G86" i="1"/>
  <c r="E86" i="1"/>
  <c r="H85" i="1"/>
  <c r="G85" i="1"/>
  <c r="E85" i="1"/>
  <c r="H84" i="1"/>
  <c r="G84" i="1"/>
  <c r="E84" i="1"/>
  <c r="H83" i="1"/>
  <c r="G83" i="1"/>
  <c r="E83" i="1"/>
  <c r="H82" i="1"/>
  <c r="G82" i="1"/>
  <c r="E82" i="1"/>
  <c r="H81" i="1"/>
  <c r="G81" i="1"/>
  <c r="E81" i="1"/>
  <c r="H80" i="1"/>
  <c r="G80" i="1"/>
  <c r="E80" i="1"/>
  <c r="H79" i="1"/>
  <c r="H89" i="1" s="1"/>
  <c r="G79" i="1"/>
  <c r="G89" i="1" s="1"/>
  <c r="E79" i="1"/>
  <c r="J76" i="1"/>
  <c r="I76" i="1"/>
  <c r="F76" i="1"/>
  <c r="D76" i="1"/>
  <c r="C76" i="1"/>
  <c r="B76" i="1"/>
  <c r="H75" i="1"/>
  <c r="G75" i="1"/>
  <c r="E75" i="1"/>
  <c r="H74" i="1"/>
  <c r="G74" i="1"/>
  <c r="E74" i="1"/>
  <c r="H73" i="1"/>
  <c r="G73" i="1"/>
  <c r="E73" i="1"/>
  <c r="H72" i="1"/>
  <c r="G72" i="1"/>
  <c r="E72" i="1"/>
  <c r="H71" i="1"/>
  <c r="G71" i="1"/>
  <c r="G76" i="1" s="1"/>
  <c r="E71" i="1"/>
  <c r="H70" i="1"/>
  <c r="H76" i="1" s="1"/>
  <c r="G70" i="1"/>
  <c r="E70" i="1"/>
  <c r="J67" i="1"/>
  <c r="I67" i="1"/>
  <c r="F67" i="1"/>
  <c r="D67" i="1"/>
  <c r="C67" i="1"/>
  <c r="B67" i="1"/>
  <c r="H66" i="1"/>
  <c r="G66" i="1"/>
  <c r="E66" i="1"/>
  <c r="H65" i="1"/>
  <c r="G65" i="1"/>
  <c r="E65" i="1"/>
  <c r="H64" i="1"/>
  <c r="G64" i="1"/>
  <c r="E64" i="1"/>
  <c r="H63" i="1"/>
  <c r="G63" i="1"/>
  <c r="E63" i="1"/>
  <c r="H62" i="1"/>
  <c r="G62" i="1"/>
  <c r="E62" i="1"/>
  <c r="H61" i="1"/>
  <c r="G61" i="1"/>
  <c r="E61" i="1"/>
  <c r="H60" i="1"/>
  <c r="H67" i="1" s="1"/>
  <c r="G60" i="1"/>
  <c r="G67" i="1" s="1"/>
  <c r="E60" i="1"/>
  <c r="J57" i="1"/>
  <c r="I57" i="1"/>
  <c r="F57" i="1"/>
  <c r="D57" i="1"/>
  <c r="E57" i="1" s="1"/>
  <c r="C57" i="1"/>
  <c r="B57" i="1"/>
  <c r="H56" i="1"/>
  <c r="G56" i="1"/>
  <c r="E56" i="1"/>
  <c r="H55" i="1"/>
  <c r="G55" i="1"/>
  <c r="E55" i="1"/>
  <c r="H54" i="1"/>
  <c r="G54" i="1"/>
  <c r="E54" i="1"/>
  <c r="H53" i="1"/>
  <c r="G53" i="1"/>
  <c r="E53" i="1"/>
  <c r="H52" i="1"/>
  <c r="G52" i="1"/>
  <c r="E52" i="1"/>
  <c r="H51" i="1"/>
  <c r="G51" i="1"/>
  <c r="E51" i="1"/>
  <c r="H50" i="1"/>
  <c r="H57" i="1" s="1"/>
  <c r="G50" i="1"/>
  <c r="G57" i="1" s="1"/>
  <c r="E50" i="1"/>
  <c r="J47" i="1"/>
  <c r="I47" i="1"/>
  <c r="F47" i="1"/>
  <c r="D47" i="1"/>
  <c r="E47" i="1" s="1"/>
  <c r="C47" i="1"/>
  <c r="B47" i="1"/>
  <c r="H46" i="1"/>
  <c r="G46" i="1"/>
  <c r="E46" i="1"/>
  <c r="H45" i="1"/>
  <c r="G45" i="1"/>
  <c r="E45" i="1"/>
  <c r="H44" i="1"/>
  <c r="G44" i="1"/>
  <c r="E44" i="1"/>
  <c r="H43" i="1"/>
  <c r="G43" i="1"/>
  <c r="E43" i="1"/>
  <c r="H42" i="1"/>
  <c r="G42" i="1"/>
  <c r="E42" i="1"/>
  <c r="H41" i="1"/>
  <c r="G41" i="1"/>
  <c r="E41" i="1"/>
  <c r="H40" i="1"/>
  <c r="G40" i="1"/>
  <c r="E40" i="1"/>
  <c r="H39" i="1"/>
  <c r="G39" i="1"/>
  <c r="E39" i="1"/>
  <c r="H38" i="1"/>
  <c r="G38" i="1"/>
  <c r="E38" i="1"/>
  <c r="H37" i="1"/>
  <c r="G37" i="1"/>
  <c r="E37" i="1"/>
  <c r="H36" i="1"/>
  <c r="H47" i="1" s="1"/>
  <c r="G36" i="1"/>
  <c r="G47" i="1" s="1"/>
  <c r="E36" i="1"/>
  <c r="J33" i="1"/>
  <c r="I33" i="1"/>
  <c r="F33" i="1"/>
  <c r="D33" i="1"/>
  <c r="C33" i="1"/>
  <c r="B33" i="1"/>
  <c r="H32" i="1"/>
  <c r="G32" i="1"/>
  <c r="E32" i="1"/>
  <c r="H31" i="1"/>
  <c r="G31" i="1"/>
  <c r="E31" i="1"/>
  <c r="H30" i="1"/>
  <c r="G30" i="1"/>
  <c r="E30" i="1"/>
  <c r="H29" i="1"/>
  <c r="G29" i="1"/>
  <c r="E29" i="1"/>
  <c r="H28" i="1"/>
  <c r="G28" i="1"/>
  <c r="E28" i="1"/>
  <c r="H27" i="1"/>
  <c r="G27" i="1"/>
  <c r="E27" i="1"/>
  <c r="H26" i="1"/>
  <c r="G26" i="1"/>
  <c r="E26" i="1"/>
  <c r="H25" i="1"/>
  <c r="G25" i="1"/>
  <c r="E25" i="1"/>
  <c r="H24" i="1"/>
  <c r="G24" i="1"/>
  <c r="E24" i="1"/>
  <c r="H23" i="1"/>
  <c r="G23" i="1"/>
  <c r="E23" i="1"/>
  <c r="H22" i="1"/>
  <c r="G22" i="1"/>
  <c r="E22" i="1"/>
  <c r="H21" i="1"/>
  <c r="G21" i="1"/>
  <c r="E21" i="1"/>
  <c r="H20" i="1"/>
  <c r="H33" i="1" s="1"/>
  <c r="G20" i="1"/>
  <c r="G33" i="1" s="1"/>
  <c r="E20" i="1"/>
  <c r="J17" i="1"/>
  <c r="I17" i="1"/>
  <c r="F17" i="1"/>
  <c r="D17" i="1"/>
  <c r="C17" i="1"/>
  <c r="B17" i="1"/>
  <c r="H16" i="1"/>
  <c r="G16" i="1"/>
  <c r="E16" i="1"/>
  <c r="H15" i="1"/>
  <c r="G15" i="1"/>
  <c r="E15" i="1"/>
  <c r="H14" i="1"/>
  <c r="G14" i="1"/>
  <c r="E14" i="1"/>
  <c r="H13" i="1"/>
  <c r="G13" i="1"/>
  <c r="E13" i="1"/>
  <c r="H12" i="1"/>
  <c r="G12" i="1"/>
  <c r="E12" i="1"/>
  <c r="H11" i="1"/>
  <c r="G11" i="1"/>
  <c r="E11" i="1"/>
  <c r="H10" i="1"/>
  <c r="G10" i="1"/>
  <c r="E10" i="1"/>
  <c r="H9" i="1"/>
  <c r="H17" i="1" s="1"/>
  <c r="G9" i="1"/>
  <c r="G17" i="1" s="1"/>
  <c r="E9" i="1"/>
  <c r="E130" i="1" l="1"/>
  <c r="G130" i="1"/>
  <c r="H130" i="1"/>
  <c r="B130" i="1"/>
  <c r="E128" i="1"/>
  <c r="J128" i="11"/>
  <c r="I128" i="11"/>
  <c r="F128" i="11"/>
  <c r="D128" i="11"/>
  <c r="C128" i="11"/>
  <c r="B128" i="11"/>
  <c r="H127" i="11"/>
  <c r="G127" i="11"/>
  <c r="E127" i="11"/>
  <c r="H126" i="11"/>
  <c r="G126" i="11"/>
  <c r="E126" i="11"/>
  <c r="H125" i="11"/>
  <c r="G125" i="11"/>
  <c r="E125" i="11"/>
  <c r="H124" i="11"/>
  <c r="G124" i="11"/>
  <c r="E124" i="11"/>
  <c r="H123" i="11"/>
  <c r="G123" i="11"/>
  <c r="E123" i="11"/>
  <c r="H122" i="11"/>
  <c r="G122" i="11"/>
  <c r="E122" i="11"/>
  <c r="H121" i="11"/>
  <c r="H128" i="11" s="1"/>
  <c r="G121" i="11"/>
  <c r="E121" i="11"/>
  <c r="J118" i="11"/>
  <c r="I118" i="11"/>
  <c r="F118" i="11"/>
  <c r="D118" i="11"/>
  <c r="E118" i="11" s="1"/>
  <c r="C118" i="11"/>
  <c r="B118" i="11"/>
  <c r="H117" i="11"/>
  <c r="G117" i="11"/>
  <c r="E117" i="11"/>
  <c r="H116" i="11"/>
  <c r="G116" i="11"/>
  <c r="E116" i="11"/>
  <c r="H115" i="11"/>
  <c r="G115" i="11"/>
  <c r="E115" i="11"/>
  <c r="H114" i="11"/>
  <c r="G114" i="11"/>
  <c r="E114" i="11"/>
  <c r="H113" i="11"/>
  <c r="G113" i="11"/>
  <c r="E113" i="11"/>
  <c r="H112" i="11"/>
  <c r="G112" i="11"/>
  <c r="E112" i="11"/>
  <c r="H111" i="11"/>
  <c r="G111" i="11"/>
  <c r="E111" i="11"/>
  <c r="H110" i="11"/>
  <c r="G110" i="11"/>
  <c r="E110" i="11"/>
  <c r="H109" i="11"/>
  <c r="G109" i="11"/>
  <c r="E109" i="11"/>
  <c r="H108" i="11"/>
  <c r="G108" i="11"/>
  <c r="E108" i="11"/>
  <c r="H107" i="11"/>
  <c r="G107" i="11"/>
  <c r="E107" i="11"/>
  <c r="H106" i="11"/>
  <c r="G106" i="11"/>
  <c r="E106" i="11"/>
  <c r="H105" i="11"/>
  <c r="G105" i="11"/>
  <c r="E105" i="11"/>
  <c r="H104" i="11"/>
  <c r="G104" i="11"/>
  <c r="E104" i="11"/>
  <c r="J101" i="11"/>
  <c r="I101" i="11"/>
  <c r="F101" i="11"/>
  <c r="D101" i="11"/>
  <c r="E101" i="11" s="1"/>
  <c r="C101" i="11"/>
  <c r="B101" i="11"/>
  <c r="H100" i="11"/>
  <c r="G100" i="11"/>
  <c r="E100" i="11"/>
  <c r="H99" i="11"/>
  <c r="G99" i="11"/>
  <c r="E99" i="11"/>
  <c r="H98" i="11"/>
  <c r="G98" i="11"/>
  <c r="E98" i="11"/>
  <c r="H97" i="11"/>
  <c r="G97" i="11"/>
  <c r="E97" i="11"/>
  <c r="H96" i="11"/>
  <c r="G96" i="11"/>
  <c r="E96" i="11"/>
  <c r="H95" i="11"/>
  <c r="G95" i="11"/>
  <c r="E95" i="11"/>
  <c r="H94" i="11"/>
  <c r="G94" i="11"/>
  <c r="E94" i="11"/>
  <c r="H93" i="11"/>
  <c r="G93" i="11"/>
  <c r="E93" i="11"/>
  <c r="H92" i="11"/>
  <c r="G92" i="11"/>
  <c r="E92" i="11"/>
  <c r="J89" i="11"/>
  <c r="I89" i="11"/>
  <c r="F89" i="11"/>
  <c r="D89" i="11"/>
  <c r="E89" i="11" s="1"/>
  <c r="C89" i="11"/>
  <c r="B89" i="11"/>
  <c r="H88" i="11"/>
  <c r="G88" i="11"/>
  <c r="E88" i="11"/>
  <c r="H87" i="11"/>
  <c r="G87" i="11"/>
  <c r="E87" i="11"/>
  <c r="H86" i="11"/>
  <c r="G86" i="11"/>
  <c r="E86" i="11"/>
  <c r="H85" i="11"/>
  <c r="G85" i="11"/>
  <c r="E85" i="11"/>
  <c r="H84" i="11"/>
  <c r="G84" i="11"/>
  <c r="E84" i="11"/>
  <c r="H83" i="11"/>
  <c r="G83" i="11"/>
  <c r="E83" i="11"/>
  <c r="H82" i="11"/>
  <c r="G82" i="11"/>
  <c r="E82" i="11"/>
  <c r="H81" i="11"/>
  <c r="G81" i="11"/>
  <c r="E81" i="11"/>
  <c r="H80" i="11"/>
  <c r="G80" i="11"/>
  <c r="E80" i="11"/>
  <c r="H79" i="11"/>
  <c r="G79" i="11"/>
  <c r="G89" i="11" s="1"/>
  <c r="E79" i="11"/>
  <c r="J76" i="11"/>
  <c r="I76" i="11"/>
  <c r="F76" i="11"/>
  <c r="D76" i="11"/>
  <c r="C76" i="11"/>
  <c r="B76" i="11"/>
  <c r="H75" i="11"/>
  <c r="G75" i="11"/>
  <c r="E75" i="11"/>
  <c r="H74" i="11"/>
  <c r="G74" i="11"/>
  <c r="E74" i="11"/>
  <c r="H73" i="11"/>
  <c r="G73" i="11"/>
  <c r="E73" i="11"/>
  <c r="H72" i="11"/>
  <c r="G72" i="11"/>
  <c r="E72" i="11"/>
  <c r="H71" i="11"/>
  <c r="G71" i="11"/>
  <c r="E71" i="11"/>
  <c r="H70" i="11"/>
  <c r="G70" i="11"/>
  <c r="G76" i="11" s="1"/>
  <c r="E70" i="11"/>
  <c r="J67" i="11"/>
  <c r="I67" i="11"/>
  <c r="F67" i="11"/>
  <c r="D67" i="11"/>
  <c r="C67" i="11"/>
  <c r="B67" i="11"/>
  <c r="H66" i="11"/>
  <c r="G66" i="11"/>
  <c r="E66" i="11"/>
  <c r="H65" i="11"/>
  <c r="G65" i="11"/>
  <c r="E65" i="11"/>
  <c r="H64" i="11"/>
  <c r="G64" i="11"/>
  <c r="E64" i="11"/>
  <c r="H63" i="11"/>
  <c r="G63" i="11"/>
  <c r="E63" i="11"/>
  <c r="H62" i="11"/>
  <c r="G62" i="11"/>
  <c r="E62" i="11"/>
  <c r="H61" i="11"/>
  <c r="G61" i="11"/>
  <c r="E61" i="11"/>
  <c r="H60" i="11"/>
  <c r="G60" i="11"/>
  <c r="E60" i="11"/>
  <c r="J57" i="11"/>
  <c r="I57" i="11"/>
  <c r="F57" i="11"/>
  <c r="D57" i="11"/>
  <c r="E57" i="11" s="1"/>
  <c r="C57" i="11"/>
  <c r="B57" i="11"/>
  <c r="H56" i="11"/>
  <c r="G56" i="11"/>
  <c r="E56" i="11"/>
  <c r="H55" i="11"/>
  <c r="G55" i="11"/>
  <c r="E55" i="11"/>
  <c r="H54" i="11"/>
  <c r="G54" i="11"/>
  <c r="E54" i="11"/>
  <c r="H53" i="11"/>
  <c r="G53" i="11"/>
  <c r="E53" i="11"/>
  <c r="H52" i="11"/>
  <c r="G52" i="11"/>
  <c r="E52" i="11"/>
  <c r="H51" i="11"/>
  <c r="G51" i="11"/>
  <c r="E51" i="11"/>
  <c r="H50" i="11"/>
  <c r="G50" i="11"/>
  <c r="E50" i="11"/>
  <c r="J47" i="11"/>
  <c r="I47" i="11"/>
  <c r="F47" i="11"/>
  <c r="D47" i="11"/>
  <c r="C47" i="11"/>
  <c r="B47" i="11"/>
  <c r="H46" i="11"/>
  <c r="G46" i="11"/>
  <c r="E46" i="11"/>
  <c r="H45" i="11"/>
  <c r="G45" i="11"/>
  <c r="E45" i="11"/>
  <c r="H44" i="11"/>
  <c r="G44" i="11"/>
  <c r="E44" i="11"/>
  <c r="H43" i="11"/>
  <c r="G43" i="11"/>
  <c r="E43" i="11"/>
  <c r="H42" i="11"/>
  <c r="G42" i="11"/>
  <c r="E42" i="11"/>
  <c r="H41" i="11"/>
  <c r="G41" i="11"/>
  <c r="E41" i="11"/>
  <c r="H40" i="11"/>
  <c r="G40" i="11"/>
  <c r="E40" i="11"/>
  <c r="H39" i="11"/>
  <c r="G39" i="11"/>
  <c r="E39" i="11"/>
  <c r="H38" i="11"/>
  <c r="G38" i="11"/>
  <c r="E38" i="11"/>
  <c r="H37" i="11"/>
  <c r="G37" i="11"/>
  <c r="E37" i="11"/>
  <c r="H36" i="11"/>
  <c r="G36" i="11"/>
  <c r="E36" i="11"/>
  <c r="J33" i="11"/>
  <c r="I33" i="11"/>
  <c r="F33" i="11"/>
  <c r="D33" i="11"/>
  <c r="E33" i="11" s="1"/>
  <c r="C33" i="11"/>
  <c r="B33" i="11"/>
  <c r="H32" i="11"/>
  <c r="G32" i="11"/>
  <c r="E32" i="11"/>
  <c r="H31" i="11"/>
  <c r="G31" i="11"/>
  <c r="E31" i="11"/>
  <c r="H30" i="11"/>
  <c r="G30" i="11"/>
  <c r="E30" i="11"/>
  <c r="H29" i="11"/>
  <c r="G29" i="11"/>
  <c r="E29" i="11"/>
  <c r="H28" i="11"/>
  <c r="G28" i="11"/>
  <c r="E28" i="11"/>
  <c r="H27" i="11"/>
  <c r="G27" i="11"/>
  <c r="E27" i="11"/>
  <c r="H26" i="11"/>
  <c r="G26" i="11"/>
  <c r="E26" i="11"/>
  <c r="H25" i="11"/>
  <c r="G25" i="11"/>
  <c r="E25" i="11"/>
  <c r="H24" i="11"/>
  <c r="G24" i="11"/>
  <c r="E24" i="11"/>
  <c r="H23" i="11"/>
  <c r="G23" i="11"/>
  <c r="E23" i="11"/>
  <c r="H22" i="11"/>
  <c r="G22" i="11"/>
  <c r="E22" i="11"/>
  <c r="H21" i="11"/>
  <c r="G21" i="11"/>
  <c r="E21" i="11"/>
  <c r="H20" i="11"/>
  <c r="G20" i="11"/>
  <c r="E20" i="11"/>
  <c r="M18" i="11"/>
  <c r="J17" i="11"/>
  <c r="I17" i="11"/>
  <c r="F17" i="11"/>
  <c r="E17" i="11"/>
  <c r="D17" i="11"/>
  <c r="C17" i="11"/>
  <c r="B17" i="11"/>
  <c r="H16" i="11"/>
  <c r="G16" i="11"/>
  <c r="E16" i="11"/>
  <c r="H15" i="11"/>
  <c r="G15" i="11"/>
  <c r="E15" i="11"/>
  <c r="H14" i="11"/>
  <c r="G14" i="11"/>
  <c r="E14" i="11"/>
  <c r="H13" i="11"/>
  <c r="G13" i="11"/>
  <c r="E13" i="11"/>
  <c r="H12" i="11"/>
  <c r="G12" i="11"/>
  <c r="E12" i="11"/>
  <c r="H11" i="11"/>
  <c r="G11" i="11"/>
  <c r="E11" i="11"/>
  <c r="H10" i="11"/>
  <c r="G10" i="11"/>
  <c r="E10" i="11"/>
  <c r="H9" i="11"/>
  <c r="G9" i="11"/>
  <c r="E9" i="11"/>
  <c r="H17" i="11" l="1"/>
  <c r="G57" i="11"/>
  <c r="G47" i="11"/>
  <c r="E67" i="11"/>
  <c r="G33" i="11"/>
  <c r="H67" i="11"/>
  <c r="F130" i="11"/>
  <c r="H33" i="11"/>
  <c r="H76" i="11"/>
  <c r="H118" i="11"/>
  <c r="H130" i="11" s="1"/>
  <c r="I130" i="11"/>
  <c r="G17" i="11"/>
  <c r="H57" i="11"/>
  <c r="B130" i="11"/>
  <c r="H47" i="11"/>
  <c r="G118" i="11"/>
  <c r="G130" i="11" s="1"/>
  <c r="J130" i="11"/>
  <c r="H89" i="11"/>
  <c r="C130" i="11"/>
  <c r="G128" i="11"/>
  <c r="E76" i="11"/>
  <c r="G101" i="11"/>
  <c r="H101" i="11"/>
  <c r="E47" i="11"/>
  <c r="G67" i="11"/>
  <c r="D130" i="11"/>
  <c r="E130" i="11" s="1"/>
  <c r="E128" i="11"/>
  <c r="J129" i="10"/>
  <c r="I129" i="10"/>
  <c r="F129" i="10"/>
  <c r="D129" i="10"/>
  <c r="C129" i="10"/>
  <c r="B129" i="10"/>
  <c r="H128" i="10"/>
  <c r="G128" i="10"/>
  <c r="H127" i="10"/>
  <c r="G127" i="10"/>
  <c r="H126" i="10"/>
  <c r="G126" i="10"/>
  <c r="H125" i="10"/>
  <c r="G125" i="10"/>
  <c r="H124" i="10"/>
  <c r="G124" i="10"/>
  <c r="H123" i="10"/>
  <c r="G123" i="10"/>
  <c r="G129" i="10" s="1"/>
  <c r="H122" i="10"/>
  <c r="H129" i="10" s="1"/>
  <c r="G122" i="10"/>
  <c r="H121" i="10"/>
  <c r="G121" i="10"/>
  <c r="J118" i="10"/>
  <c r="I118" i="10"/>
  <c r="F118" i="10"/>
  <c r="D118" i="10"/>
  <c r="C118" i="10"/>
  <c r="B118" i="10"/>
  <c r="H117" i="10"/>
  <c r="G117" i="10"/>
  <c r="H116" i="10"/>
  <c r="G116" i="10"/>
  <c r="H115" i="10"/>
  <c r="G115" i="10"/>
  <c r="H114" i="10"/>
  <c r="G114" i="10"/>
  <c r="H113" i="10"/>
  <c r="G113" i="10"/>
  <c r="H112" i="10"/>
  <c r="G112" i="10"/>
  <c r="H111" i="10"/>
  <c r="G111" i="10"/>
  <c r="H110" i="10"/>
  <c r="G110" i="10"/>
  <c r="H109" i="10"/>
  <c r="G109" i="10"/>
  <c r="H108" i="10"/>
  <c r="G108" i="10"/>
  <c r="H107" i="10"/>
  <c r="G107" i="10"/>
  <c r="H106" i="10"/>
  <c r="G106" i="10"/>
  <c r="H105" i="10"/>
  <c r="G105" i="10"/>
  <c r="H104" i="10"/>
  <c r="H118" i="10" s="1"/>
  <c r="G104" i="10"/>
  <c r="G118" i="10" s="1"/>
  <c r="J101" i="10"/>
  <c r="I101" i="10"/>
  <c r="F101" i="10"/>
  <c r="D101" i="10"/>
  <c r="C101" i="10"/>
  <c r="B101" i="10"/>
  <c r="H100" i="10"/>
  <c r="G100" i="10"/>
  <c r="H99" i="10"/>
  <c r="G99" i="10"/>
  <c r="H98" i="10"/>
  <c r="G98" i="10"/>
  <c r="H97" i="10"/>
  <c r="G97" i="10"/>
  <c r="H96" i="10"/>
  <c r="G96" i="10"/>
  <c r="H95" i="10"/>
  <c r="G95" i="10"/>
  <c r="H94" i="10"/>
  <c r="G94" i="10"/>
  <c r="H93" i="10"/>
  <c r="G93" i="10"/>
  <c r="G101" i="10" s="1"/>
  <c r="H92" i="10"/>
  <c r="H101" i="10" s="1"/>
  <c r="G92" i="10"/>
  <c r="J89" i="10"/>
  <c r="I89" i="10"/>
  <c r="F89" i="10"/>
  <c r="D89" i="10"/>
  <c r="C89" i="10"/>
  <c r="B89" i="10"/>
  <c r="H88" i="10"/>
  <c r="G88" i="10"/>
  <c r="H87" i="10"/>
  <c r="G87" i="10"/>
  <c r="H86" i="10"/>
  <c r="G86" i="10"/>
  <c r="H85" i="10"/>
  <c r="G85" i="10"/>
  <c r="H84" i="10"/>
  <c r="G84" i="10"/>
  <c r="H83" i="10"/>
  <c r="G83" i="10"/>
  <c r="H82" i="10"/>
  <c r="G82" i="10"/>
  <c r="H81" i="10"/>
  <c r="G81" i="10"/>
  <c r="H80" i="10"/>
  <c r="G80" i="10"/>
  <c r="H79" i="10"/>
  <c r="H89" i="10" s="1"/>
  <c r="G79" i="10"/>
  <c r="G89" i="10" s="1"/>
  <c r="J76" i="10"/>
  <c r="I76" i="10"/>
  <c r="F76" i="10"/>
  <c r="D76" i="10"/>
  <c r="C76" i="10"/>
  <c r="B76" i="10"/>
  <c r="H75" i="10"/>
  <c r="G75" i="10"/>
  <c r="H74" i="10"/>
  <c r="G74" i="10"/>
  <c r="H73" i="10"/>
  <c r="G73" i="10"/>
  <c r="H72" i="10"/>
  <c r="G72" i="10"/>
  <c r="H71" i="10"/>
  <c r="G71" i="10"/>
  <c r="H70" i="10"/>
  <c r="H76" i="10" s="1"/>
  <c r="G70" i="10"/>
  <c r="G76" i="10" s="1"/>
  <c r="J67" i="10"/>
  <c r="I67" i="10"/>
  <c r="F67" i="10"/>
  <c r="D67" i="10"/>
  <c r="C67" i="10"/>
  <c r="B67" i="10"/>
  <c r="H66" i="10"/>
  <c r="G66" i="10"/>
  <c r="H65" i="10"/>
  <c r="G65" i="10"/>
  <c r="H64" i="10"/>
  <c r="G64" i="10"/>
  <c r="H63" i="10"/>
  <c r="G63" i="10"/>
  <c r="H62" i="10"/>
  <c r="G62" i="10"/>
  <c r="H61" i="10"/>
  <c r="G61" i="10"/>
  <c r="H60" i="10"/>
  <c r="H67" i="10" s="1"/>
  <c r="G60" i="10"/>
  <c r="G67" i="10" s="1"/>
  <c r="J57" i="10"/>
  <c r="I57" i="10"/>
  <c r="F57" i="10"/>
  <c r="D57" i="10"/>
  <c r="C57" i="10"/>
  <c r="B57" i="10"/>
  <c r="H56" i="10"/>
  <c r="G56" i="10"/>
  <c r="H55" i="10"/>
  <c r="G55" i="10"/>
  <c r="H54" i="10"/>
  <c r="G54" i="10"/>
  <c r="H53" i="10"/>
  <c r="G53" i="10"/>
  <c r="H52" i="10"/>
  <c r="G52" i="10"/>
  <c r="H51" i="10"/>
  <c r="H57" i="10" s="1"/>
  <c r="G51" i="10"/>
  <c r="G57" i="10" s="1"/>
  <c r="H50" i="10"/>
  <c r="G50" i="10"/>
  <c r="J47" i="10"/>
  <c r="I47" i="10"/>
  <c r="F47" i="10"/>
  <c r="D47" i="10"/>
  <c r="C47" i="10"/>
  <c r="B47" i="10"/>
  <c r="H46" i="10"/>
  <c r="G46" i="10"/>
  <c r="H45" i="10"/>
  <c r="G45" i="10"/>
  <c r="H44" i="10"/>
  <c r="G44" i="10"/>
  <c r="H43" i="10"/>
  <c r="G43" i="10"/>
  <c r="H42" i="10"/>
  <c r="G42" i="10"/>
  <c r="H41" i="10"/>
  <c r="G41" i="10"/>
  <c r="H40" i="10"/>
  <c r="G40" i="10"/>
  <c r="H39" i="10"/>
  <c r="G39" i="10"/>
  <c r="H38" i="10"/>
  <c r="G38" i="10"/>
  <c r="H37" i="10"/>
  <c r="H47" i="10" s="1"/>
  <c r="G37" i="10"/>
  <c r="H36" i="10"/>
  <c r="G36" i="10"/>
  <c r="G47" i="10" s="1"/>
  <c r="J33" i="10"/>
  <c r="I33" i="10"/>
  <c r="F33" i="10"/>
  <c r="D33" i="10"/>
  <c r="C33" i="10"/>
  <c r="B33" i="10"/>
  <c r="H32" i="10"/>
  <c r="G32" i="10"/>
  <c r="H31" i="10"/>
  <c r="G31" i="10"/>
  <c r="H30" i="10"/>
  <c r="G30" i="10"/>
  <c r="H29" i="10"/>
  <c r="G29" i="10"/>
  <c r="H28" i="10"/>
  <c r="G28" i="10"/>
  <c r="H27" i="10"/>
  <c r="G27" i="10"/>
  <c r="H26" i="10"/>
  <c r="G26" i="10"/>
  <c r="H25" i="10"/>
  <c r="G25" i="10"/>
  <c r="H24" i="10"/>
  <c r="G24" i="10"/>
  <c r="H23" i="10"/>
  <c r="G23" i="10"/>
  <c r="G33" i="10" s="1"/>
  <c r="H22" i="10"/>
  <c r="H33" i="10" s="1"/>
  <c r="G22" i="10"/>
  <c r="H21" i="10"/>
  <c r="G21" i="10"/>
  <c r="H20" i="10"/>
  <c r="G20" i="10"/>
  <c r="J17" i="10"/>
  <c r="I17" i="10"/>
  <c r="F17" i="10"/>
  <c r="D17" i="10"/>
  <c r="C17" i="10"/>
  <c r="B17" i="10"/>
  <c r="H16" i="10"/>
  <c r="G16" i="10"/>
  <c r="H15" i="10"/>
  <c r="G15" i="10"/>
  <c r="H14" i="10"/>
  <c r="G14" i="10"/>
  <c r="H13" i="10"/>
  <c r="G13" i="10"/>
  <c r="H12" i="10"/>
  <c r="G12" i="10"/>
  <c r="H11" i="10"/>
  <c r="H17" i="10" s="1"/>
  <c r="G11" i="10"/>
  <c r="H10" i="10"/>
  <c r="G10" i="10"/>
  <c r="H9" i="10"/>
  <c r="G9" i="10"/>
  <c r="G17" i="10" s="1"/>
  <c r="D131" i="10" l="1"/>
  <c r="J131" i="10"/>
  <c r="F131" i="10"/>
  <c r="C131" i="10"/>
  <c r="I131" i="10"/>
  <c r="B131" i="10"/>
  <c r="H131" i="10"/>
  <c r="G131" i="10"/>
  <c r="J129" i="9"/>
  <c r="I129" i="9"/>
  <c r="I131" i="9" s="1"/>
  <c r="F129" i="9"/>
  <c r="F131" i="9" s="1"/>
  <c r="D129" i="9"/>
  <c r="D131" i="9" s="1"/>
  <c r="C129" i="9"/>
  <c r="B129" i="9"/>
  <c r="H128" i="9"/>
  <c r="G128" i="9"/>
  <c r="E128" i="9"/>
  <c r="H127" i="9"/>
  <c r="G127" i="9"/>
  <c r="E127" i="9"/>
  <c r="H126" i="9"/>
  <c r="G126" i="9"/>
  <c r="E126" i="9"/>
  <c r="H125" i="9"/>
  <c r="G125" i="9"/>
  <c r="E125" i="9"/>
  <c r="H124" i="9"/>
  <c r="G124" i="9"/>
  <c r="E124" i="9"/>
  <c r="H123" i="9"/>
  <c r="G123" i="9"/>
  <c r="E123" i="9"/>
  <c r="H122" i="9"/>
  <c r="G122" i="9"/>
  <c r="G129" i="9" s="1"/>
  <c r="E122" i="9"/>
  <c r="H121" i="9"/>
  <c r="H129" i="9" s="1"/>
  <c r="G121" i="9"/>
  <c r="E121" i="9"/>
  <c r="J118" i="9"/>
  <c r="J131" i="9" s="1"/>
  <c r="I118" i="9"/>
  <c r="F118" i="9"/>
  <c r="E118" i="9"/>
  <c r="D118" i="9"/>
  <c r="C118" i="9"/>
  <c r="B118" i="9"/>
  <c r="B131" i="9" s="1"/>
  <c r="H117" i="9"/>
  <c r="G117" i="9"/>
  <c r="E117" i="9"/>
  <c r="H116" i="9"/>
  <c r="G116" i="9"/>
  <c r="E116" i="9"/>
  <c r="H115" i="9"/>
  <c r="G115" i="9"/>
  <c r="E115" i="9"/>
  <c r="H114" i="9"/>
  <c r="G114" i="9"/>
  <c r="E114" i="9"/>
  <c r="H113" i="9"/>
  <c r="G113" i="9"/>
  <c r="E113" i="9"/>
  <c r="H112" i="9"/>
  <c r="G112" i="9"/>
  <c r="E112" i="9"/>
  <c r="H111" i="9"/>
  <c r="G111" i="9"/>
  <c r="E111" i="9"/>
  <c r="H110" i="9"/>
  <c r="G110" i="9"/>
  <c r="E110" i="9"/>
  <c r="H109" i="9"/>
  <c r="G109" i="9"/>
  <c r="E109" i="9"/>
  <c r="H108" i="9"/>
  <c r="G108" i="9"/>
  <c r="E108" i="9"/>
  <c r="H107" i="9"/>
  <c r="G107" i="9"/>
  <c r="E107" i="9"/>
  <c r="H106" i="9"/>
  <c r="G106" i="9"/>
  <c r="G118" i="9" s="1"/>
  <c r="E106" i="9"/>
  <c r="H105" i="9"/>
  <c r="H118" i="9" s="1"/>
  <c r="G105" i="9"/>
  <c r="E105" i="9"/>
  <c r="H104" i="9"/>
  <c r="G104" i="9"/>
  <c r="E104" i="9"/>
  <c r="J101" i="9"/>
  <c r="I101" i="9"/>
  <c r="F101" i="9"/>
  <c r="D101" i="9"/>
  <c r="E101" i="9" s="1"/>
  <c r="C101" i="9"/>
  <c r="B101" i="9"/>
  <c r="H100" i="9"/>
  <c r="G100" i="9"/>
  <c r="E100" i="9"/>
  <c r="H99" i="9"/>
  <c r="G99" i="9"/>
  <c r="E99" i="9"/>
  <c r="H98" i="9"/>
  <c r="G98" i="9"/>
  <c r="E98" i="9"/>
  <c r="H97" i="9"/>
  <c r="H101" i="9" s="1"/>
  <c r="G97" i="9"/>
  <c r="E97" i="9"/>
  <c r="H96" i="9"/>
  <c r="G96" i="9"/>
  <c r="E96" i="9"/>
  <c r="H95" i="9"/>
  <c r="G95" i="9"/>
  <c r="E95" i="9"/>
  <c r="H94" i="9"/>
  <c r="G94" i="9"/>
  <c r="E94" i="9"/>
  <c r="H93" i="9"/>
  <c r="G93" i="9"/>
  <c r="E93" i="9"/>
  <c r="H92" i="9"/>
  <c r="G92" i="9"/>
  <c r="G101" i="9" s="1"/>
  <c r="E92" i="9"/>
  <c r="J89" i="9"/>
  <c r="I89" i="9"/>
  <c r="F89" i="9"/>
  <c r="D89" i="9"/>
  <c r="E89" i="9" s="1"/>
  <c r="C89" i="9"/>
  <c r="B89" i="9"/>
  <c r="H88" i="9"/>
  <c r="G88" i="9"/>
  <c r="E88" i="9"/>
  <c r="H87" i="9"/>
  <c r="G87" i="9"/>
  <c r="E87" i="9"/>
  <c r="H86" i="9"/>
  <c r="G86" i="9"/>
  <c r="E86" i="9"/>
  <c r="H85" i="9"/>
  <c r="G85" i="9"/>
  <c r="E85" i="9"/>
  <c r="H84" i="9"/>
  <c r="G84" i="9"/>
  <c r="E84" i="9"/>
  <c r="H83" i="9"/>
  <c r="G83" i="9"/>
  <c r="E83" i="9"/>
  <c r="H82" i="9"/>
  <c r="G82" i="9"/>
  <c r="E82" i="9"/>
  <c r="H81" i="9"/>
  <c r="G81" i="9"/>
  <c r="E81" i="9"/>
  <c r="H80" i="9"/>
  <c r="G80" i="9"/>
  <c r="E80" i="9"/>
  <c r="H79" i="9"/>
  <c r="H89" i="9" s="1"/>
  <c r="G79" i="9"/>
  <c r="G89" i="9" s="1"/>
  <c r="E79" i="9"/>
  <c r="J76" i="9"/>
  <c r="I76" i="9"/>
  <c r="F76" i="9"/>
  <c r="D76" i="9"/>
  <c r="E76" i="9" s="1"/>
  <c r="C76" i="9"/>
  <c r="C131" i="9" s="1"/>
  <c r="B76" i="9"/>
  <c r="H75" i="9"/>
  <c r="G75" i="9"/>
  <c r="E75" i="9"/>
  <c r="H74" i="9"/>
  <c r="G74" i="9"/>
  <c r="E74" i="9"/>
  <c r="H73" i="9"/>
  <c r="G73" i="9"/>
  <c r="E73" i="9"/>
  <c r="H72" i="9"/>
  <c r="G72" i="9"/>
  <c r="E72" i="9"/>
  <c r="H71" i="9"/>
  <c r="H76" i="9" s="1"/>
  <c r="G71" i="9"/>
  <c r="G76" i="9" s="1"/>
  <c r="E71" i="9"/>
  <c r="H70" i="9"/>
  <c r="G70" i="9"/>
  <c r="E70" i="9"/>
  <c r="J67" i="9"/>
  <c r="I67" i="9"/>
  <c r="F67" i="9"/>
  <c r="D67" i="9"/>
  <c r="C67" i="9"/>
  <c r="B67" i="9"/>
  <c r="E67" i="9" s="1"/>
  <c r="H66" i="9"/>
  <c r="G66" i="9"/>
  <c r="E66" i="9"/>
  <c r="H65" i="9"/>
  <c r="G65" i="9"/>
  <c r="E65" i="9"/>
  <c r="H64" i="9"/>
  <c r="G64" i="9"/>
  <c r="E64" i="9"/>
  <c r="H63" i="9"/>
  <c r="G63" i="9"/>
  <c r="E63" i="9"/>
  <c r="H62" i="9"/>
  <c r="G62" i="9"/>
  <c r="E62" i="9"/>
  <c r="H61" i="9"/>
  <c r="G61" i="9"/>
  <c r="E61" i="9"/>
  <c r="H60" i="9"/>
  <c r="H67" i="9" s="1"/>
  <c r="G60" i="9"/>
  <c r="G67" i="9" s="1"/>
  <c r="E60" i="9"/>
  <c r="J57" i="9"/>
  <c r="I57" i="9"/>
  <c r="F57" i="9"/>
  <c r="D57" i="9"/>
  <c r="E57" i="9" s="1"/>
  <c r="C57" i="9"/>
  <c r="B57" i="9"/>
  <c r="H56" i="9"/>
  <c r="G56" i="9"/>
  <c r="E56" i="9"/>
  <c r="H55" i="9"/>
  <c r="G55" i="9"/>
  <c r="E55" i="9"/>
  <c r="H54" i="9"/>
  <c r="G54" i="9"/>
  <c r="E54" i="9"/>
  <c r="H53" i="9"/>
  <c r="G53" i="9"/>
  <c r="E53" i="9"/>
  <c r="H52" i="9"/>
  <c r="G52" i="9"/>
  <c r="E52" i="9"/>
  <c r="H51" i="9"/>
  <c r="G51" i="9"/>
  <c r="E51" i="9"/>
  <c r="H50" i="9"/>
  <c r="H57" i="9" s="1"/>
  <c r="G50" i="9"/>
  <c r="G57" i="9" s="1"/>
  <c r="E50" i="9"/>
  <c r="J47" i="9"/>
  <c r="I47" i="9"/>
  <c r="F47" i="9"/>
  <c r="D47" i="9"/>
  <c r="E47" i="9" s="1"/>
  <c r="C47" i="9"/>
  <c r="B47" i="9"/>
  <c r="H46" i="9"/>
  <c r="G46" i="9"/>
  <c r="E46" i="9"/>
  <c r="H45" i="9"/>
  <c r="G45" i="9"/>
  <c r="E45" i="9"/>
  <c r="H44" i="9"/>
  <c r="G44" i="9"/>
  <c r="E44" i="9"/>
  <c r="H43" i="9"/>
  <c r="G43" i="9"/>
  <c r="E43" i="9"/>
  <c r="H42" i="9"/>
  <c r="G42" i="9"/>
  <c r="E42" i="9"/>
  <c r="H41" i="9"/>
  <c r="G41" i="9"/>
  <c r="E41" i="9"/>
  <c r="H40" i="9"/>
  <c r="G40" i="9"/>
  <c r="E40" i="9"/>
  <c r="H39" i="9"/>
  <c r="G39" i="9"/>
  <c r="E39" i="9"/>
  <c r="H38" i="9"/>
  <c r="G38" i="9"/>
  <c r="E38" i="9"/>
  <c r="H37" i="9"/>
  <c r="G37" i="9"/>
  <c r="E37" i="9"/>
  <c r="H36" i="9"/>
  <c r="H47" i="9" s="1"/>
  <c r="G36" i="9"/>
  <c r="G47" i="9" s="1"/>
  <c r="E36" i="9"/>
  <c r="J33" i="9"/>
  <c r="I33" i="9"/>
  <c r="F33" i="9"/>
  <c r="D33" i="9"/>
  <c r="E33" i="9" s="1"/>
  <c r="C33" i="9"/>
  <c r="B33" i="9"/>
  <c r="H32" i="9"/>
  <c r="G32" i="9"/>
  <c r="E32" i="9"/>
  <c r="H31" i="9"/>
  <c r="G31" i="9"/>
  <c r="E31" i="9"/>
  <c r="H30" i="9"/>
  <c r="G30" i="9"/>
  <c r="E30" i="9"/>
  <c r="H29" i="9"/>
  <c r="G29" i="9"/>
  <c r="E29" i="9"/>
  <c r="H28" i="9"/>
  <c r="G28" i="9"/>
  <c r="E28" i="9"/>
  <c r="H27" i="9"/>
  <c r="G27" i="9"/>
  <c r="E27" i="9"/>
  <c r="H26" i="9"/>
  <c r="G26" i="9"/>
  <c r="E26" i="9"/>
  <c r="H25" i="9"/>
  <c r="G25" i="9"/>
  <c r="E25" i="9"/>
  <c r="H24" i="9"/>
  <c r="G24" i="9"/>
  <c r="E24" i="9"/>
  <c r="H23" i="9"/>
  <c r="G23" i="9"/>
  <c r="E23" i="9"/>
  <c r="H22" i="9"/>
  <c r="G22" i="9"/>
  <c r="E22" i="9"/>
  <c r="H21" i="9"/>
  <c r="G21" i="9"/>
  <c r="E21" i="9"/>
  <c r="H20" i="9"/>
  <c r="H33" i="9" s="1"/>
  <c r="G20" i="9"/>
  <c r="G33" i="9" s="1"/>
  <c r="E20" i="9"/>
  <c r="M18" i="9"/>
  <c r="J17" i="9"/>
  <c r="I17" i="9"/>
  <c r="F17" i="9"/>
  <c r="E17" i="9"/>
  <c r="D17" i="9"/>
  <c r="C17" i="9"/>
  <c r="B17" i="9"/>
  <c r="H16" i="9"/>
  <c r="G16" i="9"/>
  <c r="E16" i="9"/>
  <c r="H15" i="9"/>
  <c r="G15" i="9"/>
  <c r="E15" i="9"/>
  <c r="H14" i="9"/>
  <c r="G14" i="9"/>
  <c r="E14" i="9"/>
  <c r="H13" i="9"/>
  <c r="G13" i="9"/>
  <c r="E13" i="9"/>
  <c r="H12" i="9"/>
  <c r="G12" i="9"/>
  <c r="E12" i="9"/>
  <c r="H11" i="9"/>
  <c r="G11" i="9"/>
  <c r="E11" i="9"/>
  <c r="H10" i="9"/>
  <c r="H17" i="9" s="1"/>
  <c r="G10" i="9"/>
  <c r="G17" i="9" s="1"/>
  <c r="E10" i="9"/>
  <c r="H9" i="9"/>
  <c r="G9" i="9"/>
  <c r="E9" i="9"/>
  <c r="H131" i="9" l="1"/>
  <c r="E131" i="9"/>
  <c r="G131" i="9"/>
  <c r="E129" i="9"/>
  <c r="J129" i="8"/>
  <c r="I129" i="8"/>
  <c r="I131" i="8" s="1"/>
  <c r="F129" i="8"/>
  <c r="F131" i="8" s="1"/>
  <c r="D129" i="8"/>
  <c r="D131" i="8" s="1"/>
  <c r="C129" i="8"/>
  <c r="B129" i="8"/>
  <c r="H128" i="8"/>
  <c r="G128" i="8"/>
  <c r="E128" i="8"/>
  <c r="H127" i="8"/>
  <c r="G127" i="8"/>
  <c r="E127" i="8"/>
  <c r="H126" i="8"/>
  <c r="G126" i="8"/>
  <c r="E126" i="8"/>
  <c r="H125" i="8"/>
  <c r="G125" i="8"/>
  <c r="E125" i="8"/>
  <c r="H124" i="8"/>
  <c r="G124" i="8"/>
  <c r="E124" i="8"/>
  <c r="H123" i="8"/>
  <c r="G123" i="8"/>
  <c r="E123" i="8"/>
  <c r="H122" i="8"/>
  <c r="G122" i="8"/>
  <c r="E122" i="8"/>
  <c r="H121" i="8"/>
  <c r="H129" i="8" s="1"/>
  <c r="G121" i="8"/>
  <c r="G129" i="8" s="1"/>
  <c r="E121" i="8"/>
  <c r="J118" i="8"/>
  <c r="I118" i="8"/>
  <c r="F118" i="8"/>
  <c r="D118" i="8"/>
  <c r="C118" i="8"/>
  <c r="B118" i="8"/>
  <c r="H117" i="8"/>
  <c r="G117" i="8"/>
  <c r="E117" i="8"/>
  <c r="H116" i="8"/>
  <c r="G116" i="8"/>
  <c r="E116" i="8"/>
  <c r="H115" i="8"/>
  <c r="G115" i="8"/>
  <c r="E115" i="8"/>
  <c r="H114" i="8"/>
  <c r="G114" i="8"/>
  <c r="E114" i="8"/>
  <c r="H113" i="8"/>
  <c r="G113" i="8"/>
  <c r="E113" i="8"/>
  <c r="H112" i="8"/>
  <c r="G112" i="8"/>
  <c r="E112" i="8"/>
  <c r="H111" i="8"/>
  <c r="G111" i="8"/>
  <c r="E111" i="8"/>
  <c r="H110" i="8"/>
  <c r="G110" i="8"/>
  <c r="E110" i="8"/>
  <c r="H109" i="8"/>
  <c r="G109" i="8"/>
  <c r="E109" i="8"/>
  <c r="H108" i="8"/>
  <c r="G108" i="8"/>
  <c r="E108" i="8"/>
  <c r="H107" i="8"/>
  <c r="G107" i="8"/>
  <c r="E107" i="8"/>
  <c r="H106" i="8"/>
  <c r="G106" i="8"/>
  <c r="G118" i="8" s="1"/>
  <c r="E106" i="8"/>
  <c r="H105" i="8"/>
  <c r="G105" i="8"/>
  <c r="E105" i="8"/>
  <c r="H104" i="8"/>
  <c r="H118" i="8" s="1"/>
  <c r="G104" i="8"/>
  <c r="E104" i="8"/>
  <c r="J101" i="8"/>
  <c r="J131" i="8" s="1"/>
  <c r="I101" i="8"/>
  <c r="F101" i="8"/>
  <c r="D101" i="8"/>
  <c r="C101" i="8"/>
  <c r="B101" i="8"/>
  <c r="B131" i="8" s="1"/>
  <c r="H100" i="8"/>
  <c r="G100" i="8"/>
  <c r="E100" i="8"/>
  <c r="H99" i="8"/>
  <c r="G99" i="8"/>
  <c r="E99" i="8"/>
  <c r="H98" i="8"/>
  <c r="G98" i="8"/>
  <c r="E98" i="8"/>
  <c r="H97" i="8"/>
  <c r="H101" i="8" s="1"/>
  <c r="G97" i="8"/>
  <c r="E97" i="8"/>
  <c r="H96" i="8"/>
  <c r="G96" i="8"/>
  <c r="E96" i="8"/>
  <c r="H95" i="8"/>
  <c r="G95" i="8"/>
  <c r="E95" i="8"/>
  <c r="H94" i="8"/>
  <c r="G94" i="8"/>
  <c r="E94" i="8"/>
  <c r="H93" i="8"/>
  <c r="G93" i="8"/>
  <c r="E93" i="8"/>
  <c r="H92" i="8"/>
  <c r="G92" i="8"/>
  <c r="G101" i="8" s="1"/>
  <c r="E92" i="8"/>
  <c r="J89" i="8"/>
  <c r="I89" i="8"/>
  <c r="F89" i="8"/>
  <c r="D89" i="8"/>
  <c r="E89" i="8" s="1"/>
  <c r="C89" i="8"/>
  <c r="B89" i="8"/>
  <c r="H88" i="8"/>
  <c r="G88" i="8"/>
  <c r="E88" i="8"/>
  <c r="H87" i="8"/>
  <c r="G87" i="8"/>
  <c r="E87" i="8"/>
  <c r="H86" i="8"/>
  <c r="G86" i="8"/>
  <c r="E86" i="8"/>
  <c r="H85" i="8"/>
  <c r="G85" i="8"/>
  <c r="E85" i="8"/>
  <c r="H84" i="8"/>
  <c r="G84" i="8"/>
  <c r="E84" i="8"/>
  <c r="H83" i="8"/>
  <c r="G83" i="8"/>
  <c r="E83" i="8"/>
  <c r="H82" i="8"/>
  <c r="G82" i="8"/>
  <c r="E82" i="8"/>
  <c r="H81" i="8"/>
  <c r="G81" i="8"/>
  <c r="E81" i="8"/>
  <c r="H80" i="8"/>
  <c r="G80" i="8"/>
  <c r="E80" i="8"/>
  <c r="H79" i="8"/>
  <c r="H89" i="8" s="1"/>
  <c r="G79" i="8"/>
  <c r="G89" i="8" s="1"/>
  <c r="E79" i="8"/>
  <c r="J76" i="8"/>
  <c r="I76" i="8"/>
  <c r="F76" i="8"/>
  <c r="D76" i="8"/>
  <c r="E76" i="8" s="1"/>
  <c r="C76" i="8"/>
  <c r="C131" i="8" s="1"/>
  <c r="B76" i="8"/>
  <c r="H75" i="8"/>
  <c r="G75" i="8"/>
  <c r="E75" i="8"/>
  <c r="H74" i="8"/>
  <c r="G74" i="8"/>
  <c r="E74" i="8"/>
  <c r="H73" i="8"/>
  <c r="G73" i="8"/>
  <c r="E73" i="8"/>
  <c r="H72" i="8"/>
  <c r="G72" i="8"/>
  <c r="E72" i="8"/>
  <c r="H71" i="8"/>
  <c r="G71" i="8"/>
  <c r="G76" i="8" s="1"/>
  <c r="E71" i="8"/>
  <c r="H70" i="8"/>
  <c r="H76" i="8" s="1"/>
  <c r="G70" i="8"/>
  <c r="E70" i="8"/>
  <c r="J67" i="8"/>
  <c r="I67" i="8"/>
  <c r="F67" i="8"/>
  <c r="E67" i="8"/>
  <c r="D67" i="8"/>
  <c r="C67" i="8"/>
  <c r="B67" i="8"/>
  <c r="H66" i="8"/>
  <c r="G66" i="8"/>
  <c r="E66" i="8"/>
  <c r="H65" i="8"/>
  <c r="G65" i="8"/>
  <c r="E65" i="8"/>
  <c r="H64" i="8"/>
  <c r="G64" i="8"/>
  <c r="E64" i="8"/>
  <c r="H63" i="8"/>
  <c r="G63" i="8"/>
  <c r="E63" i="8"/>
  <c r="H62" i="8"/>
  <c r="G62" i="8"/>
  <c r="E62" i="8"/>
  <c r="H61" i="8"/>
  <c r="G61" i="8"/>
  <c r="E61" i="8"/>
  <c r="H60" i="8"/>
  <c r="H67" i="8" s="1"/>
  <c r="G60" i="8"/>
  <c r="G67" i="8" s="1"/>
  <c r="E60" i="8"/>
  <c r="J57" i="8"/>
  <c r="I57" i="8"/>
  <c r="F57" i="8"/>
  <c r="D57" i="8"/>
  <c r="E57" i="8" s="1"/>
  <c r="C57" i="8"/>
  <c r="B57" i="8"/>
  <c r="H56" i="8"/>
  <c r="G56" i="8"/>
  <c r="E56" i="8"/>
  <c r="H55" i="8"/>
  <c r="G55" i="8"/>
  <c r="E55" i="8"/>
  <c r="H54" i="8"/>
  <c r="G54" i="8"/>
  <c r="E54" i="8"/>
  <c r="H53" i="8"/>
  <c r="G53" i="8"/>
  <c r="E53" i="8"/>
  <c r="H52" i="8"/>
  <c r="G52" i="8"/>
  <c r="E52" i="8"/>
  <c r="H51" i="8"/>
  <c r="G51" i="8"/>
  <c r="E51" i="8"/>
  <c r="H50" i="8"/>
  <c r="H57" i="8" s="1"/>
  <c r="G50" i="8"/>
  <c r="G57" i="8" s="1"/>
  <c r="E50" i="8"/>
  <c r="J47" i="8"/>
  <c r="I47" i="8"/>
  <c r="F47" i="8"/>
  <c r="D47" i="8"/>
  <c r="C47" i="8"/>
  <c r="B47" i="8"/>
  <c r="H46" i="8"/>
  <c r="G46" i="8"/>
  <c r="E46" i="8"/>
  <c r="H45" i="8"/>
  <c r="G45" i="8"/>
  <c r="E45" i="8"/>
  <c r="H44" i="8"/>
  <c r="G44" i="8"/>
  <c r="E44" i="8"/>
  <c r="H43" i="8"/>
  <c r="G43" i="8"/>
  <c r="E43" i="8"/>
  <c r="H42" i="8"/>
  <c r="G42" i="8"/>
  <c r="E42" i="8"/>
  <c r="H41" i="8"/>
  <c r="G41" i="8"/>
  <c r="E41" i="8"/>
  <c r="H40" i="8"/>
  <c r="G40" i="8"/>
  <c r="E40" i="8"/>
  <c r="H39" i="8"/>
  <c r="G39" i="8"/>
  <c r="E39" i="8"/>
  <c r="H38" i="8"/>
  <c r="G38" i="8"/>
  <c r="E38" i="8"/>
  <c r="H37" i="8"/>
  <c r="G37" i="8"/>
  <c r="E37" i="8"/>
  <c r="H36" i="8"/>
  <c r="H47" i="8" s="1"/>
  <c r="G36" i="8"/>
  <c r="G47" i="8" s="1"/>
  <c r="E36" i="8"/>
  <c r="J33" i="8"/>
  <c r="I33" i="8"/>
  <c r="F33" i="8"/>
  <c r="D33" i="8"/>
  <c r="C33" i="8"/>
  <c r="B33" i="8"/>
  <c r="H32" i="8"/>
  <c r="G32" i="8"/>
  <c r="E32" i="8"/>
  <c r="H31" i="8"/>
  <c r="G31" i="8"/>
  <c r="H30" i="8"/>
  <c r="G30" i="8"/>
  <c r="E30" i="8"/>
  <c r="H29" i="8"/>
  <c r="G29" i="8"/>
  <c r="E29" i="8"/>
  <c r="H28" i="8"/>
  <c r="G28" i="8"/>
  <c r="E28" i="8"/>
  <c r="H27" i="8"/>
  <c r="G27" i="8"/>
  <c r="E27" i="8"/>
  <c r="H26" i="8"/>
  <c r="G26" i="8"/>
  <c r="E26" i="8"/>
  <c r="H25" i="8"/>
  <c r="G25" i="8"/>
  <c r="E25" i="8"/>
  <c r="H24" i="8"/>
  <c r="G24" i="8"/>
  <c r="E24" i="8"/>
  <c r="G23" i="8"/>
  <c r="E23" i="8"/>
  <c r="H22" i="8"/>
  <c r="G22" i="8"/>
  <c r="E22" i="8"/>
  <c r="H21" i="8"/>
  <c r="G21" i="8"/>
  <c r="E21" i="8"/>
  <c r="H20" i="8"/>
  <c r="H33" i="8" s="1"/>
  <c r="G20" i="8"/>
  <c r="G33" i="8" s="1"/>
  <c r="E20" i="8"/>
  <c r="M18" i="8"/>
  <c r="J17" i="8"/>
  <c r="I17" i="8"/>
  <c r="F17" i="8"/>
  <c r="D17" i="8"/>
  <c r="C17" i="8"/>
  <c r="B17" i="8"/>
  <c r="H16" i="8"/>
  <c r="G16" i="8"/>
  <c r="E16" i="8"/>
  <c r="H15" i="8"/>
  <c r="G15" i="8"/>
  <c r="E15" i="8"/>
  <c r="H14" i="8"/>
  <c r="G14" i="8"/>
  <c r="E14" i="8"/>
  <c r="H13" i="8"/>
  <c r="G13" i="8"/>
  <c r="E13" i="8"/>
  <c r="H12" i="8"/>
  <c r="G12" i="8"/>
  <c r="E12" i="8"/>
  <c r="H11" i="8"/>
  <c r="G11" i="8"/>
  <c r="E11" i="8"/>
  <c r="H10" i="8"/>
  <c r="G10" i="8"/>
  <c r="E10" i="8"/>
  <c r="H9" i="8"/>
  <c r="H17" i="8" s="1"/>
  <c r="G9" i="8"/>
  <c r="G17" i="8" s="1"/>
  <c r="E9" i="8"/>
  <c r="G131" i="8" l="1"/>
  <c r="H131" i="8"/>
  <c r="F47" i="7"/>
  <c r="J129" i="6" l="1"/>
  <c r="I129" i="6"/>
  <c r="F129" i="6"/>
  <c r="D129" i="6"/>
  <c r="C129" i="6"/>
  <c r="B129" i="6"/>
  <c r="H128" i="6"/>
  <c r="G128" i="6"/>
  <c r="E128" i="6"/>
  <c r="H127" i="6"/>
  <c r="G127" i="6"/>
  <c r="E127" i="6"/>
  <c r="H126" i="6"/>
  <c r="G126" i="6"/>
  <c r="E126" i="6"/>
  <c r="H125" i="6"/>
  <c r="G125" i="6"/>
  <c r="E125" i="6"/>
  <c r="H124" i="6"/>
  <c r="G124" i="6"/>
  <c r="E124" i="6"/>
  <c r="H123" i="6"/>
  <c r="G123" i="6"/>
  <c r="E123" i="6"/>
  <c r="H122" i="6"/>
  <c r="G122" i="6"/>
  <c r="E122" i="6"/>
  <c r="H121" i="6"/>
  <c r="G121" i="6"/>
  <c r="E121" i="6"/>
  <c r="J118" i="6"/>
  <c r="I118" i="6"/>
  <c r="F118" i="6"/>
  <c r="D118" i="6"/>
  <c r="C118" i="6"/>
  <c r="B118" i="6"/>
  <c r="H117" i="6"/>
  <c r="G117" i="6"/>
  <c r="E117" i="6"/>
  <c r="H116" i="6"/>
  <c r="G116" i="6"/>
  <c r="E116" i="6"/>
  <c r="H115" i="6"/>
  <c r="G115" i="6"/>
  <c r="E115" i="6"/>
  <c r="H114" i="6"/>
  <c r="G114" i="6"/>
  <c r="E114" i="6"/>
  <c r="H113" i="6"/>
  <c r="G113" i="6"/>
  <c r="E113" i="6"/>
  <c r="H112" i="6"/>
  <c r="G112" i="6"/>
  <c r="E112" i="6"/>
  <c r="H111" i="6"/>
  <c r="G111" i="6"/>
  <c r="E111" i="6"/>
  <c r="H110" i="6"/>
  <c r="G110" i="6"/>
  <c r="E110" i="6"/>
  <c r="H109" i="6"/>
  <c r="G109" i="6"/>
  <c r="E109" i="6"/>
  <c r="H108" i="6"/>
  <c r="G108" i="6"/>
  <c r="E108" i="6"/>
  <c r="H107" i="6"/>
  <c r="G107" i="6"/>
  <c r="E107" i="6"/>
  <c r="H106" i="6"/>
  <c r="G106" i="6"/>
  <c r="E106" i="6"/>
  <c r="H105" i="6"/>
  <c r="G105" i="6"/>
  <c r="E105" i="6"/>
  <c r="H104" i="6"/>
  <c r="G104" i="6"/>
  <c r="E104" i="6"/>
  <c r="J101" i="6"/>
  <c r="I101" i="6"/>
  <c r="F101" i="6"/>
  <c r="D101" i="6"/>
  <c r="C101" i="6"/>
  <c r="B101" i="6"/>
  <c r="H100" i="6"/>
  <c r="G100" i="6"/>
  <c r="E100" i="6"/>
  <c r="H99" i="6"/>
  <c r="G99" i="6"/>
  <c r="E99" i="6"/>
  <c r="H98" i="6"/>
  <c r="G98" i="6"/>
  <c r="E98" i="6"/>
  <c r="H97" i="6"/>
  <c r="G97" i="6"/>
  <c r="E97" i="6"/>
  <c r="H96" i="6"/>
  <c r="G96" i="6"/>
  <c r="E96" i="6"/>
  <c r="H95" i="6"/>
  <c r="G95" i="6"/>
  <c r="E95" i="6"/>
  <c r="H94" i="6"/>
  <c r="G94" i="6"/>
  <c r="E94" i="6"/>
  <c r="H93" i="6"/>
  <c r="G93" i="6"/>
  <c r="E93" i="6"/>
  <c r="H92" i="6"/>
  <c r="G92" i="6"/>
  <c r="E92" i="6"/>
  <c r="J89" i="6"/>
  <c r="I89" i="6"/>
  <c r="F89" i="6"/>
  <c r="D89" i="6"/>
  <c r="C89" i="6"/>
  <c r="B89" i="6"/>
  <c r="H88" i="6"/>
  <c r="G88" i="6"/>
  <c r="E88" i="6"/>
  <c r="H87" i="6"/>
  <c r="G87" i="6"/>
  <c r="E87" i="6"/>
  <c r="H86" i="6"/>
  <c r="G86" i="6"/>
  <c r="E86" i="6"/>
  <c r="H85" i="6"/>
  <c r="G85" i="6"/>
  <c r="E85" i="6"/>
  <c r="H84" i="6"/>
  <c r="G84" i="6"/>
  <c r="E84" i="6"/>
  <c r="H83" i="6"/>
  <c r="G83" i="6"/>
  <c r="E83" i="6"/>
  <c r="H82" i="6"/>
  <c r="G82" i="6"/>
  <c r="E82" i="6"/>
  <c r="H81" i="6"/>
  <c r="G81" i="6"/>
  <c r="E81" i="6"/>
  <c r="H80" i="6"/>
  <c r="G80" i="6"/>
  <c r="E80" i="6"/>
  <c r="H79" i="6"/>
  <c r="G79" i="6"/>
  <c r="E79" i="6"/>
  <c r="J76" i="6"/>
  <c r="I76" i="6"/>
  <c r="F76" i="6"/>
  <c r="D76" i="6"/>
  <c r="C76" i="6"/>
  <c r="B76" i="6"/>
  <c r="H75" i="6"/>
  <c r="G75" i="6"/>
  <c r="E75" i="6"/>
  <c r="H74" i="6"/>
  <c r="G74" i="6"/>
  <c r="E74" i="6"/>
  <c r="H73" i="6"/>
  <c r="G73" i="6"/>
  <c r="E73" i="6"/>
  <c r="H72" i="6"/>
  <c r="G72" i="6"/>
  <c r="E72" i="6"/>
  <c r="H71" i="6"/>
  <c r="G71" i="6"/>
  <c r="E71" i="6"/>
  <c r="H70" i="6"/>
  <c r="G70" i="6"/>
  <c r="E70" i="6"/>
  <c r="J67" i="6"/>
  <c r="I67" i="6"/>
  <c r="F67" i="6"/>
  <c r="D67" i="6"/>
  <c r="C67" i="6"/>
  <c r="B67" i="6"/>
  <c r="H66" i="6"/>
  <c r="G66" i="6"/>
  <c r="E66" i="6"/>
  <c r="H65" i="6"/>
  <c r="G65" i="6"/>
  <c r="E65" i="6"/>
  <c r="H64" i="6"/>
  <c r="G64" i="6"/>
  <c r="E64" i="6"/>
  <c r="H63" i="6"/>
  <c r="G63" i="6"/>
  <c r="E63" i="6"/>
  <c r="H62" i="6"/>
  <c r="G62" i="6"/>
  <c r="E62" i="6"/>
  <c r="H61" i="6"/>
  <c r="G61" i="6"/>
  <c r="E61" i="6"/>
  <c r="H60" i="6"/>
  <c r="G60" i="6"/>
  <c r="E60" i="6"/>
  <c r="J57" i="6"/>
  <c r="I57" i="6"/>
  <c r="F57" i="6"/>
  <c r="D57" i="6"/>
  <c r="C57" i="6"/>
  <c r="B57" i="6"/>
  <c r="H56" i="6"/>
  <c r="G56" i="6"/>
  <c r="E56" i="6"/>
  <c r="H55" i="6"/>
  <c r="G55" i="6"/>
  <c r="E55" i="6"/>
  <c r="H54" i="6"/>
  <c r="G54" i="6"/>
  <c r="E54" i="6"/>
  <c r="H53" i="6"/>
  <c r="G53" i="6"/>
  <c r="E53" i="6"/>
  <c r="H52" i="6"/>
  <c r="G52" i="6"/>
  <c r="E52" i="6"/>
  <c r="H51" i="6"/>
  <c r="G51" i="6"/>
  <c r="E51" i="6"/>
  <c r="H50" i="6"/>
  <c r="G50" i="6"/>
  <c r="G57" i="6" s="1"/>
  <c r="E50" i="6"/>
  <c r="J47" i="6"/>
  <c r="I47" i="6"/>
  <c r="F47" i="6"/>
  <c r="D47" i="6"/>
  <c r="C47" i="6"/>
  <c r="B47" i="6"/>
  <c r="H46" i="6"/>
  <c r="G46" i="6"/>
  <c r="E46" i="6"/>
  <c r="H45" i="6"/>
  <c r="G45" i="6"/>
  <c r="E45" i="6"/>
  <c r="H44" i="6"/>
  <c r="G44" i="6"/>
  <c r="E44" i="6"/>
  <c r="H43" i="6"/>
  <c r="G43" i="6"/>
  <c r="E43" i="6"/>
  <c r="H42" i="6"/>
  <c r="G42" i="6"/>
  <c r="E42" i="6"/>
  <c r="H41" i="6"/>
  <c r="G41" i="6"/>
  <c r="E41" i="6"/>
  <c r="H40" i="6"/>
  <c r="G40" i="6"/>
  <c r="E40" i="6"/>
  <c r="H39" i="6"/>
  <c r="G39" i="6"/>
  <c r="E39" i="6"/>
  <c r="H38" i="6"/>
  <c r="G38" i="6"/>
  <c r="E38" i="6"/>
  <c r="H37" i="6"/>
  <c r="G37" i="6"/>
  <c r="E37" i="6"/>
  <c r="H36" i="6"/>
  <c r="G36" i="6"/>
  <c r="E36" i="6"/>
  <c r="J33" i="6"/>
  <c r="I33" i="6"/>
  <c r="F33" i="6"/>
  <c r="D33" i="6"/>
  <c r="C33" i="6"/>
  <c r="B33" i="6"/>
  <c r="H32" i="6"/>
  <c r="G32" i="6"/>
  <c r="E32" i="6"/>
  <c r="H31" i="6"/>
  <c r="G31" i="6"/>
  <c r="E31" i="6"/>
  <c r="H30" i="6"/>
  <c r="G30" i="6"/>
  <c r="E30" i="6"/>
  <c r="H29" i="6"/>
  <c r="G29" i="6"/>
  <c r="E29" i="6"/>
  <c r="H28" i="6"/>
  <c r="G28" i="6"/>
  <c r="E28" i="6"/>
  <c r="H27" i="6"/>
  <c r="G27" i="6"/>
  <c r="E27" i="6"/>
  <c r="H26" i="6"/>
  <c r="G26" i="6"/>
  <c r="E26" i="6"/>
  <c r="H25" i="6"/>
  <c r="G25" i="6"/>
  <c r="E25" i="6"/>
  <c r="H24" i="6"/>
  <c r="G24" i="6"/>
  <c r="E24" i="6"/>
  <c r="H23" i="6"/>
  <c r="G23" i="6"/>
  <c r="E23" i="6"/>
  <c r="H22" i="6"/>
  <c r="G22" i="6"/>
  <c r="E22" i="6"/>
  <c r="H21" i="6"/>
  <c r="G21" i="6"/>
  <c r="E21" i="6"/>
  <c r="H20" i="6"/>
  <c r="G20" i="6"/>
  <c r="E20" i="6"/>
  <c r="J17" i="6"/>
  <c r="I17" i="6"/>
  <c r="F17" i="6"/>
  <c r="D17" i="6"/>
  <c r="C17" i="6"/>
  <c r="B17" i="6"/>
  <c r="H16" i="6"/>
  <c r="G16" i="6"/>
  <c r="E16" i="6"/>
  <c r="H15" i="6"/>
  <c r="G15" i="6"/>
  <c r="E15" i="6"/>
  <c r="H14" i="6"/>
  <c r="G14" i="6"/>
  <c r="E14" i="6"/>
  <c r="H13" i="6"/>
  <c r="G13" i="6"/>
  <c r="E13" i="6"/>
  <c r="H12" i="6"/>
  <c r="G12" i="6"/>
  <c r="E12" i="6"/>
  <c r="H11" i="6"/>
  <c r="G11" i="6"/>
  <c r="E11" i="6"/>
  <c r="H10" i="6"/>
  <c r="G10" i="6"/>
  <c r="E10" i="6"/>
  <c r="H9" i="6"/>
  <c r="G9" i="6"/>
  <c r="E9" i="6"/>
  <c r="G47" i="6" l="1"/>
  <c r="H57" i="6"/>
  <c r="G76" i="6"/>
  <c r="J131" i="6"/>
  <c r="G118" i="6"/>
  <c r="G131" i="6" s="1"/>
  <c r="H47" i="6"/>
  <c r="G101" i="6"/>
  <c r="H101" i="6"/>
  <c r="G67" i="6"/>
  <c r="C131" i="6"/>
  <c r="G33" i="6"/>
  <c r="H67" i="6"/>
  <c r="B131" i="6"/>
  <c r="H33" i="6"/>
  <c r="F131" i="6"/>
  <c r="I131" i="6"/>
  <c r="H129" i="6"/>
  <c r="H131" i="6" s="1"/>
  <c r="D131" i="6"/>
  <c r="G17" i="6"/>
  <c r="G89" i="6"/>
  <c r="G129" i="6"/>
  <c r="H17" i="6"/>
  <c r="H76" i="6"/>
  <c r="H89" i="6"/>
  <c r="H118" i="6"/>
  <c r="J89" i="5" l="1"/>
  <c r="F33" i="5" l="1"/>
  <c r="D33" i="5"/>
  <c r="D33" i="4" l="1"/>
  <c r="H10" i="5" l="1"/>
  <c r="H11" i="5"/>
  <c r="H12" i="5"/>
  <c r="H13" i="5"/>
  <c r="H14" i="5"/>
  <c r="H15" i="5"/>
  <c r="H16" i="5"/>
  <c r="H9" i="5"/>
  <c r="G124" i="4"/>
  <c r="H124" i="4"/>
  <c r="G125" i="4"/>
  <c r="H125" i="4"/>
  <c r="G126" i="4"/>
  <c r="H126" i="4"/>
  <c r="G127" i="4"/>
  <c r="H127" i="4"/>
  <c r="G128" i="4"/>
  <c r="H128" i="4"/>
  <c r="H123" i="4"/>
  <c r="G123" i="4"/>
  <c r="H122" i="4"/>
  <c r="G122" i="4"/>
  <c r="H121" i="4"/>
  <c r="G121" i="4"/>
  <c r="G107" i="4"/>
  <c r="H107" i="4"/>
  <c r="G108" i="4"/>
  <c r="H108" i="4"/>
  <c r="G109" i="4"/>
  <c r="H109" i="4"/>
  <c r="G110" i="4"/>
  <c r="H110" i="4"/>
  <c r="G111" i="4"/>
  <c r="H111" i="4"/>
  <c r="G112" i="4"/>
  <c r="H112" i="4"/>
  <c r="G113" i="4"/>
  <c r="H113" i="4"/>
  <c r="G114" i="4"/>
  <c r="H114" i="4"/>
  <c r="G115" i="4"/>
  <c r="H115" i="4"/>
  <c r="G116" i="4"/>
  <c r="H116" i="4"/>
  <c r="G117" i="4"/>
  <c r="H117" i="4"/>
  <c r="H106" i="4"/>
  <c r="G106" i="4"/>
  <c r="H105" i="4"/>
  <c r="G105" i="4"/>
  <c r="H104" i="4"/>
  <c r="G104" i="4"/>
  <c r="G95" i="4"/>
  <c r="H95" i="4"/>
  <c r="G96" i="4"/>
  <c r="H96" i="4"/>
  <c r="G97" i="4"/>
  <c r="H97" i="4"/>
  <c r="G98" i="4"/>
  <c r="H98" i="4"/>
  <c r="G99" i="4"/>
  <c r="H99" i="4"/>
  <c r="G100" i="4"/>
  <c r="H100" i="4"/>
  <c r="H94" i="4"/>
  <c r="G94" i="4"/>
  <c r="H93" i="4"/>
  <c r="G93" i="4"/>
  <c r="H92" i="4"/>
  <c r="G92" i="4"/>
  <c r="G81" i="4"/>
  <c r="H81" i="4"/>
  <c r="G82" i="4"/>
  <c r="H82" i="4"/>
  <c r="G83" i="4"/>
  <c r="H83" i="4"/>
  <c r="G84" i="4"/>
  <c r="H84" i="4"/>
  <c r="G85" i="4"/>
  <c r="H85" i="4"/>
  <c r="G86" i="4"/>
  <c r="H86" i="4"/>
  <c r="G87" i="4"/>
  <c r="H87" i="4"/>
  <c r="G88" i="4"/>
  <c r="H88" i="4"/>
  <c r="H80" i="4"/>
  <c r="G80" i="4"/>
  <c r="H79" i="4"/>
  <c r="G79" i="4"/>
  <c r="I89" i="4"/>
  <c r="J89" i="4"/>
  <c r="F89" i="4"/>
  <c r="G72" i="4"/>
  <c r="H72" i="4"/>
  <c r="G73" i="4"/>
  <c r="H73" i="4"/>
  <c r="G74" i="4"/>
  <c r="H74" i="4"/>
  <c r="G75" i="4"/>
  <c r="H75" i="4"/>
  <c r="H71" i="4"/>
  <c r="G71" i="4"/>
  <c r="H70" i="4"/>
  <c r="G70" i="4"/>
  <c r="G62" i="4"/>
  <c r="H62" i="4"/>
  <c r="G63" i="4"/>
  <c r="H63" i="4"/>
  <c r="G64" i="4"/>
  <c r="H64" i="4"/>
  <c r="G65" i="4"/>
  <c r="H65" i="4"/>
  <c r="G66" i="4"/>
  <c r="H66" i="4"/>
  <c r="H61" i="4"/>
  <c r="G61" i="4"/>
  <c r="H60" i="4"/>
  <c r="G60" i="4"/>
  <c r="G52" i="4"/>
  <c r="H52" i="4"/>
  <c r="G53" i="4"/>
  <c r="H53" i="4"/>
  <c r="G54" i="4"/>
  <c r="H54" i="4"/>
  <c r="G55" i="4"/>
  <c r="H55" i="4"/>
  <c r="G56" i="4"/>
  <c r="H56" i="4"/>
  <c r="H51" i="4"/>
  <c r="G51" i="4"/>
  <c r="H50" i="4"/>
  <c r="G50" i="4"/>
  <c r="G37" i="4"/>
  <c r="H37" i="4"/>
  <c r="G38" i="4"/>
  <c r="H38" i="4"/>
  <c r="G39" i="4"/>
  <c r="H39" i="4"/>
  <c r="G40" i="4"/>
  <c r="H40" i="4"/>
  <c r="G41" i="4"/>
  <c r="H41" i="4"/>
  <c r="G42" i="4"/>
  <c r="H42" i="4"/>
  <c r="G43" i="4"/>
  <c r="H43" i="4"/>
  <c r="G44" i="4"/>
  <c r="H44" i="4"/>
  <c r="G45" i="4"/>
  <c r="H45" i="4"/>
  <c r="G46" i="4"/>
  <c r="H46" i="4"/>
  <c r="H36" i="4"/>
  <c r="G36" i="4"/>
  <c r="G21" i="4"/>
  <c r="H21" i="4"/>
  <c r="G22" i="4"/>
  <c r="H22" i="4"/>
  <c r="G23" i="4"/>
  <c r="H23" i="4"/>
  <c r="G24" i="4"/>
  <c r="H24" i="4"/>
  <c r="G25" i="4"/>
  <c r="H25" i="4"/>
  <c r="G26" i="4"/>
  <c r="H26" i="4"/>
  <c r="G27" i="4"/>
  <c r="H27" i="4"/>
  <c r="G28" i="4"/>
  <c r="H28" i="4"/>
  <c r="G29" i="4"/>
  <c r="H29" i="4"/>
  <c r="G30" i="4"/>
  <c r="H30" i="4"/>
  <c r="G31" i="4"/>
  <c r="H31" i="4"/>
  <c r="G32" i="4"/>
  <c r="H32" i="4"/>
  <c r="H20" i="4"/>
  <c r="G20" i="4"/>
  <c r="H10" i="4"/>
  <c r="H11" i="4"/>
  <c r="H12" i="4"/>
  <c r="H13" i="4"/>
  <c r="H14" i="4"/>
  <c r="H15" i="4"/>
  <c r="H16" i="4"/>
  <c r="H9" i="4"/>
  <c r="G10" i="4"/>
  <c r="G11" i="4"/>
  <c r="G12" i="4"/>
  <c r="G13" i="4"/>
  <c r="G14" i="4"/>
  <c r="G15" i="4"/>
  <c r="G16" i="4"/>
  <c r="G9" i="4"/>
  <c r="B9" i="13"/>
  <c r="C9" i="13"/>
  <c r="D9" i="13"/>
  <c r="B10" i="13"/>
  <c r="C10" i="13"/>
  <c r="D10" i="13"/>
  <c r="B11" i="13"/>
  <c r="C11" i="13"/>
  <c r="D11" i="13"/>
  <c r="B12" i="13"/>
  <c r="C12" i="13"/>
  <c r="D12" i="13"/>
  <c r="B13" i="13"/>
  <c r="C13" i="13"/>
  <c r="D13" i="13"/>
  <c r="B14" i="13"/>
  <c r="C14" i="13"/>
  <c r="D14" i="13"/>
  <c r="B15" i="13"/>
  <c r="C15" i="13"/>
  <c r="D15" i="13"/>
  <c r="B16" i="13"/>
  <c r="C16" i="13"/>
  <c r="D16" i="13"/>
  <c r="G89" i="4" l="1"/>
  <c r="H89" i="4"/>
  <c r="D128" i="3" l="1"/>
  <c r="B57" i="3"/>
  <c r="H16" i="3" l="1"/>
  <c r="H15" i="3"/>
  <c r="H14" i="3"/>
  <c r="H13" i="3"/>
  <c r="H12" i="3"/>
  <c r="H11" i="3"/>
  <c r="H10" i="3"/>
  <c r="H9" i="3"/>
  <c r="E72" i="2"/>
  <c r="D76" i="2"/>
  <c r="B33" i="2"/>
  <c r="H16" i="2" l="1"/>
  <c r="H15" i="2"/>
  <c r="H14" i="2"/>
  <c r="H13" i="2"/>
  <c r="H12" i="2"/>
  <c r="H11" i="2"/>
  <c r="H10" i="2"/>
  <c r="H9" i="2"/>
  <c r="J128" i="12" l="1"/>
  <c r="I128" i="12"/>
  <c r="F128" i="12"/>
  <c r="D128" i="12"/>
  <c r="C128" i="12"/>
  <c r="B128" i="12"/>
  <c r="J118" i="12"/>
  <c r="I118" i="12"/>
  <c r="F118" i="12"/>
  <c r="D118" i="12"/>
  <c r="C118" i="12"/>
  <c r="B118" i="12"/>
  <c r="J101" i="12"/>
  <c r="I101" i="12"/>
  <c r="F101" i="12"/>
  <c r="D101" i="12"/>
  <c r="C101" i="12"/>
  <c r="B101" i="12"/>
  <c r="J89" i="12"/>
  <c r="I89" i="12"/>
  <c r="F89" i="12"/>
  <c r="D89" i="12"/>
  <c r="C89" i="12"/>
  <c r="B89" i="12"/>
  <c r="J76" i="12"/>
  <c r="I76" i="12"/>
  <c r="F76" i="12"/>
  <c r="D76" i="12"/>
  <c r="C76" i="12"/>
  <c r="B76" i="12"/>
  <c r="J67" i="12"/>
  <c r="I67" i="12"/>
  <c r="F67" i="12"/>
  <c r="D67" i="12"/>
  <c r="C67" i="12"/>
  <c r="B67" i="12"/>
  <c r="J57" i="12"/>
  <c r="I57" i="12"/>
  <c r="F57" i="12"/>
  <c r="D57" i="12"/>
  <c r="C57" i="12"/>
  <c r="B57" i="12"/>
  <c r="J47" i="12"/>
  <c r="I47" i="12"/>
  <c r="F47" i="12"/>
  <c r="D47" i="12"/>
  <c r="C47" i="12"/>
  <c r="B47" i="12"/>
  <c r="J33" i="12"/>
  <c r="I33" i="12"/>
  <c r="F33" i="12"/>
  <c r="D33" i="12"/>
  <c r="C33" i="12"/>
  <c r="B33" i="12"/>
  <c r="M18" i="12"/>
  <c r="J17" i="12"/>
  <c r="I17" i="12"/>
  <c r="F17" i="12"/>
  <c r="D17" i="12"/>
  <c r="C17" i="12"/>
  <c r="B17" i="12"/>
  <c r="G33" i="12" l="1"/>
  <c r="H33" i="12"/>
  <c r="G101" i="12"/>
  <c r="G128" i="12"/>
  <c r="H118" i="12"/>
  <c r="H128" i="12"/>
  <c r="G118" i="12"/>
  <c r="H101" i="12"/>
  <c r="G89" i="12"/>
  <c r="H89" i="12"/>
  <c r="B130" i="12"/>
  <c r="G76" i="12"/>
  <c r="H76" i="12"/>
  <c r="H67" i="12"/>
  <c r="G67" i="12"/>
  <c r="H57" i="12"/>
  <c r="G57" i="12"/>
  <c r="G47" i="12"/>
  <c r="F130" i="12"/>
  <c r="H47" i="12"/>
  <c r="J130" i="12"/>
  <c r="I130" i="12"/>
  <c r="D130" i="12"/>
  <c r="C130" i="12"/>
  <c r="G17" i="12"/>
  <c r="H17" i="12"/>
  <c r="G130" i="12" l="1"/>
  <c r="H130" i="12"/>
  <c r="H123" i="13" l="1"/>
  <c r="I123" i="13"/>
  <c r="H124" i="13"/>
  <c r="I124" i="13"/>
  <c r="H125" i="13"/>
  <c r="I125" i="13"/>
  <c r="H126" i="13"/>
  <c r="I126" i="13"/>
  <c r="H127" i="13"/>
  <c r="I127" i="13"/>
  <c r="I122" i="13"/>
  <c r="H122" i="13"/>
  <c r="I121" i="13"/>
  <c r="H121" i="13"/>
  <c r="H106" i="13"/>
  <c r="I106" i="13"/>
  <c r="H107" i="13"/>
  <c r="I107" i="13"/>
  <c r="H108" i="13"/>
  <c r="I108" i="13"/>
  <c r="H109" i="13"/>
  <c r="I109" i="13"/>
  <c r="H110" i="13"/>
  <c r="I110" i="13"/>
  <c r="H111" i="13"/>
  <c r="I111" i="13"/>
  <c r="H112" i="13"/>
  <c r="I112" i="13"/>
  <c r="H113" i="13"/>
  <c r="I113" i="13"/>
  <c r="H114" i="13"/>
  <c r="I114" i="13"/>
  <c r="H115" i="13"/>
  <c r="I115" i="13"/>
  <c r="H116" i="13"/>
  <c r="I116" i="13"/>
  <c r="H117" i="13"/>
  <c r="I117" i="13"/>
  <c r="I105" i="13"/>
  <c r="H105" i="13"/>
  <c r="I104" i="13"/>
  <c r="H104" i="13"/>
  <c r="H94" i="13"/>
  <c r="I94" i="13"/>
  <c r="H95" i="13"/>
  <c r="I95" i="13"/>
  <c r="H96" i="13"/>
  <c r="I96" i="13"/>
  <c r="H97" i="13"/>
  <c r="I97" i="13"/>
  <c r="H98" i="13"/>
  <c r="I98" i="13"/>
  <c r="H99" i="13"/>
  <c r="I99" i="13"/>
  <c r="H100" i="13"/>
  <c r="I100" i="13"/>
  <c r="I93" i="13"/>
  <c r="H93" i="13"/>
  <c r="I92" i="13"/>
  <c r="H92" i="13"/>
  <c r="H81" i="13"/>
  <c r="I81" i="13"/>
  <c r="H82" i="13"/>
  <c r="I82" i="13"/>
  <c r="H83" i="13"/>
  <c r="I83" i="13"/>
  <c r="H84" i="13"/>
  <c r="I84" i="13"/>
  <c r="H85" i="13"/>
  <c r="I85" i="13"/>
  <c r="H86" i="13"/>
  <c r="I86" i="13"/>
  <c r="H87" i="13"/>
  <c r="I87" i="13"/>
  <c r="H88" i="13"/>
  <c r="I88" i="13"/>
  <c r="I80" i="13"/>
  <c r="H80" i="13"/>
  <c r="I79" i="13"/>
  <c r="H79" i="13"/>
  <c r="H72" i="13"/>
  <c r="I72" i="13"/>
  <c r="H73" i="13"/>
  <c r="I73" i="13"/>
  <c r="H74" i="13"/>
  <c r="I74" i="13"/>
  <c r="H75" i="13"/>
  <c r="I75" i="13"/>
  <c r="I71" i="13"/>
  <c r="H71" i="13"/>
  <c r="I70" i="13"/>
  <c r="H70" i="13"/>
  <c r="H62" i="13"/>
  <c r="I62" i="13"/>
  <c r="H63" i="13"/>
  <c r="I63" i="13"/>
  <c r="H64" i="13"/>
  <c r="I64" i="13"/>
  <c r="H65" i="13"/>
  <c r="I65" i="13"/>
  <c r="H66" i="13"/>
  <c r="I66" i="13"/>
  <c r="I61" i="13"/>
  <c r="H61" i="13"/>
  <c r="I60" i="13"/>
  <c r="H60" i="13"/>
  <c r="H52" i="13"/>
  <c r="I52" i="13"/>
  <c r="H53" i="13"/>
  <c r="I53" i="13"/>
  <c r="H54" i="13"/>
  <c r="I54" i="13"/>
  <c r="H55" i="13"/>
  <c r="I55" i="13"/>
  <c r="H56" i="13"/>
  <c r="I56" i="13"/>
  <c r="I51" i="13"/>
  <c r="H51" i="13"/>
  <c r="I50" i="13"/>
  <c r="H50" i="13"/>
  <c r="H38" i="13"/>
  <c r="I38" i="13"/>
  <c r="H39" i="13"/>
  <c r="I39" i="13"/>
  <c r="H40" i="13"/>
  <c r="I40" i="13"/>
  <c r="H41" i="13"/>
  <c r="I41" i="13"/>
  <c r="H42" i="13"/>
  <c r="I42" i="13"/>
  <c r="H43" i="13"/>
  <c r="I43" i="13"/>
  <c r="H44" i="13"/>
  <c r="I44" i="13"/>
  <c r="H45" i="13"/>
  <c r="I45" i="13"/>
  <c r="H46" i="13"/>
  <c r="I46" i="13"/>
  <c r="I37" i="13"/>
  <c r="H37" i="13"/>
  <c r="I36" i="13"/>
  <c r="H36" i="13"/>
  <c r="H21" i="13"/>
  <c r="I21" i="13"/>
  <c r="H22" i="13"/>
  <c r="I22" i="13"/>
  <c r="H23" i="13"/>
  <c r="I23" i="13"/>
  <c r="H24" i="13"/>
  <c r="I24" i="13"/>
  <c r="H25" i="13"/>
  <c r="I25" i="13"/>
  <c r="H26" i="13"/>
  <c r="I26" i="13"/>
  <c r="H27" i="13"/>
  <c r="I27" i="13"/>
  <c r="H28" i="13"/>
  <c r="I28" i="13"/>
  <c r="H29" i="13"/>
  <c r="I29" i="13"/>
  <c r="H30" i="13"/>
  <c r="I30" i="13"/>
  <c r="H31" i="13"/>
  <c r="I31" i="13"/>
  <c r="H32" i="13"/>
  <c r="I32" i="13"/>
  <c r="I20" i="13"/>
  <c r="H20" i="13"/>
  <c r="H10" i="13"/>
  <c r="I10" i="13"/>
  <c r="H11" i="13"/>
  <c r="I11" i="13"/>
  <c r="H12" i="13"/>
  <c r="I12" i="13"/>
  <c r="H13" i="13"/>
  <c r="I13" i="13"/>
  <c r="H14" i="13"/>
  <c r="I14" i="13"/>
  <c r="H15" i="13"/>
  <c r="I15" i="13"/>
  <c r="H16" i="13"/>
  <c r="I16" i="13"/>
  <c r="H9" i="13"/>
  <c r="I9" i="13"/>
  <c r="I33" i="7" l="1"/>
  <c r="I118" i="7"/>
  <c r="D118" i="7"/>
  <c r="D101" i="7"/>
  <c r="H10" i="7" l="1"/>
  <c r="H11" i="7"/>
  <c r="H12" i="7"/>
  <c r="G12" i="13" s="1"/>
  <c r="H13" i="7"/>
  <c r="G13" i="13" s="1"/>
  <c r="H14" i="7"/>
  <c r="H15" i="7"/>
  <c r="G15" i="13" s="1"/>
  <c r="H16" i="7"/>
  <c r="H9" i="7"/>
  <c r="G9" i="13" s="1"/>
  <c r="G11" i="13"/>
  <c r="G16" i="13" l="1"/>
  <c r="G14" i="13"/>
  <c r="G10" i="13"/>
  <c r="C11" i="14" l="1"/>
  <c r="D11" i="14"/>
  <c r="C13" i="14"/>
  <c r="D13" i="14"/>
  <c r="F13" i="14" s="1"/>
  <c r="C14" i="14"/>
  <c r="D14" i="14"/>
  <c r="C15" i="14"/>
  <c r="D15" i="14"/>
  <c r="C16" i="14"/>
  <c r="D16" i="14"/>
  <c r="C17" i="14"/>
  <c r="D17" i="14"/>
  <c r="B17" i="14"/>
  <c r="B16" i="14"/>
  <c r="B15" i="14"/>
  <c r="B14" i="14"/>
  <c r="B13" i="14"/>
  <c r="B11" i="14"/>
  <c r="C47" i="4"/>
  <c r="D47" i="4"/>
  <c r="F47" i="4"/>
  <c r="G47" i="4"/>
  <c r="H47" i="4"/>
  <c r="I47" i="4"/>
  <c r="J47" i="4"/>
  <c r="B47" i="4"/>
  <c r="C33" i="4"/>
  <c r="F33" i="4"/>
  <c r="G33" i="4"/>
  <c r="H33" i="4"/>
  <c r="I33" i="4"/>
  <c r="J33" i="4"/>
  <c r="B33" i="4"/>
  <c r="C17" i="4"/>
  <c r="D17" i="4"/>
  <c r="F17" i="4"/>
  <c r="G17" i="4"/>
  <c r="H17" i="4"/>
  <c r="I17" i="4"/>
  <c r="J17" i="4"/>
  <c r="B17" i="4"/>
  <c r="C129" i="4"/>
  <c r="D129" i="4"/>
  <c r="F129" i="4"/>
  <c r="G129" i="4"/>
  <c r="H129" i="4"/>
  <c r="I129" i="4"/>
  <c r="J129" i="4"/>
  <c r="B129" i="4"/>
  <c r="C118" i="4"/>
  <c r="D118" i="4"/>
  <c r="F118" i="4"/>
  <c r="G118" i="4"/>
  <c r="H118" i="4"/>
  <c r="I118" i="4"/>
  <c r="J118" i="4"/>
  <c r="B118" i="4"/>
  <c r="C101" i="4"/>
  <c r="D101" i="4"/>
  <c r="F101" i="4"/>
  <c r="G101" i="4"/>
  <c r="H101" i="4"/>
  <c r="I101" i="4"/>
  <c r="J101" i="4"/>
  <c r="B101" i="4"/>
  <c r="C89" i="4"/>
  <c r="D89" i="4"/>
  <c r="B89" i="4"/>
  <c r="C76" i="4"/>
  <c r="D76" i="4"/>
  <c r="F76" i="4"/>
  <c r="G76" i="4"/>
  <c r="H76" i="4"/>
  <c r="I76" i="4"/>
  <c r="J76" i="4"/>
  <c r="B76" i="4"/>
  <c r="C67" i="4"/>
  <c r="D67" i="4"/>
  <c r="F67" i="4"/>
  <c r="G67" i="4"/>
  <c r="H67" i="4"/>
  <c r="I67" i="4"/>
  <c r="J67" i="4"/>
  <c r="B67" i="4"/>
  <c r="C57" i="4"/>
  <c r="D57" i="4"/>
  <c r="F57" i="4"/>
  <c r="G57" i="4"/>
  <c r="H57" i="4"/>
  <c r="I57" i="4"/>
  <c r="J57" i="4"/>
  <c r="B57" i="4"/>
  <c r="E9" i="4"/>
  <c r="E10" i="4"/>
  <c r="E11" i="4"/>
  <c r="E12" i="4"/>
  <c r="E13" i="4"/>
  <c r="E14" i="4"/>
  <c r="E15" i="4"/>
  <c r="E16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6" i="4"/>
  <c r="E37" i="4"/>
  <c r="E38" i="4"/>
  <c r="E39" i="4"/>
  <c r="E40" i="4"/>
  <c r="E41" i="4"/>
  <c r="E42" i="4"/>
  <c r="E43" i="4"/>
  <c r="E44" i="4"/>
  <c r="E45" i="4"/>
  <c r="E46" i="4"/>
  <c r="E50" i="4"/>
  <c r="E51" i="4"/>
  <c r="E52" i="4"/>
  <c r="E53" i="4"/>
  <c r="E54" i="4"/>
  <c r="E55" i="4"/>
  <c r="E56" i="4"/>
  <c r="E60" i="4"/>
  <c r="E61" i="4"/>
  <c r="E62" i="4"/>
  <c r="E63" i="4"/>
  <c r="E64" i="4"/>
  <c r="E65" i="4"/>
  <c r="E66" i="4"/>
  <c r="E70" i="4"/>
  <c r="E71" i="4"/>
  <c r="E72" i="4"/>
  <c r="E73" i="4"/>
  <c r="E74" i="4"/>
  <c r="E75" i="4"/>
  <c r="E79" i="4"/>
  <c r="E80" i="4"/>
  <c r="E81" i="4"/>
  <c r="E82" i="4"/>
  <c r="E83" i="4"/>
  <c r="E84" i="4"/>
  <c r="E85" i="4"/>
  <c r="E86" i="4"/>
  <c r="E87" i="4"/>
  <c r="E88" i="4"/>
  <c r="E92" i="4"/>
  <c r="E93" i="4"/>
  <c r="E94" i="4"/>
  <c r="E95" i="4"/>
  <c r="E96" i="4"/>
  <c r="E97" i="4"/>
  <c r="E98" i="4"/>
  <c r="E99" i="4"/>
  <c r="E100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21" i="4"/>
  <c r="E122" i="4"/>
  <c r="E123" i="4"/>
  <c r="E124" i="4"/>
  <c r="E125" i="4"/>
  <c r="E126" i="4"/>
  <c r="E127" i="4"/>
  <c r="F17" i="14" l="1"/>
  <c r="E17" i="14"/>
  <c r="E118" i="4"/>
  <c r="E101" i="4"/>
  <c r="E89" i="4"/>
  <c r="E57" i="4"/>
  <c r="I131" i="4"/>
  <c r="E17" i="4"/>
  <c r="F15" i="14"/>
  <c r="E14" i="14"/>
  <c r="F11" i="14"/>
  <c r="E129" i="4"/>
  <c r="E76" i="4"/>
  <c r="B131" i="4"/>
  <c r="B9" i="14" s="1"/>
  <c r="E67" i="4"/>
  <c r="J131" i="4"/>
  <c r="F131" i="4"/>
  <c r="G131" i="4"/>
  <c r="E33" i="4"/>
  <c r="H131" i="4"/>
  <c r="E16" i="14"/>
  <c r="E11" i="14"/>
  <c r="F14" i="14"/>
  <c r="E13" i="14"/>
  <c r="F16" i="14"/>
  <c r="E15" i="14"/>
  <c r="E47" i="4"/>
  <c r="C131" i="4"/>
  <c r="C9" i="14" s="1"/>
  <c r="D131" i="4"/>
  <c r="B122" i="13"/>
  <c r="C122" i="13"/>
  <c r="D122" i="13"/>
  <c r="B123" i="13"/>
  <c r="C123" i="13"/>
  <c r="D123" i="13"/>
  <c r="B124" i="13"/>
  <c r="C124" i="13"/>
  <c r="D124" i="13"/>
  <c r="B125" i="13"/>
  <c r="C125" i="13"/>
  <c r="D125" i="13"/>
  <c r="B126" i="13"/>
  <c r="C126" i="13"/>
  <c r="D126" i="13"/>
  <c r="B127" i="13"/>
  <c r="C127" i="13"/>
  <c r="D127" i="13"/>
  <c r="D121" i="13"/>
  <c r="C121" i="13"/>
  <c r="B121" i="13"/>
  <c r="B105" i="13"/>
  <c r="C105" i="13"/>
  <c r="D105" i="13"/>
  <c r="B106" i="13"/>
  <c r="C106" i="13"/>
  <c r="D106" i="13"/>
  <c r="B107" i="13"/>
  <c r="C107" i="13"/>
  <c r="D107" i="13"/>
  <c r="B108" i="13"/>
  <c r="C108" i="13"/>
  <c r="D108" i="13"/>
  <c r="B109" i="13"/>
  <c r="C109" i="13"/>
  <c r="D109" i="13"/>
  <c r="B110" i="13"/>
  <c r="C110" i="13"/>
  <c r="D110" i="13"/>
  <c r="B111" i="13"/>
  <c r="C111" i="13"/>
  <c r="D111" i="13"/>
  <c r="B112" i="13"/>
  <c r="C112" i="13"/>
  <c r="D112" i="13"/>
  <c r="B113" i="13"/>
  <c r="C113" i="13"/>
  <c r="D113" i="13"/>
  <c r="B114" i="13"/>
  <c r="C114" i="13"/>
  <c r="D114" i="13"/>
  <c r="B115" i="13"/>
  <c r="C115" i="13"/>
  <c r="D115" i="13"/>
  <c r="B116" i="13"/>
  <c r="C116" i="13"/>
  <c r="D116" i="13"/>
  <c r="B117" i="13"/>
  <c r="C117" i="13"/>
  <c r="D117" i="13"/>
  <c r="D104" i="13"/>
  <c r="C104" i="13"/>
  <c r="B104" i="13"/>
  <c r="B93" i="13"/>
  <c r="C93" i="13"/>
  <c r="D93" i="13"/>
  <c r="B94" i="13"/>
  <c r="C94" i="13"/>
  <c r="D94" i="13"/>
  <c r="B95" i="13"/>
  <c r="C95" i="13"/>
  <c r="D95" i="13"/>
  <c r="B96" i="13"/>
  <c r="C96" i="13"/>
  <c r="D96" i="13"/>
  <c r="B97" i="13"/>
  <c r="C97" i="13"/>
  <c r="D97" i="13"/>
  <c r="B98" i="13"/>
  <c r="C98" i="13"/>
  <c r="D98" i="13"/>
  <c r="B99" i="13"/>
  <c r="C99" i="13"/>
  <c r="D99" i="13"/>
  <c r="B100" i="13"/>
  <c r="C100" i="13"/>
  <c r="D100" i="13"/>
  <c r="D92" i="13"/>
  <c r="C92" i="13"/>
  <c r="B92" i="13"/>
  <c r="B80" i="13"/>
  <c r="C80" i="13"/>
  <c r="D80" i="13"/>
  <c r="B81" i="13"/>
  <c r="C81" i="13"/>
  <c r="D81" i="13"/>
  <c r="B82" i="13"/>
  <c r="C82" i="13"/>
  <c r="D82" i="13"/>
  <c r="B83" i="13"/>
  <c r="C83" i="13"/>
  <c r="D83" i="13"/>
  <c r="B84" i="13"/>
  <c r="C84" i="13"/>
  <c r="D84" i="13"/>
  <c r="B85" i="13"/>
  <c r="C85" i="13"/>
  <c r="D85" i="13"/>
  <c r="B86" i="13"/>
  <c r="C86" i="13"/>
  <c r="D86" i="13"/>
  <c r="B87" i="13"/>
  <c r="C87" i="13"/>
  <c r="D87" i="13"/>
  <c r="B88" i="13"/>
  <c r="C88" i="13"/>
  <c r="D88" i="13"/>
  <c r="D79" i="13"/>
  <c r="C79" i="13"/>
  <c r="B79" i="13"/>
  <c r="B71" i="13"/>
  <c r="C71" i="13"/>
  <c r="D71" i="13"/>
  <c r="B72" i="13"/>
  <c r="C72" i="13"/>
  <c r="D72" i="13"/>
  <c r="B73" i="13"/>
  <c r="C73" i="13"/>
  <c r="D73" i="13"/>
  <c r="B74" i="13"/>
  <c r="C74" i="13"/>
  <c r="D74" i="13"/>
  <c r="B75" i="13"/>
  <c r="C75" i="13"/>
  <c r="D75" i="13"/>
  <c r="D70" i="13"/>
  <c r="C70" i="13"/>
  <c r="B70" i="13"/>
  <c r="B61" i="13"/>
  <c r="C61" i="13"/>
  <c r="D61" i="13"/>
  <c r="B62" i="13"/>
  <c r="C62" i="13"/>
  <c r="D62" i="13"/>
  <c r="B63" i="13"/>
  <c r="C63" i="13"/>
  <c r="D63" i="13"/>
  <c r="B64" i="13"/>
  <c r="C64" i="13"/>
  <c r="D64" i="13"/>
  <c r="B65" i="13"/>
  <c r="C65" i="13"/>
  <c r="D65" i="13"/>
  <c r="B66" i="13"/>
  <c r="C66" i="13"/>
  <c r="D66" i="13"/>
  <c r="D60" i="13"/>
  <c r="C60" i="13"/>
  <c r="B60" i="13"/>
  <c r="B51" i="13"/>
  <c r="C51" i="13"/>
  <c r="D51" i="13"/>
  <c r="B52" i="13"/>
  <c r="C52" i="13"/>
  <c r="D52" i="13"/>
  <c r="B53" i="13"/>
  <c r="C53" i="13"/>
  <c r="D53" i="13"/>
  <c r="B54" i="13"/>
  <c r="C54" i="13"/>
  <c r="D54" i="13"/>
  <c r="B55" i="13"/>
  <c r="C55" i="13"/>
  <c r="D55" i="13"/>
  <c r="B56" i="13"/>
  <c r="C56" i="13"/>
  <c r="D56" i="13"/>
  <c r="D50" i="13"/>
  <c r="C50" i="13"/>
  <c r="B50" i="13"/>
  <c r="B37" i="13"/>
  <c r="C37" i="13"/>
  <c r="D37" i="13"/>
  <c r="B38" i="13"/>
  <c r="C38" i="13"/>
  <c r="D38" i="13"/>
  <c r="B39" i="13"/>
  <c r="C39" i="13"/>
  <c r="D39" i="13"/>
  <c r="B40" i="13"/>
  <c r="C40" i="13"/>
  <c r="D40" i="13"/>
  <c r="B41" i="13"/>
  <c r="C41" i="13"/>
  <c r="D41" i="13"/>
  <c r="B42" i="13"/>
  <c r="C42" i="13"/>
  <c r="D42" i="13"/>
  <c r="B43" i="13"/>
  <c r="C43" i="13"/>
  <c r="D43" i="13"/>
  <c r="B44" i="13"/>
  <c r="C44" i="13"/>
  <c r="D44" i="13"/>
  <c r="B45" i="13"/>
  <c r="C45" i="13"/>
  <c r="D45" i="13"/>
  <c r="B46" i="13"/>
  <c r="C46" i="13"/>
  <c r="D46" i="13"/>
  <c r="D36" i="13"/>
  <c r="C36" i="13"/>
  <c r="B36" i="13"/>
  <c r="B21" i="13"/>
  <c r="C21" i="13"/>
  <c r="D21" i="13"/>
  <c r="B22" i="13"/>
  <c r="C22" i="13"/>
  <c r="D22" i="13"/>
  <c r="B23" i="13"/>
  <c r="C23" i="13"/>
  <c r="D23" i="13"/>
  <c r="B24" i="13"/>
  <c r="C24" i="13"/>
  <c r="D24" i="13"/>
  <c r="B25" i="13"/>
  <c r="C25" i="13"/>
  <c r="D25" i="13"/>
  <c r="B26" i="13"/>
  <c r="C26" i="13"/>
  <c r="D26" i="13"/>
  <c r="B27" i="13"/>
  <c r="C27" i="13"/>
  <c r="D27" i="13"/>
  <c r="B28" i="13"/>
  <c r="C28" i="13"/>
  <c r="D28" i="13"/>
  <c r="B29" i="13"/>
  <c r="C29" i="13"/>
  <c r="D29" i="13"/>
  <c r="B30" i="13"/>
  <c r="C30" i="13"/>
  <c r="D30" i="13"/>
  <c r="B31" i="13"/>
  <c r="C31" i="13"/>
  <c r="D31" i="13"/>
  <c r="B32" i="13"/>
  <c r="C32" i="13"/>
  <c r="D32" i="13"/>
  <c r="D20" i="13"/>
  <c r="C20" i="13"/>
  <c r="B20" i="13"/>
  <c r="E131" i="4" l="1"/>
  <c r="D9" i="14"/>
  <c r="J129" i="7"/>
  <c r="I129" i="7"/>
  <c r="F129" i="7"/>
  <c r="D129" i="7"/>
  <c r="C129" i="7"/>
  <c r="B129" i="7"/>
  <c r="H128" i="7"/>
  <c r="G128" i="7"/>
  <c r="E128" i="7"/>
  <c r="H127" i="7"/>
  <c r="G127" i="7"/>
  <c r="E127" i="7"/>
  <c r="H126" i="7"/>
  <c r="G126" i="7"/>
  <c r="E126" i="7"/>
  <c r="H125" i="7"/>
  <c r="G125" i="7"/>
  <c r="E125" i="7"/>
  <c r="H124" i="7"/>
  <c r="G124" i="7"/>
  <c r="E124" i="7"/>
  <c r="H123" i="7"/>
  <c r="G123" i="7"/>
  <c r="E123" i="7"/>
  <c r="H122" i="7"/>
  <c r="G122" i="7"/>
  <c r="E122" i="7"/>
  <c r="H121" i="7"/>
  <c r="G121" i="7"/>
  <c r="E121" i="7"/>
  <c r="J118" i="7"/>
  <c r="F118" i="7"/>
  <c r="C118" i="7"/>
  <c r="B118" i="7"/>
  <c r="H117" i="7"/>
  <c r="G117" i="7"/>
  <c r="E117" i="7"/>
  <c r="H116" i="7"/>
  <c r="G116" i="7"/>
  <c r="E116" i="7"/>
  <c r="H115" i="7"/>
  <c r="G115" i="7"/>
  <c r="E115" i="7"/>
  <c r="H114" i="7"/>
  <c r="G114" i="7"/>
  <c r="E114" i="7"/>
  <c r="H113" i="7"/>
  <c r="G113" i="7"/>
  <c r="E113" i="7"/>
  <c r="H112" i="7"/>
  <c r="G112" i="7"/>
  <c r="E112" i="7"/>
  <c r="H111" i="7"/>
  <c r="G111" i="7"/>
  <c r="E111" i="7"/>
  <c r="H110" i="7"/>
  <c r="G110" i="7"/>
  <c r="E110" i="7"/>
  <c r="H109" i="7"/>
  <c r="G109" i="7"/>
  <c r="E109" i="7"/>
  <c r="H108" i="7"/>
  <c r="G108" i="7"/>
  <c r="E108" i="7"/>
  <c r="H107" i="7"/>
  <c r="G107" i="7"/>
  <c r="E107" i="7"/>
  <c r="H106" i="7"/>
  <c r="G106" i="7"/>
  <c r="E106" i="7"/>
  <c r="H105" i="7"/>
  <c r="G105" i="7"/>
  <c r="E105" i="7"/>
  <c r="H104" i="7"/>
  <c r="G104" i="7"/>
  <c r="E104" i="7"/>
  <c r="J101" i="7"/>
  <c r="I101" i="7"/>
  <c r="F101" i="7"/>
  <c r="C101" i="7"/>
  <c r="B101" i="7"/>
  <c r="H100" i="7"/>
  <c r="G100" i="7"/>
  <c r="E100" i="7"/>
  <c r="H99" i="7"/>
  <c r="G99" i="7"/>
  <c r="E99" i="7"/>
  <c r="H98" i="7"/>
  <c r="G98" i="7"/>
  <c r="E98" i="7"/>
  <c r="H97" i="7"/>
  <c r="G97" i="7"/>
  <c r="E97" i="7"/>
  <c r="H96" i="7"/>
  <c r="G96" i="7"/>
  <c r="E96" i="7"/>
  <c r="H95" i="7"/>
  <c r="G95" i="7"/>
  <c r="E95" i="7"/>
  <c r="H94" i="7"/>
  <c r="G94" i="7"/>
  <c r="E94" i="7"/>
  <c r="H93" i="7"/>
  <c r="G93" i="7"/>
  <c r="E93" i="7"/>
  <c r="H92" i="7"/>
  <c r="G92" i="7"/>
  <c r="E92" i="7"/>
  <c r="J89" i="7"/>
  <c r="I89" i="7"/>
  <c r="F89" i="7"/>
  <c r="D89" i="7"/>
  <c r="C89" i="7"/>
  <c r="B89" i="7"/>
  <c r="H88" i="7"/>
  <c r="G88" i="7"/>
  <c r="E88" i="7"/>
  <c r="H87" i="7"/>
  <c r="G87" i="7"/>
  <c r="E87" i="7"/>
  <c r="H86" i="7"/>
  <c r="G86" i="7"/>
  <c r="E86" i="7"/>
  <c r="H85" i="7"/>
  <c r="G85" i="7"/>
  <c r="E85" i="7"/>
  <c r="H84" i="7"/>
  <c r="G84" i="7"/>
  <c r="E84" i="7"/>
  <c r="H83" i="7"/>
  <c r="G83" i="7"/>
  <c r="E83" i="7"/>
  <c r="H82" i="7"/>
  <c r="G82" i="7"/>
  <c r="E82" i="7"/>
  <c r="H81" i="7"/>
  <c r="G81" i="7"/>
  <c r="E81" i="7"/>
  <c r="H80" i="7"/>
  <c r="G80" i="7"/>
  <c r="E80" i="7"/>
  <c r="H79" i="7"/>
  <c r="G79" i="7"/>
  <c r="E79" i="7"/>
  <c r="J76" i="7"/>
  <c r="I76" i="7"/>
  <c r="F76" i="7"/>
  <c r="D76" i="7"/>
  <c r="C76" i="7"/>
  <c r="B76" i="7"/>
  <c r="H75" i="7"/>
  <c r="G75" i="7"/>
  <c r="E75" i="7"/>
  <c r="H74" i="7"/>
  <c r="G74" i="7"/>
  <c r="E74" i="7"/>
  <c r="H73" i="7"/>
  <c r="G73" i="7"/>
  <c r="E73" i="7"/>
  <c r="H72" i="7"/>
  <c r="G72" i="7"/>
  <c r="E72" i="7"/>
  <c r="H71" i="7"/>
  <c r="G71" i="7"/>
  <c r="E71" i="7"/>
  <c r="H70" i="7"/>
  <c r="G70" i="7"/>
  <c r="E70" i="7"/>
  <c r="J67" i="7"/>
  <c r="I67" i="7"/>
  <c r="F67" i="7"/>
  <c r="D67" i="7"/>
  <c r="C67" i="7"/>
  <c r="B67" i="7"/>
  <c r="H66" i="7"/>
  <c r="G66" i="7"/>
  <c r="E66" i="7"/>
  <c r="H65" i="7"/>
  <c r="G65" i="7"/>
  <c r="E65" i="7"/>
  <c r="H64" i="7"/>
  <c r="G64" i="7"/>
  <c r="E64" i="7"/>
  <c r="H63" i="7"/>
  <c r="G63" i="7"/>
  <c r="E63" i="7"/>
  <c r="H62" i="7"/>
  <c r="G62" i="7"/>
  <c r="E62" i="7"/>
  <c r="H61" i="7"/>
  <c r="G61" i="7"/>
  <c r="E61" i="7"/>
  <c r="H60" i="7"/>
  <c r="G60" i="7"/>
  <c r="E60" i="7"/>
  <c r="J57" i="7"/>
  <c r="I57" i="7"/>
  <c r="F57" i="7"/>
  <c r="D57" i="7"/>
  <c r="C57" i="7"/>
  <c r="B57" i="7"/>
  <c r="H56" i="7"/>
  <c r="G56" i="7"/>
  <c r="E56" i="7"/>
  <c r="H55" i="7"/>
  <c r="G55" i="7"/>
  <c r="E55" i="7"/>
  <c r="H54" i="7"/>
  <c r="G54" i="7"/>
  <c r="E54" i="7"/>
  <c r="H53" i="7"/>
  <c r="G53" i="7"/>
  <c r="E53" i="7"/>
  <c r="H52" i="7"/>
  <c r="G52" i="7"/>
  <c r="E52" i="7"/>
  <c r="H51" i="7"/>
  <c r="G51" i="7"/>
  <c r="E51" i="7"/>
  <c r="H50" i="7"/>
  <c r="G50" i="7"/>
  <c r="E50" i="7"/>
  <c r="J47" i="7"/>
  <c r="I47" i="7"/>
  <c r="D47" i="7"/>
  <c r="C47" i="7"/>
  <c r="B47" i="7"/>
  <c r="H46" i="7"/>
  <c r="G46" i="7"/>
  <c r="E46" i="7"/>
  <c r="H45" i="7"/>
  <c r="G45" i="7"/>
  <c r="E45" i="7"/>
  <c r="H44" i="7"/>
  <c r="G44" i="7"/>
  <c r="E44" i="7"/>
  <c r="H43" i="7"/>
  <c r="G43" i="7"/>
  <c r="E43" i="7"/>
  <c r="H42" i="7"/>
  <c r="G42" i="7"/>
  <c r="E42" i="7"/>
  <c r="H41" i="7"/>
  <c r="G41" i="7"/>
  <c r="E41" i="7"/>
  <c r="H40" i="7"/>
  <c r="G40" i="7"/>
  <c r="E40" i="7"/>
  <c r="H39" i="7"/>
  <c r="G39" i="7"/>
  <c r="E39" i="7"/>
  <c r="H38" i="7"/>
  <c r="G38" i="7"/>
  <c r="E38" i="7"/>
  <c r="H37" i="7"/>
  <c r="G37" i="7"/>
  <c r="E37" i="7"/>
  <c r="H36" i="7"/>
  <c r="G36" i="7"/>
  <c r="E36" i="7"/>
  <c r="J33" i="7"/>
  <c r="F33" i="7"/>
  <c r="D33" i="7"/>
  <c r="C33" i="7"/>
  <c r="B33" i="7"/>
  <c r="H32" i="7"/>
  <c r="G32" i="7"/>
  <c r="E32" i="7"/>
  <c r="H31" i="7"/>
  <c r="G31" i="7"/>
  <c r="E31" i="7"/>
  <c r="H30" i="7"/>
  <c r="G30" i="7"/>
  <c r="E30" i="7"/>
  <c r="H29" i="7"/>
  <c r="G29" i="7"/>
  <c r="E29" i="7"/>
  <c r="H28" i="7"/>
  <c r="G28" i="7"/>
  <c r="E28" i="7"/>
  <c r="H27" i="7"/>
  <c r="G27" i="7"/>
  <c r="E27" i="7"/>
  <c r="H26" i="7"/>
  <c r="G26" i="7"/>
  <c r="E26" i="7"/>
  <c r="H25" i="7"/>
  <c r="G25" i="7"/>
  <c r="E25" i="7"/>
  <c r="H24" i="7"/>
  <c r="G24" i="7"/>
  <c r="E24" i="7"/>
  <c r="H23" i="7"/>
  <c r="G23" i="7"/>
  <c r="E23" i="7"/>
  <c r="H22" i="7"/>
  <c r="G22" i="7"/>
  <c r="E22" i="7"/>
  <c r="H21" i="7"/>
  <c r="G21" i="7"/>
  <c r="E21" i="7"/>
  <c r="H20" i="7"/>
  <c r="G20" i="7"/>
  <c r="E20" i="7"/>
  <c r="J17" i="7"/>
  <c r="I17" i="7"/>
  <c r="H17" i="7"/>
  <c r="F17" i="7"/>
  <c r="D17" i="7"/>
  <c r="C17" i="7"/>
  <c r="B17" i="7"/>
  <c r="G16" i="7"/>
  <c r="E16" i="7"/>
  <c r="G15" i="7"/>
  <c r="E15" i="7"/>
  <c r="G14" i="7"/>
  <c r="E14" i="7"/>
  <c r="G13" i="7"/>
  <c r="E13" i="7"/>
  <c r="G12" i="7"/>
  <c r="E12" i="7"/>
  <c r="G11" i="7"/>
  <c r="E11" i="7"/>
  <c r="G10" i="7"/>
  <c r="E10" i="7"/>
  <c r="G9" i="7"/>
  <c r="E9" i="7"/>
  <c r="J129" i="5"/>
  <c r="I129" i="5"/>
  <c r="F129" i="5"/>
  <c r="D129" i="5"/>
  <c r="C129" i="5"/>
  <c r="B129" i="5"/>
  <c r="H128" i="5"/>
  <c r="G128" i="5"/>
  <c r="E128" i="5"/>
  <c r="H127" i="5"/>
  <c r="G127" i="5"/>
  <c r="E127" i="5"/>
  <c r="H126" i="5"/>
  <c r="G126" i="5"/>
  <c r="E126" i="5"/>
  <c r="H125" i="5"/>
  <c r="G125" i="13" s="1"/>
  <c r="G125" i="5"/>
  <c r="E125" i="5"/>
  <c r="H124" i="5"/>
  <c r="G124" i="5"/>
  <c r="E124" i="5"/>
  <c r="H123" i="5"/>
  <c r="G123" i="5"/>
  <c r="F123" i="13" s="1"/>
  <c r="E123" i="5"/>
  <c r="H122" i="5"/>
  <c r="G122" i="5"/>
  <c r="E122" i="5"/>
  <c r="H121" i="5"/>
  <c r="G121" i="5"/>
  <c r="E121" i="5"/>
  <c r="J118" i="5"/>
  <c r="I118" i="5"/>
  <c r="F118" i="5"/>
  <c r="D118" i="5"/>
  <c r="C118" i="5"/>
  <c r="B118" i="5"/>
  <c r="H117" i="5"/>
  <c r="G117" i="13" s="1"/>
  <c r="G117" i="5"/>
  <c r="F117" i="13" s="1"/>
  <c r="E117" i="5"/>
  <c r="H116" i="5"/>
  <c r="G116" i="5"/>
  <c r="F116" i="13" s="1"/>
  <c r="E116" i="5"/>
  <c r="H115" i="5"/>
  <c r="G115" i="13" s="1"/>
  <c r="G115" i="5"/>
  <c r="E115" i="5"/>
  <c r="H114" i="5"/>
  <c r="G114" i="13" s="1"/>
  <c r="G114" i="5"/>
  <c r="E114" i="5"/>
  <c r="H113" i="5"/>
  <c r="G113" i="5"/>
  <c r="E113" i="5"/>
  <c r="H112" i="5"/>
  <c r="G112" i="5"/>
  <c r="F112" i="13" s="1"/>
  <c r="E112" i="5"/>
  <c r="H111" i="5"/>
  <c r="G111" i="5"/>
  <c r="E111" i="5"/>
  <c r="H110" i="5"/>
  <c r="G110" i="5"/>
  <c r="F110" i="13" s="1"/>
  <c r="E110" i="5"/>
  <c r="H109" i="5"/>
  <c r="G109" i="13" s="1"/>
  <c r="G109" i="5"/>
  <c r="F109" i="13" s="1"/>
  <c r="E109" i="5"/>
  <c r="H108" i="5"/>
  <c r="G108" i="5"/>
  <c r="F108" i="13" s="1"/>
  <c r="E108" i="5"/>
  <c r="H107" i="5"/>
  <c r="G107" i="13" s="1"/>
  <c r="G107" i="5"/>
  <c r="E107" i="5"/>
  <c r="H106" i="5"/>
  <c r="G106" i="13" s="1"/>
  <c r="G106" i="5"/>
  <c r="E106" i="5"/>
  <c r="H105" i="5"/>
  <c r="G105" i="13" s="1"/>
  <c r="G105" i="5"/>
  <c r="E105" i="5"/>
  <c r="H104" i="5"/>
  <c r="G104" i="5"/>
  <c r="F104" i="13" s="1"/>
  <c r="E104" i="5"/>
  <c r="J101" i="5"/>
  <c r="I101" i="5"/>
  <c r="F101" i="5"/>
  <c r="D101" i="5"/>
  <c r="C101" i="5"/>
  <c r="B101" i="5"/>
  <c r="H100" i="5"/>
  <c r="G100" i="5"/>
  <c r="F100" i="13" s="1"/>
  <c r="E100" i="5"/>
  <c r="H99" i="5"/>
  <c r="G99" i="5"/>
  <c r="E99" i="5"/>
  <c r="H98" i="5"/>
  <c r="G98" i="5"/>
  <c r="E98" i="5"/>
  <c r="H97" i="5"/>
  <c r="G97" i="13" s="1"/>
  <c r="G97" i="5"/>
  <c r="E97" i="5"/>
  <c r="H96" i="5"/>
  <c r="G96" i="5"/>
  <c r="F96" i="13" s="1"/>
  <c r="E96" i="5"/>
  <c r="H95" i="5"/>
  <c r="G95" i="5"/>
  <c r="E95" i="5"/>
  <c r="H94" i="5"/>
  <c r="G94" i="5"/>
  <c r="E94" i="5"/>
  <c r="H93" i="5"/>
  <c r="G93" i="5"/>
  <c r="E93" i="5"/>
  <c r="H92" i="5"/>
  <c r="G92" i="5"/>
  <c r="F92" i="13" s="1"/>
  <c r="E92" i="5"/>
  <c r="I89" i="5"/>
  <c r="F89" i="5"/>
  <c r="D89" i="5"/>
  <c r="C89" i="5"/>
  <c r="B89" i="5"/>
  <c r="H88" i="5"/>
  <c r="G88" i="13" s="1"/>
  <c r="G88" i="5"/>
  <c r="E88" i="5"/>
  <c r="H87" i="5"/>
  <c r="G87" i="5"/>
  <c r="F87" i="13" s="1"/>
  <c r="E87" i="5"/>
  <c r="H86" i="5"/>
  <c r="G86" i="13" s="1"/>
  <c r="G86" i="5"/>
  <c r="E86" i="5"/>
  <c r="H85" i="5"/>
  <c r="G85" i="5"/>
  <c r="E85" i="5"/>
  <c r="H84" i="5"/>
  <c r="G84" i="13" s="1"/>
  <c r="G84" i="5"/>
  <c r="F84" i="13" s="1"/>
  <c r="E84" i="5"/>
  <c r="H83" i="5"/>
  <c r="G83" i="5"/>
  <c r="F83" i="13" s="1"/>
  <c r="E83" i="5"/>
  <c r="H82" i="5"/>
  <c r="G82" i="5"/>
  <c r="E82" i="5"/>
  <c r="H81" i="5"/>
  <c r="G81" i="13" s="1"/>
  <c r="G81" i="5"/>
  <c r="F81" i="13" s="1"/>
  <c r="E81" i="5"/>
  <c r="H80" i="5"/>
  <c r="G80" i="13" s="1"/>
  <c r="G80" i="5"/>
  <c r="E80" i="5"/>
  <c r="H79" i="5"/>
  <c r="G79" i="5"/>
  <c r="F79" i="13" s="1"/>
  <c r="E79" i="5"/>
  <c r="J76" i="5"/>
  <c r="I76" i="5"/>
  <c r="F76" i="5"/>
  <c r="D76" i="5"/>
  <c r="C76" i="5"/>
  <c r="B76" i="5"/>
  <c r="H75" i="5"/>
  <c r="G75" i="13" s="1"/>
  <c r="G75" i="5"/>
  <c r="F75" i="13" s="1"/>
  <c r="E75" i="5"/>
  <c r="H74" i="5"/>
  <c r="G74" i="5"/>
  <c r="F74" i="13" s="1"/>
  <c r="E74" i="5"/>
  <c r="H73" i="5"/>
  <c r="G73" i="5"/>
  <c r="E73" i="5"/>
  <c r="H72" i="5"/>
  <c r="G72" i="5"/>
  <c r="F72" i="13" s="1"/>
  <c r="E72" i="5"/>
  <c r="H71" i="5"/>
  <c r="G71" i="13" s="1"/>
  <c r="G71" i="5"/>
  <c r="E71" i="5"/>
  <c r="H70" i="5"/>
  <c r="G70" i="5"/>
  <c r="F70" i="13" s="1"/>
  <c r="E70" i="5"/>
  <c r="J67" i="5"/>
  <c r="I67" i="5"/>
  <c r="F67" i="5"/>
  <c r="D67" i="5"/>
  <c r="C67" i="5"/>
  <c r="B67" i="5"/>
  <c r="H66" i="5"/>
  <c r="G66" i="5"/>
  <c r="F66" i="13" s="1"/>
  <c r="E66" i="5"/>
  <c r="H65" i="5"/>
  <c r="G65" i="5"/>
  <c r="F65" i="13" s="1"/>
  <c r="E65" i="5"/>
  <c r="H64" i="5"/>
  <c r="G64" i="5"/>
  <c r="E64" i="5"/>
  <c r="H63" i="5"/>
  <c r="G63" i="13" s="1"/>
  <c r="G63" i="5"/>
  <c r="F63" i="13" s="1"/>
  <c r="E63" i="5"/>
  <c r="H62" i="5"/>
  <c r="G62" i="13" s="1"/>
  <c r="G62" i="5"/>
  <c r="E62" i="5"/>
  <c r="H61" i="5"/>
  <c r="G61" i="5"/>
  <c r="E61" i="5"/>
  <c r="H60" i="5"/>
  <c r="G60" i="13" s="1"/>
  <c r="G60" i="5"/>
  <c r="E60" i="5"/>
  <c r="J57" i="5"/>
  <c r="I57" i="5"/>
  <c r="F57" i="5"/>
  <c r="D57" i="5"/>
  <c r="C57" i="5"/>
  <c r="B57" i="5"/>
  <c r="H56" i="5"/>
  <c r="G56" i="5"/>
  <c r="F56" i="13" s="1"/>
  <c r="E56" i="5"/>
  <c r="H55" i="5"/>
  <c r="G55" i="5"/>
  <c r="E55" i="5"/>
  <c r="H54" i="5"/>
  <c r="G54" i="13" s="1"/>
  <c r="G54" i="5"/>
  <c r="F54" i="13" s="1"/>
  <c r="E54" i="5"/>
  <c r="H53" i="5"/>
  <c r="G53" i="13" s="1"/>
  <c r="G53" i="5"/>
  <c r="E53" i="5"/>
  <c r="H52" i="5"/>
  <c r="G52" i="5"/>
  <c r="F52" i="13" s="1"/>
  <c r="E52" i="5"/>
  <c r="H51" i="5"/>
  <c r="G51" i="13" s="1"/>
  <c r="G51" i="5"/>
  <c r="E51" i="5"/>
  <c r="H50" i="5"/>
  <c r="G50" i="5"/>
  <c r="E50" i="5"/>
  <c r="J47" i="5"/>
  <c r="I47" i="5"/>
  <c r="F47" i="5"/>
  <c r="D47" i="5"/>
  <c r="C47" i="5"/>
  <c r="B47" i="5"/>
  <c r="H46" i="5"/>
  <c r="G46" i="5"/>
  <c r="E46" i="5"/>
  <c r="H45" i="5"/>
  <c r="G45" i="13" s="1"/>
  <c r="G45" i="5"/>
  <c r="F45" i="13" s="1"/>
  <c r="E45" i="5"/>
  <c r="H44" i="5"/>
  <c r="G44" i="5"/>
  <c r="E44" i="5"/>
  <c r="H43" i="5"/>
  <c r="G43" i="5"/>
  <c r="E43" i="5"/>
  <c r="H42" i="5"/>
  <c r="G42" i="13" s="1"/>
  <c r="G42" i="5"/>
  <c r="E42" i="5"/>
  <c r="H41" i="5"/>
  <c r="G41" i="5"/>
  <c r="E41" i="5"/>
  <c r="H40" i="5"/>
  <c r="G40" i="5"/>
  <c r="F40" i="13" s="1"/>
  <c r="E40" i="5"/>
  <c r="H39" i="5"/>
  <c r="G39" i="5"/>
  <c r="E39" i="5"/>
  <c r="H38" i="5"/>
  <c r="G38" i="5"/>
  <c r="E38" i="5"/>
  <c r="H37" i="5"/>
  <c r="G37" i="13" s="1"/>
  <c r="G37" i="5"/>
  <c r="F37" i="13" s="1"/>
  <c r="E37" i="5"/>
  <c r="H36" i="5"/>
  <c r="G36" i="5"/>
  <c r="E36" i="5"/>
  <c r="J33" i="5"/>
  <c r="I33" i="5"/>
  <c r="C33" i="5"/>
  <c r="B33" i="5"/>
  <c r="H32" i="5"/>
  <c r="G32" i="5"/>
  <c r="E32" i="5"/>
  <c r="H31" i="5"/>
  <c r="G31" i="5"/>
  <c r="E31" i="5"/>
  <c r="H30" i="5"/>
  <c r="G30" i="13" s="1"/>
  <c r="G30" i="5"/>
  <c r="F30" i="13" s="1"/>
  <c r="E30" i="5"/>
  <c r="H29" i="5"/>
  <c r="G29" i="5"/>
  <c r="E29" i="5"/>
  <c r="H28" i="5"/>
  <c r="G28" i="5"/>
  <c r="E28" i="5"/>
  <c r="H27" i="5"/>
  <c r="G27" i="13" s="1"/>
  <c r="G27" i="5"/>
  <c r="E27" i="5"/>
  <c r="H26" i="5"/>
  <c r="G26" i="5"/>
  <c r="E26" i="5"/>
  <c r="H25" i="5"/>
  <c r="G25" i="5"/>
  <c r="E25" i="5"/>
  <c r="H24" i="5"/>
  <c r="G24" i="5"/>
  <c r="E24" i="5"/>
  <c r="H23" i="5"/>
  <c r="G23" i="5"/>
  <c r="E23" i="5"/>
  <c r="H22" i="5"/>
  <c r="G22" i="13" s="1"/>
  <c r="G22" i="5"/>
  <c r="E22" i="5"/>
  <c r="H21" i="5"/>
  <c r="G21" i="5"/>
  <c r="E21" i="5"/>
  <c r="H20" i="5"/>
  <c r="G20" i="5"/>
  <c r="F20" i="13" s="1"/>
  <c r="E20" i="5"/>
  <c r="J17" i="5"/>
  <c r="I17" i="5"/>
  <c r="H17" i="5"/>
  <c r="F17" i="5"/>
  <c r="D17" i="5"/>
  <c r="C17" i="5"/>
  <c r="B17" i="5"/>
  <c r="G16" i="5"/>
  <c r="F16" i="13" s="1"/>
  <c r="E16" i="5"/>
  <c r="G15" i="5"/>
  <c r="E15" i="5"/>
  <c r="G14" i="5"/>
  <c r="E14" i="5"/>
  <c r="G13" i="5"/>
  <c r="E13" i="5"/>
  <c r="G12" i="5"/>
  <c r="F12" i="13" s="1"/>
  <c r="E12" i="5"/>
  <c r="G11" i="5"/>
  <c r="E11" i="5"/>
  <c r="G10" i="5"/>
  <c r="E10" i="5"/>
  <c r="G9" i="5"/>
  <c r="E9" i="5"/>
  <c r="E128" i="4"/>
  <c r="J128" i="3"/>
  <c r="I128" i="3"/>
  <c r="F128" i="3"/>
  <c r="C128" i="3"/>
  <c r="B128" i="3"/>
  <c r="E128" i="3" s="1"/>
  <c r="H127" i="3"/>
  <c r="G127" i="3"/>
  <c r="E127" i="3"/>
  <c r="H126" i="3"/>
  <c r="G126" i="3"/>
  <c r="E126" i="3"/>
  <c r="H125" i="3"/>
  <c r="G125" i="3"/>
  <c r="E125" i="3"/>
  <c r="H124" i="3"/>
  <c r="G124" i="3"/>
  <c r="E124" i="3"/>
  <c r="H123" i="3"/>
  <c r="G123" i="3"/>
  <c r="E123" i="3"/>
  <c r="H122" i="3"/>
  <c r="G122" i="3"/>
  <c r="E122" i="3"/>
  <c r="H121" i="3"/>
  <c r="G121" i="3"/>
  <c r="E121" i="3"/>
  <c r="J118" i="3"/>
  <c r="I118" i="3"/>
  <c r="F118" i="3"/>
  <c r="D118" i="3"/>
  <c r="C118" i="3"/>
  <c r="B118" i="3"/>
  <c r="H117" i="3"/>
  <c r="G117" i="3"/>
  <c r="E117" i="3"/>
  <c r="H116" i="3"/>
  <c r="G116" i="3"/>
  <c r="E116" i="3"/>
  <c r="H115" i="3"/>
  <c r="G115" i="3"/>
  <c r="E115" i="3"/>
  <c r="H114" i="3"/>
  <c r="G114" i="3"/>
  <c r="E114" i="3"/>
  <c r="H113" i="3"/>
  <c r="G113" i="3"/>
  <c r="E113" i="3"/>
  <c r="H112" i="3"/>
  <c r="G112" i="3"/>
  <c r="E112" i="3"/>
  <c r="H111" i="3"/>
  <c r="G111" i="3"/>
  <c r="E111" i="3"/>
  <c r="H110" i="3"/>
  <c r="G110" i="3"/>
  <c r="E110" i="3"/>
  <c r="H109" i="3"/>
  <c r="G109" i="3"/>
  <c r="E109" i="3"/>
  <c r="H108" i="3"/>
  <c r="G108" i="3"/>
  <c r="E108" i="3"/>
  <c r="H107" i="3"/>
  <c r="G107" i="3"/>
  <c r="E107" i="3"/>
  <c r="H106" i="3"/>
  <c r="G106" i="3"/>
  <c r="E106" i="3"/>
  <c r="H105" i="3"/>
  <c r="G105" i="3"/>
  <c r="E105" i="3"/>
  <c r="H104" i="3"/>
  <c r="G104" i="3"/>
  <c r="E104" i="3"/>
  <c r="J101" i="3"/>
  <c r="I101" i="3"/>
  <c r="F101" i="3"/>
  <c r="D101" i="3"/>
  <c r="C101" i="3"/>
  <c r="B101" i="3"/>
  <c r="H100" i="3"/>
  <c r="G100" i="3"/>
  <c r="E100" i="3"/>
  <c r="H99" i="3"/>
  <c r="G99" i="3"/>
  <c r="E99" i="3"/>
  <c r="H98" i="3"/>
  <c r="G98" i="3"/>
  <c r="E98" i="3"/>
  <c r="H97" i="3"/>
  <c r="G97" i="3"/>
  <c r="E97" i="3"/>
  <c r="H96" i="3"/>
  <c r="G96" i="3"/>
  <c r="E96" i="3"/>
  <c r="H95" i="3"/>
  <c r="G95" i="3"/>
  <c r="E95" i="3"/>
  <c r="H94" i="3"/>
  <c r="G94" i="3"/>
  <c r="E94" i="3"/>
  <c r="H93" i="3"/>
  <c r="G93" i="3"/>
  <c r="E93" i="3"/>
  <c r="H92" i="3"/>
  <c r="G92" i="3"/>
  <c r="E92" i="3"/>
  <c r="J89" i="3"/>
  <c r="I89" i="3"/>
  <c r="F89" i="3"/>
  <c r="D89" i="3"/>
  <c r="C89" i="3"/>
  <c r="B89" i="3"/>
  <c r="H88" i="3"/>
  <c r="G88" i="3"/>
  <c r="E88" i="3"/>
  <c r="H87" i="3"/>
  <c r="G87" i="3"/>
  <c r="E87" i="3"/>
  <c r="H86" i="3"/>
  <c r="G86" i="3"/>
  <c r="E86" i="3"/>
  <c r="H85" i="3"/>
  <c r="G85" i="3"/>
  <c r="E85" i="3"/>
  <c r="H84" i="3"/>
  <c r="G84" i="3"/>
  <c r="E84" i="3"/>
  <c r="H83" i="3"/>
  <c r="G83" i="3"/>
  <c r="E83" i="3"/>
  <c r="H82" i="3"/>
  <c r="G82" i="3"/>
  <c r="E82" i="3"/>
  <c r="H81" i="3"/>
  <c r="G81" i="3"/>
  <c r="E81" i="3"/>
  <c r="H80" i="3"/>
  <c r="G80" i="3"/>
  <c r="E80" i="3"/>
  <c r="H79" i="3"/>
  <c r="G79" i="3"/>
  <c r="E79" i="3"/>
  <c r="J76" i="3"/>
  <c r="I76" i="3"/>
  <c r="F76" i="3"/>
  <c r="D76" i="3"/>
  <c r="C76" i="3"/>
  <c r="B76" i="3"/>
  <c r="H75" i="3"/>
  <c r="G75" i="3"/>
  <c r="E75" i="3"/>
  <c r="H74" i="3"/>
  <c r="G74" i="3"/>
  <c r="E74" i="3"/>
  <c r="H73" i="3"/>
  <c r="G73" i="3"/>
  <c r="E73" i="3"/>
  <c r="H72" i="3"/>
  <c r="G72" i="3"/>
  <c r="E72" i="3"/>
  <c r="H71" i="3"/>
  <c r="G71" i="3"/>
  <c r="E71" i="3"/>
  <c r="H70" i="3"/>
  <c r="G70" i="3"/>
  <c r="E70" i="3"/>
  <c r="J67" i="3"/>
  <c r="I67" i="3"/>
  <c r="F67" i="3"/>
  <c r="D67" i="3"/>
  <c r="C67" i="3"/>
  <c r="B67" i="3"/>
  <c r="H66" i="3"/>
  <c r="G66" i="3"/>
  <c r="E66" i="3"/>
  <c r="H65" i="3"/>
  <c r="G65" i="3"/>
  <c r="E65" i="3"/>
  <c r="H64" i="3"/>
  <c r="G64" i="3"/>
  <c r="E64" i="3"/>
  <c r="H63" i="3"/>
  <c r="G63" i="3"/>
  <c r="E63" i="3"/>
  <c r="H62" i="3"/>
  <c r="G62" i="3"/>
  <c r="E62" i="3"/>
  <c r="H61" i="3"/>
  <c r="G61" i="3"/>
  <c r="E61" i="3"/>
  <c r="H60" i="3"/>
  <c r="G60" i="3"/>
  <c r="E60" i="3"/>
  <c r="J57" i="3"/>
  <c r="I57" i="3"/>
  <c r="F57" i="3"/>
  <c r="D57" i="3"/>
  <c r="C57" i="3"/>
  <c r="H56" i="3"/>
  <c r="G56" i="3"/>
  <c r="E56" i="3"/>
  <c r="H55" i="3"/>
  <c r="G55" i="3"/>
  <c r="E55" i="3"/>
  <c r="H54" i="3"/>
  <c r="G54" i="3"/>
  <c r="E54" i="3"/>
  <c r="H53" i="3"/>
  <c r="G53" i="3"/>
  <c r="E53" i="3"/>
  <c r="H52" i="3"/>
  <c r="G52" i="3"/>
  <c r="E52" i="3"/>
  <c r="H51" i="3"/>
  <c r="G51" i="3"/>
  <c r="E51" i="3"/>
  <c r="H50" i="3"/>
  <c r="G50" i="3"/>
  <c r="E50" i="3"/>
  <c r="J47" i="3"/>
  <c r="I47" i="3"/>
  <c r="F47" i="3"/>
  <c r="D47" i="3"/>
  <c r="C47" i="3"/>
  <c r="B47" i="3"/>
  <c r="H46" i="3"/>
  <c r="G46" i="3"/>
  <c r="E46" i="3"/>
  <c r="H45" i="3"/>
  <c r="G45" i="3"/>
  <c r="E45" i="3"/>
  <c r="H44" i="3"/>
  <c r="G44" i="3"/>
  <c r="E44" i="3"/>
  <c r="H43" i="3"/>
  <c r="G43" i="3"/>
  <c r="E43" i="3"/>
  <c r="H42" i="3"/>
  <c r="G42" i="3"/>
  <c r="E42" i="3"/>
  <c r="H41" i="3"/>
  <c r="G41" i="3"/>
  <c r="E41" i="3"/>
  <c r="H40" i="3"/>
  <c r="G40" i="3"/>
  <c r="E40" i="3"/>
  <c r="H39" i="3"/>
  <c r="G39" i="3"/>
  <c r="E39" i="3"/>
  <c r="H38" i="3"/>
  <c r="G38" i="3"/>
  <c r="E38" i="3"/>
  <c r="H37" i="3"/>
  <c r="G37" i="3"/>
  <c r="E37" i="3"/>
  <c r="H36" i="3"/>
  <c r="G36" i="3"/>
  <c r="E36" i="3"/>
  <c r="J33" i="3"/>
  <c r="I33" i="3"/>
  <c r="F33" i="3"/>
  <c r="D33" i="3"/>
  <c r="C33" i="3"/>
  <c r="B33" i="3"/>
  <c r="H32" i="3"/>
  <c r="G32" i="3"/>
  <c r="E32" i="3"/>
  <c r="H31" i="3"/>
  <c r="G31" i="3"/>
  <c r="E31" i="3"/>
  <c r="H30" i="3"/>
  <c r="G30" i="3"/>
  <c r="E30" i="3"/>
  <c r="H29" i="3"/>
  <c r="G29" i="3"/>
  <c r="E29" i="3"/>
  <c r="H28" i="3"/>
  <c r="G28" i="3"/>
  <c r="E28" i="3"/>
  <c r="H27" i="3"/>
  <c r="G27" i="3"/>
  <c r="E27" i="3"/>
  <c r="H26" i="3"/>
  <c r="G26" i="3"/>
  <c r="E26" i="3"/>
  <c r="H25" i="3"/>
  <c r="G25" i="3"/>
  <c r="E25" i="3"/>
  <c r="H24" i="3"/>
  <c r="G24" i="3"/>
  <c r="E24" i="3"/>
  <c r="H23" i="3"/>
  <c r="G23" i="3"/>
  <c r="E23" i="3"/>
  <c r="H22" i="3"/>
  <c r="G22" i="3"/>
  <c r="E22" i="3"/>
  <c r="H21" i="3"/>
  <c r="G21" i="3"/>
  <c r="E21" i="3"/>
  <c r="H20" i="3"/>
  <c r="G20" i="3"/>
  <c r="E20" i="3"/>
  <c r="J17" i="3"/>
  <c r="I17" i="3"/>
  <c r="H17" i="3"/>
  <c r="F17" i="3"/>
  <c r="D17" i="3"/>
  <c r="C17" i="3"/>
  <c r="B17" i="3"/>
  <c r="G16" i="3"/>
  <c r="E16" i="3"/>
  <c r="G15" i="3"/>
  <c r="E15" i="3"/>
  <c r="G14" i="3"/>
  <c r="E14" i="3"/>
  <c r="G13" i="3"/>
  <c r="E13" i="3"/>
  <c r="G12" i="3"/>
  <c r="E12" i="3"/>
  <c r="G11" i="3"/>
  <c r="E11" i="3"/>
  <c r="G10" i="3"/>
  <c r="E10" i="3"/>
  <c r="G9" i="3"/>
  <c r="E9" i="3"/>
  <c r="J128" i="2"/>
  <c r="I128" i="2"/>
  <c r="F128" i="2"/>
  <c r="D128" i="2"/>
  <c r="C128" i="2"/>
  <c r="B128" i="2"/>
  <c r="H127" i="2"/>
  <c r="G127" i="2"/>
  <c r="E127" i="2"/>
  <c r="H126" i="2"/>
  <c r="G126" i="2"/>
  <c r="E126" i="2"/>
  <c r="H125" i="2"/>
  <c r="G125" i="2"/>
  <c r="E125" i="2"/>
  <c r="H124" i="2"/>
  <c r="G124" i="2"/>
  <c r="E124" i="2"/>
  <c r="H123" i="2"/>
  <c r="G123" i="2"/>
  <c r="E123" i="2"/>
  <c r="H122" i="2"/>
  <c r="G122" i="2"/>
  <c r="E122" i="2"/>
  <c r="H121" i="2"/>
  <c r="G121" i="2"/>
  <c r="E121" i="2"/>
  <c r="J118" i="2"/>
  <c r="I118" i="2"/>
  <c r="F118" i="2"/>
  <c r="D118" i="2"/>
  <c r="C118" i="2"/>
  <c r="B118" i="2"/>
  <c r="H117" i="2"/>
  <c r="G117" i="2"/>
  <c r="E117" i="2"/>
  <c r="H116" i="2"/>
  <c r="G116" i="2"/>
  <c r="E116" i="2"/>
  <c r="H115" i="2"/>
  <c r="G115" i="2"/>
  <c r="E115" i="2"/>
  <c r="H114" i="2"/>
  <c r="G114" i="2"/>
  <c r="E114" i="2"/>
  <c r="H113" i="2"/>
  <c r="G113" i="2"/>
  <c r="E113" i="2"/>
  <c r="H112" i="2"/>
  <c r="G112" i="2"/>
  <c r="E112" i="2"/>
  <c r="H111" i="2"/>
  <c r="G111" i="2"/>
  <c r="E111" i="2"/>
  <c r="H110" i="2"/>
  <c r="G110" i="2"/>
  <c r="E110" i="2"/>
  <c r="H109" i="2"/>
  <c r="G109" i="2"/>
  <c r="E109" i="2"/>
  <c r="H108" i="2"/>
  <c r="G108" i="2"/>
  <c r="E108" i="2"/>
  <c r="H107" i="2"/>
  <c r="G107" i="2"/>
  <c r="E107" i="2"/>
  <c r="H106" i="2"/>
  <c r="G106" i="2"/>
  <c r="E106" i="2"/>
  <c r="H105" i="2"/>
  <c r="G105" i="2"/>
  <c r="E105" i="2"/>
  <c r="H104" i="2"/>
  <c r="G104" i="2"/>
  <c r="E104" i="2"/>
  <c r="J101" i="2"/>
  <c r="I101" i="2"/>
  <c r="F101" i="2"/>
  <c r="D101" i="2"/>
  <c r="C101" i="2"/>
  <c r="B101" i="2"/>
  <c r="H100" i="2"/>
  <c r="G100" i="2"/>
  <c r="E100" i="2"/>
  <c r="H99" i="2"/>
  <c r="G99" i="2"/>
  <c r="E99" i="2"/>
  <c r="H98" i="2"/>
  <c r="G98" i="2"/>
  <c r="E98" i="2"/>
  <c r="H97" i="2"/>
  <c r="G97" i="2"/>
  <c r="E97" i="2"/>
  <c r="H96" i="2"/>
  <c r="G96" i="2"/>
  <c r="E96" i="2"/>
  <c r="H95" i="2"/>
  <c r="G95" i="2"/>
  <c r="E95" i="2"/>
  <c r="H94" i="2"/>
  <c r="G94" i="2"/>
  <c r="E94" i="2"/>
  <c r="H93" i="2"/>
  <c r="G93" i="2"/>
  <c r="E93" i="2"/>
  <c r="H92" i="2"/>
  <c r="G92" i="2"/>
  <c r="I89" i="2"/>
  <c r="F89" i="2"/>
  <c r="D89" i="2"/>
  <c r="C89" i="2"/>
  <c r="B89" i="2"/>
  <c r="H88" i="2"/>
  <c r="G88" i="2"/>
  <c r="E88" i="2"/>
  <c r="H87" i="2"/>
  <c r="G87" i="2"/>
  <c r="E87" i="2"/>
  <c r="H86" i="2"/>
  <c r="G86" i="2"/>
  <c r="E86" i="2"/>
  <c r="H85" i="2"/>
  <c r="G85" i="2"/>
  <c r="E85" i="2"/>
  <c r="H84" i="2"/>
  <c r="G84" i="2"/>
  <c r="E84" i="2"/>
  <c r="H83" i="2"/>
  <c r="G83" i="2"/>
  <c r="E83" i="2"/>
  <c r="H82" i="2"/>
  <c r="G82" i="2"/>
  <c r="E82" i="2"/>
  <c r="H81" i="2"/>
  <c r="G81" i="2"/>
  <c r="E81" i="2"/>
  <c r="H80" i="2"/>
  <c r="G80" i="2"/>
  <c r="E80" i="2"/>
  <c r="H79" i="2"/>
  <c r="G79" i="2"/>
  <c r="E79" i="2"/>
  <c r="J76" i="2"/>
  <c r="I76" i="2"/>
  <c r="F76" i="2"/>
  <c r="C76" i="2"/>
  <c r="B76" i="2"/>
  <c r="H75" i="2"/>
  <c r="G75" i="2"/>
  <c r="E75" i="2"/>
  <c r="H74" i="2"/>
  <c r="G74" i="2"/>
  <c r="E74" i="2"/>
  <c r="H73" i="2"/>
  <c r="G73" i="2"/>
  <c r="E73" i="2"/>
  <c r="H72" i="2"/>
  <c r="G72" i="2"/>
  <c r="H71" i="2"/>
  <c r="G71" i="2"/>
  <c r="E71" i="2"/>
  <c r="H70" i="2"/>
  <c r="G70" i="2"/>
  <c r="E70" i="2"/>
  <c r="J67" i="2"/>
  <c r="I67" i="2"/>
  <c r="F67" i="2"/>
  <c r="D67" i="2"/>
  <c r="C67" i="2"/>
  <c r="B67" i="2"/>
  <c r="H66" i="2"/>
  <c r="G66" i="2"/>
  <c r="E66" i="2"/>
  <c r="H65" i="2"/>
  <c r="G65" i="2"/>
  <c r="E65" i="2"/>
  <c r="H64" i="2"/>
  <c r="G64" i="2"/>
  <c r="E64" i="2"/>
  <c r="H63" i="2"/>
  <c r="G63" i="2"/>
  <c r="E63" i="2"/>
  <c r="H62" i="2"/>
  <c r="G62" i="2"/>
  <c r="E62" i="2"/>
  <c r="H61" i="2"/>
  <c r="G61" i="2"/>
  <c r="E61" i="2"/>
  <c r="H60" i="2"/>
  <c r="G60" i="2"/>
  <c r="E60" i="2"/>
  <c r="J57" i="2"/>
  <c r="I57" i="2"/>
  <c r="F57" i="2"/>
  <c r="D57" i="2"/>
  <c r="C57" i="2"/>
  <c r="B57" i="2"/>
  <c r="H56" i="2"/>
  <c r="G56" i="2"/>
  <c r="E56" i="2"/>
  <c r="H55" i="2"/>
  <c r="G55" i="2"/>
  <c r="E55" i="2"/>
  <c r="H54" i="2"/>
  <c r="G54" i="2"/>
  <c r="E54" i="2"/>
  <c r="H53" i="2"/>
  <c r="G53" i="2"/>
  <c r="E53" i="2"/>
  <c r="H52" i="2"/>
  <c r="G52" i="2"/>
  <c r="E52" i="2"/>
  <c r="H51" i="2"/>
  <c r="G51" i="2"/>
  <c r="E51" i="2"/>
  <c r="H50" i="2"/>
  <c r="G50" i="2"/>
  <c r="E50" i="2"/>
  <c r="J47" i="2"/>
  <c r="I47" i="2"/>
  <c r="F47" i="2"/>
  <c r="D47" i="2"/>
  <c r="C47" i="2"/>
  <c r="B47" i="2"/>
  <c r="H46" i="2"/>
  <c r="G46" i="2"/>
  <c r="E46" i="2"/>
  <c r="H45" i="2"/>
  <c r="G45" i="2"/>
  <c r="E45" i="2"/>
  <c r="H44" i="2"/>
  <c r="G44" i="2"/>
  <c r="E44" i="2"/>
  <c r="H43" i="2"/>
  <c r="G43" i="2"/>
  <c r="E43" i="2"/>
  <c r="H42" i="2"/>
  <c r="G42" i="2"/>
  <c r="E42" i="2"/>
  <c r="H41" i="2"/>
  <c r="G41" i="2"/>
  <c r="E41" i="2"/>
  <c r="H40" i="2"/>
  <c r="G40" i="2"/>
  <c r="E40" i="2"/>
  <c r="H39" i="2"/>
  <c r="G39" i="2"/>
  <c r="E39" i="2"/>
  <c r="H38" i="2"/>
  <c r="G38" i="2"/>
  <c r="E38" i="2"/>
  <c r="H37" i="2"/>
  <c r="G37" i="2"/>
  <c r="E37" i="2"/>
  <c r="H36" i="2"/>
  <c r="G36" i="2"/>
  <c r="E36" i="2"/>
  <c r="J33" i="2"/>
  <c r="I33" i="2"/>
  <c r="F33" i="2"/>
  <c r="D33" i="2"/>
  <c r="C33" i="2"/>
  <c r="H32" i="2"/>
  <c r="G32" i="2"/>
  <c r="E32" i="2"/>
  <c r="H31" i="2"/>
  <c r="G31" i="2"/>
  <c r="E31" i="2"/>
  <c r="H30" i="2"/>
  <c r="G30" i="2"/>
  <c r="E30" i="2"/>
  <c r="H29" i="2"/>
  <c r="G29" i="2"/>
  <c r="E29" i="2"/>
  <c r="H28" i="2"/>
  <c r="G28" i="2"/>
  <c r="E28" i="2"/>
  <c r="H27" i="2"/>
  <c r="G27" i="2"/>
  <c r="E27" i="2"/>
  <c r="H26" i="2"/>
  <c r="G26" i="2"/>
  <c r="E26" i="2"/>
  <c r="H25" i="2"/>
  <c r="G25" i="2"/>
  <c r="E25" i="2"/>
  <c r="H24" i="2"/>
  <c r="G24" i="2"/>
  <c r="E24" i="2"/>
  <c r="H23" i="2"/>
  <c r="G23" i="2"/>
  <c r="E23" i="2"/>
  <c r="H22" i="2"/>
  <c r="G22" i="2"/>
  <c r="E22" i="2"/>
  <c r="H21" i="2"/>
  <c r="G21" i="2"/>
  <c r="E21" i="2"/>
  <c r="H20" i="2"/>
  <c r="G20" i="2"/>
  <c r="E20" i="2"/>
  <c r="J17" i="2"/>
  <c r="I17" i="2"/>
  <c r="H17" i="2"/>
  <c r="F17" i="2"/>
  <c r="D17" i="2"/>
  <c r="C17" i="2"/>
  <c r="B17" i="2"/>
  <c r="G16" i="2"/>
  <c r="E16" i="2"/>
  <c r="G15" i="2"/>
  <c r="E15" i="2"/>
  <c r="G14" i="2"/>
  <c r="E14" i="2"/>
  <c r="G13" i="2"/>
  <c r="E13" i="2"/>
  <c r="G12" i="2"/>
  <c r="E12" i="2"/>
  <c r="G11" i="2"/>
  <c r="E11" i="2"/>
  <c r="G10" i="2"/>
  <c r="E10" i="2"/>
  <c r="G9" i="2"/>
  <c r="E9" i="2"/>
  <c r="I129" i="13"/>
  <c r="H129" i="13"/>
  <c r="E129" i="13"/>
  <c r="D129" i="13"/>
  <c r="C129" i="13"/>
  <c r="B129" i="13"/>
  <c r="I118" i="13"/>
  <c r="H118" i="13"/>
  <c r="E118" i="13"/>
  <c r="D118" i="13"/>
  <c r="C118" i="13"/>
  <c r="B118" i="13"/>
  <c r="I101" i="13"/>
  <c r="H101" i="13"/>
  <c r="E101" i="13"/>
  <c r="D101" i="13"/>
  <c r="C101" i="13"/>
  <c r="B101" i="13"/>
  <c r="I89" i="13"/>
  <c r="H89" i="13"/>
  <c r="E89" i="13"/>
  <c r="D89" i="13"/>
  <c r="C89" i="13"/>
  <c r="B89" i="13"/>
  <c r="I76" i="13"/>
  <c r="H76" i="13"/>
  <c r="E76" i="13"/>
  <c r="D76" i="13"/>
  <c r="C76" i="13"/>
  <c r="B76" i="13"/>
  <c r="I67" i="13"/>
  <c r="H67" i="13"/>
  <c r="E67" i="13"/>
  <c r="D67" i="13"/>
  <c r="C67" i="13"/>
  <c r="B67" i="13"/>
  <c r="I57" i="13"/>
  <c r="H57" i="13"/>
  <c r="E57" i="13"/>
  <c r="D57" i="13"/>
  <c r="C57" i="13"/>
  <c r="B57" i="13"/>
  <c r="I47" i="13"/>
  <c r="H47" i="13"/>
  <c r="E47" i="13"/>
  <c r="D47" i="13"/>
  <c r="C47" i="13"/>
  <c r="B47" i="13"/>
  <c r="I33" i="13"/>
  <c r="H33" i="13"/>
  <c r="E33" i="13"/>
  <c r="D33" i="13"/>
  <c r="C33" i="13"/>
  <c r="B33" i="13"/>
  <c r="I17" i="13"/>
  <c r="H17" i="13"/>
  <c r="G17" i="13"/>
  <c r="E17" i="13"/>
  <c r="D17" i="13"/>
  <c r="C17" i="13"/>
  <c r="B17" i="13"/>
  <c r="E118" i="3" l="1"/>
  <c r="E101" i="3"/>
  <c r="G36" i="13"/>
  <c r="F39" i="13"/>
  <c r="G44" i="13"/>
  <c r="G92" i="13"/>
  <c r="F95" i="13"/>
  <c r="G100" i="13"/>
  <c r="E129" i="7"/>
  <c r="G39" i="13"/>
  <c r="F42" i="13"/>
  <c r="F51" i="13"/>
  <c r="G56" i="13"/>
  <c r="F60" i="13"/>
  <c r="G65" i="13"/>
  <c r="G74" i="13"/>
  <c r="G83" i="13"/>
  <c r="G95" i="13"/>
  <c r="F98" i="13"/>
  <c r="G104" i="13"/>
  <c r="F107" i="13"/>
  <c r="G112" i="13"/>
  <c r="F115" i="13"/>
  <c r="F125" i="13"/>
  <c r="F9" i="13"/>
  <c r="F13" i="13"/>
  <c r="G20" i="13"/>
  <c r="F23" i="13"/>
  <c r="G28" i="13"/>
  <c r="F31" i="13"/>
  <c r="F122" i="13"/>
  <c r="F127" i="13"/>
  <c r="G127" i="13"/>
  <c r="F126" i="13"/>
  <c r="G126" i="13"/>
  <c r="F124" i="13"/>
  <c r="G124" i="13"/>
  <c r="G123" i="13"/>
  <c r="G122" i="13"/>
  <c r="G113" i="13"/>
  <c r="F86" i="13"/>
  <c r="G72" i="13"/>
  <c r="G40" i="13"/>
  <c r="F43" i="13"/>
  <c r="G25" i="13"/>
  <c r="F28" i="13"/>
  <c r="F22" i="13"/>
  <c r="F25" i="13"/>
  <c r="E89" i="3"/>
  <c r="E76" i="3"/>
  <c r="E67" i="3"/>
  <c r="B130" i="3"/>
  <c r="B20" i="14" s="1"/>
  <c r="G67" i="2"/>
  <c r="G76" i="2"/>
  <c r="C130" i="2"/>
  <c r="C19" i="14" s="1"/>
  <c r="F10" i="13"/>
  <c r="F14" i="13"/>
  <c r="F11" i="13"/>
  <c r="F15" i="13"/>
  <c r="G23" i="13"/>
  <c r="F26" i="13"/>
  <c r="G31" i="13"/>
  <c r="F21" i="13"/>
  <c r="G26" i="13"/>
  <c r="F29" i="13"/>
  <c r="G21" i="13"/>
  <c r="F24" i="13"/>
  <c r="G29" i="13"/>
  <c r="F32" i="13"/>
  <c r="G24" i="13"/>
  <c r="F27" i="13"/>
  <c r="G32" i="13"/>
  <c r="F38" i="13"/>
  <c r="F46" i="13"/>
  <c r="F41" i="13"/>
  <c r="F36" i="13"/>
  <c r="F44" i="13"/>
  <c r="G43" i="13"/>
  <c r="G38" i="13"/>
  <c r="G46" i="13"/>
  <c r="G41" i="13"/>
  <c r="G52" i="13"/>
  <c r="F55" i="13"/>
  <c r="F50" i="13"/>
  <c r="G55" i="13"/>
  <c r="G50" i="13"/>
  <c r="F53" i="13"/>
  <c r="F61" i="13"/>
  <c r="F64" i="13"/>
  <c r="F62" i="13"/>
  <c r="G66" i="13"/>
  <c r="G61" i="13"/>
  <c r="G64" i="13"/>
  <c r="G70" i="13"/>
  <c r="F73" i="13"/>
  <c r="G73" i="13"/>
  <c r="F71" i="13"/>
  <c r="G79" i="13"/>
  <c r="F82" i="13"/>
  <c r="G87" i="13"/>
  <c r="G82" i="13"/>
  <c r="F85" i="13"/>
  <c r="F80" i="13"/>
  <c r="G85" i="13"/>
  <c r="F88" i="13"/>
  <c r="G93" i="13"/>
  <c r="I131" i="7"/>
  <c r="F93" i="13"/>
  <c r="G98" i="13"/>
  <c r="G96" i="13"/>
  <c r="F99" i="13"/>
  <c r="F94" i="13"/>
  <c r="G99" i="13"/>
  <c r="G94" i="13"/>
  <c r="F97" i="13"/>
  <c r="F105" i="13"/>
  <c r="G110" i="13"/>
  <c r="F113" i="13"/>
  <c r="G108" i="13"/>
  <c r="F111" i="13"/>
  <c r="G116" i="13"/>
  <c r="F106" i="13"/>
  <c r="G111" i="13"/>
  <c r="F114" i="13"/>
  <c r="F121" i="13"/>
  <c r="G121" i="13"/>
  <c r="F9" i="14"/>
  <c r="E9" i="14"/>
  <c r="G128" i="3"/>
  <c r="G76" i="3"/>
  <c r="G67" i="3"/>
  <c r="G33" i="3"/>
  <c r="G17" i="3"/>
  <c r="G118" i="2"/>
  <c r="H118" i="7"/>
  <c r="G76" i="7"/>
  <c r="G129" i="7"/>
  <c r="G67" i="7"/>
  <c r="G33" i="7"/>
  <c r="G17" i="7"/>
  <c r="H118" i="5"/>
  <c r="G76" i="5"/>
  <c r="G67" i="5"/>
  <c r="G33" i="5"/>
  <c r="G17" i="5"/>
  <c r="H76" i="5"/>
  <c r="C131" i="5"/>
  <c r="C10" i="14" s="1"/>
  <c r="D131" i="5"/>
  <c r="D10" i="14" s="1"/>
  <c r="H101" i="5"/>
  <c r="H67" i="5"/>
  <c r="I131" i="5"/>
  <c r="B131" i="5"/>
  <c r="B10" i="14" s="1"/>
  <c r="H129" i="5"/>
  <c r="J131" i="5"/>
  <c r="G129" i="5"/>
  <c r="H57" i="5"/>
  <c r="H33" i="5"/>
  <c r="G118" i="5"/>
  <c r="G47" i="5"/>
  <c r="H89" i="5"/>
  <c r="G89" i="5"/>
  <c r="H47" i="5"/>
  <c r="G57" i="5"/>
  <c r="F131" i="5"/>
  <c r="G101" i="5"/>
  <c r="H47" i="7"/>
  <c r="H57" i="7"/>
  <c r="G57" i="7"/>
  <c r="J131" i="7"/>
  <c r="F131" i="7"/>
  <c r="G101" i="7"/>
  <c r="G118" i="7"/>
  <c r="D131" i="7"/>
  <c r="H101" i="7"/>
  <c r="H33" i="7"/>
  <c r="H76" i="7"/>
  <c r="H67" i="7"/>
  <c r="B131" i="7"/>
  <c r="B12" i="14" s="1"/>
  <c r="C131" i="7"/>
  <c r="C12" i="14" s="1"/>
  <c r="G47" i="7"/>
  <c r="H89" i="7"/>
  <c r="G89" i="7"/>
  <c r="H129" i="7"/>
  <c r="J130" i="2"/>
  <c r="H47" i="2"/>
  <c r="H57" i="2"/>
  <c r="G57" i="2"/>
  <c r="F130" i="2"/>
  <c r="H118" i="2"/>
  <c r="H67" i="2"/>
  <c r="G33" i="2"/>
  <c r="H101" i="2"/>
  <c r="H33" i="2"/>
  <c r="G101" i="2"/>
  <c r="H76" i="2"/>
  <c r="B130" i="2"/>
  <c r="B19" i="14" s="1"/>
  <c r="H128" i="2"/>
  <c r="G128" i="2"/>
  <c r="I130" i="2"/>
  <c r="G17" i="2"/>
  <c r="D130" i="2"/>
  <c r="G47" i="2"/>
  <c r="H89" i="2"/>
  <c r="G89" i="2"/>
  <c r="H101" i="3"/>
  <c r="H67" i="3"/>
  <c r="H118" i="3"/>
  <c r="H33" i="3"/>
  <c r="C130" i="3"/>
  <c r="C20" i="14" s="1"/>
  <c r="G47" i="3"/>
  <c r="H89" i="3"/>
  <c r="G89" i="3"/>
  <c r="H128" i="3"/>
  <c r="I130" i="3"/>
  <c r="G118" i="3"/>
  <c r="H47" i="3"/>
  <c r="H57" i="3"/>
  <c r="G57" i="3"/>
  <c r="J130" i="3"/>
  <c r="H76" i="3"/>
  <c r="D130" i="3"/>
  <c r="F130" i="3"/>
  <c r="G101" i="3"/>
  <c r="E131" i="13"/>
  <c r="I131" i="13"/>
  <c r="H131" i="13"/>
  <c r="B131" i="13"/>
  <c r="D131" i="13"/>
  <c r="C131" i="13"/>
  <c r="D19" i="14" l="1"/>
  <c r="E19" i="14" s="1"/>
  <c r="E130" i="2"/>
  <c r="F19" i="14"/>
  <c r="F129" i="13"/>
  <c r="D12" i="14"/>
  <c r="E12" i="14" s="1"/>
  <c r="E131" i="7"/>
  <c r="F89" i="13"/>
  <c r="F76" i="13"/>
  <c r="F57" i="13"/>
  <c r="F47" i="13"/>
  <c r="F17" i="13"/>
  <c r="D20" i="14"/>
  <c r="D21" i="14" s="1"/>
  <c r="E130" i="3"/>
  <c r="F118" i="13"/>
  <c r="F101" i="13"/>
  <c r="F33" i="13"/>
  <c r="F67" i="13"/>
  <c r="G131" i="5"/>
  <c r="H130" i="3"/>
  <c r="G130" i="3"/>
  <c r="H130" i="2"/>
  <c r="G130" i="2"/>
  <c r="F18" i="14"/>
  <c r="E18" i="14"/>
  <c r="H131" i="7"/>
  <c r="F12" i="14"/>
  <c r="G131" i="7"/>
  <c r="C21" i="14"/>
  <c r="B21" i="14"/>
  <c r="H131" i="5"/>
  <c r="E10" i="14"/>
  <c r="F10" i="14"/>
  <c r="G76" i="13"/>
  <c r="G118" i="13"/>
  <c r="G33" i="13"/>
  <c r="G129" i="13"/>
  <c r="G57" i="13"/>
  <c r="G101" i="13"/>
  <c r="G47" i="13"/>
  <c r="G89" i="13"/>
  <c r="G67" i="13"/>
  <c r="F20" i="14" l="1"/>
  <c r="F21" i="14" s="1"/>
  <c r="E20" i="14"/>
  <c r="E21" i="14" s="1"/>
  <c r="F131" i="13"/>
  <c r="G131" i="13"/>
</calcChain>
</file>

<file path=xl/sharedStrings.xml><?xml version="1.0" encoding="utf-8"?>
<sst xmlns="http://schemas.openxmlformats.org/spreadsheetml/2006/main" count="1720" uniqueCount="167">
  <si>
    <t>Departamento de la Familia</t>
  </si>
  <si>
    <t>Administración de Desarrollo Socioeconomico</t>
  </si>
  <si>
    <t>Oficina de Planes y Programas</t>
  </si>
  <si>
    <t>Familias</t>
  </si>
  <si>
    <t>Participantes</t>
  </si>
  <si>
    <t>Beneficio Promedio por Familia</t>
  </si>
  <si>
    <t>Niños</t>
  </si>
  <si>
    <t>Adultos</t>
  </si>
  <si>
    <t>Femenino</t>
  </si>
  <si>
    <t>Masculino</t>
  </si>
  <si>
    <t>Otro</t>
  </si>
  <si>
    <t>Aguadilla</t>
  </si>
  <si>
    <t>Aguada</t>
  </si>
  <si>
    <t xml:space="preserve">Aguadilla I </t>
  </si>
  <si>
    <t>Aguadilla III</t>
  </si>
  <si>
    <t>Isabela</t>
  </si>
  <si>
    <t>Las Marías</t>
  </si>
  <si>
    <t>Moca</t>
  </si>
  <si>
    <t>Rincón</t>
  </si>
  <si>
    <t>San Sebastian I</t>
  </si>
  <si>
    <t>Total</t>
  </si>
  <si>
    <t>Arecibo</t>
  </si>
  <si>
    <t>Arecibo I</t>
  </si>
  <si>
    <t>Arecibo III</t>
  </si>
  <si>
    <t>Barceloneta</t>
  </si>
  <si>
    <t>Camuy</t>
  </si>
  <si>
    <t>Ciales</t>
  </si>
  <si>
    <t>Florida</t>
  </si>
  <si>
    <t>Hatillo</t>
  </si>
  <si>
    <t>Lares</t>
  </si>
  <si>
    <t>Manati</t>
  </si>
  <si>
    <t>Morovis</t>
  </si>
  <si>
    <t>Quebradillas</t>
  </si>
  <si>
    <t>Utuado I</t>
  </si>
  <si>
    <t>Utuado II</t>
  </si>
  <si>
    <t xml:space="preserve">Total  </t>
  </si>
  <si>
    <t>Bayamón</t>
  </si>
  <si>
    <t>Bayamón II</t>
  </si>
  <si>
    <t>Bayamón III</t>
  </si>
  <si>
    <t>Cataño</t>
  </si>
  <si>
    <t>Corozal</t>
  </si>
  <si>
    <t>Dorado</t>
  </si>
  <si>
    <t>Naranjito</t>
  </si>
  <si>
    <t>Toa Alta</t>
  </si>
  <si>
    <t>Toa Baja I</t>
  </si>
  <si>
    <t>Toa Baja II</t>
  </si>
  <si>
    <t>Vega Alta</t>
  </si>
  <si>
    <t>Vega Baja I</t>
  </si>
  <si>
    <t xml:space="preserve">Total </t>
  </si>
  <si>
    <t>Caguas</t>
  </si>
  <si>
    <t>Aguas Buenas</t>
  </si>
  <si>
    <t>Barranquitas</t>
  </si>
  <si>
    <t xml:space="preserve">Caguas </t>
  </si>
  <si>
    <t>Cidra</t>
  </si>
  <si>
    <t>Comerío</t>
  </si>
  <si>
    <t>Gurabo</t>
  </si>
  <si>
    <t>San Lorenzo</t>
  </si>
  <si>
    <t>Carolina</t>
  </si>
  <si>
    <t>Canóvanas</t>
  </si>
  <si>
    <t>Carolina I</t>
  </si>
  <si>
    <t>Carolina II</t>
  </si>
  <si>
    <t>Loíza I, II</t>
  </si>
  <si>
    <t>Luquillo</t>
  </si>
  <si>
    <t>Río Grande I</t>
  </si>
  <si>
    <t>Trujillo Alto I</t>
  </si>
  <si>
    <t>Guayama</t>
  </si>
  <si>
    <t>Arroyo</t>
  </si>
  <si>
    <t>Cayey</t>
  </si>
  <si>
    <t>Patillas</t>
  </si>
  <si>
    <t>Salinas</t>
  </si>
  <si>
    <t>Santa Isabel</t>
  </si>
  <si>
    <t>Humacao</t>
  </si>
  <si>
    <t>Ceiba</t>
  </si>
  <si>
    <t>Culebra</t>
  </si>
  <si>
    <t>Fajardo</t>
  </si>
  <si>
    <t>Juncos I</t>
  </si>
  <si>
    <t>Las Piedras</t>
  </si>
  <si>
    <t>Maunabo</t>
  </si>
  <si>
    <t>Naguabo</t>
  </si>
  <si>
    <t>Vieques</t>
  </si>
  <si>
    <t>Yabucoa</t>
  </si>
  <si>
    <t>Mayagüez</t>
  </si>
  <si>
    <t>Añasco</t>
  </si>
  <si>
    <t>Cabo Rojo</t>
  </si>
  <si>
    <t>Guánica</t>
  </si>
  <si>
    <t>Hormigueros</t>
  </si>
  <si>
    <t>Lajas</t>
  </si>
  <si>
    <t>Maricao</t>
  </si>
  <si>
    <t>Mayagüez I</t>
  </si>
  <si>
    <t>Sabana Grande</t>
  </si>
  <si>
    <t>San Germán</t>
  </si>
  <si>
    <t>Ponce</t>
  </si>
  <si>
    <t xml:space="preserve">Adjuntas </t>
  </si>
  <si>
    <t>Aibonito</t>
  </si>
  <si>
    <t>Castañer</t>
  </si>
  <si>
    <t>Coamo</t>
  </si>
  <si>
    <t>Guayanilla</t>
  </si>
  <si>
    <t>Jayuya</t>
  </si>
  <si>
    <t>Juana Díaz</t>
  </si>
  <si>
    <t>Orocovis</t>
  </si>
  <si>
    <t>Peñuelas</t>
  </si>
  <si>
    <t>Ponce I</t>
  </si>
  <si>
    <t>Ponce II</t>
  </si>
  <si>
    <t>Ponce III</t>
  </si>
  <si>
    <t>Villalba</t>
  </si>
  <si>
    <t>Yauco</t>
  </si>
  <si>
    <t>San Juan</t>
  </si>
  <si>
    <t>Cupey</t>
  </si>
  <si>
    <t>Guaynabo I</t>
  </si>
  <si>
    <t>Guaynabo II</t>
  </si>
  <si>
    <t>Río Piedras I</t>
  </si>
  <si>
    <t>Río Piedras II</t>
  </si>
  <si>
    <t>Río Piedras III</t>
  </si>
  <si>
    <t>Río Piedras IV</t>
  </si>
  <si>
    <t>San Juan I</t>
  </si>
  <si>
    <t>Total PR</t>
  </si>
  <si>
    <t xml:space="preserve">Beneficios </t>
  </si>
  <si>
    <t>Informe Mensual de Familias, Participantes y Beneficios del PAN</t>
  </si>
  <si>
    <t>Informe Anual de Beneficios del PAN</t>
  </si>
  <si>
    <t>Región</t>
  </si>
  <si>
    <t>Programa Asistencia Nutricional</t>
  </si>
  <si>
    <t>Informe Mensual de Participación y Beneficios Otorgados</t>
  </si>
  <si>
    <t>Año Fiscal Federal 2015-2016</t>
  </si>
  <si>
    <t>Pago Promedio</t>
  </si>
  <si>
    <t>Mes</t>
  </si>
  <si>
    <t>Personas</t>
  </si>
  <si>
    <t>Beneficio Mensual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</si>
  <si>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</si>
  <si>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</si>
  <si>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</si>
  <si>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</si>
  <si>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</si>
  <si>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</si>
  <si>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</si>
  <si>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</si>
  <si>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</si>
  <si>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</si>
  <si>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</si>
  <si>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</si>
  <si>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Beneficios Pagados</t>
  </si>
  <si>
    <t>Locales</t>
  </si>
  <si>
    <t>Año Fiscal Federal 2017-2018</t>
  </si>
  <si>
    <t>Octubre 2017</t>
  </si>
  <si>
    <t>Enero 2018</t>
  </si>
  <si>
    <t>Noviembre 2017</t>
  </si>
  <si>
    <t>Diciembre 2017</t>
  </si>
  <si>
    <t>Febrero 2018</t>
  </si>
  <si>
    <t>Marzo 2018</t>
  </si>
  <si>
    <t>Abril  2018</t>
  </si>
  <si>
    <t>Mayo 2018</t>
  </si>
  <si>
    <t>Junio 2018</t>
  </si>
  <si>
    <t>Julio 2018</t>
  </si>
  <si>
    <t>Agosto  2018</t>
  </si>
  <si>
    <t>Septiembre 2018</t>
  </si>
  <si>
    <t>GUAYNABO 1</t>
  </si>
  <si>
    <t>GUAYNABO 2</t>
  </si>
  <si>
    <t>RIO PIEDRAS 1</t>
  </si>
  <si>
    <t>RIO PIEDRAS 2</t>
  </si>
  <si>
    <t>RIO PIEDRAS 3</t>
  </si>
  <si>
    <t>RIO PIEDRAS 4</t>
  </si>
  <si>
    <t>SAN JUAN 1</t>
  </si>
  <si>
    <t>CUPEY</t>
  </si>
  <si>
    <t>Grown</t>
  </si>
  <si>
    <t>Aguadilla II</t>
  </si>
  <si>
    <t xml:space="preserve">Loíza </t>
  </si>
  <si>
    <t xml:space="preserve">Río Grande </t>
  </si>
  <si>
    <t xml:space="preserve">Trujillo Alto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</si>
</sst>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sz val="12"/>
      <name val="Cambria"/>
      <family val="1"/>
      <scheme val="major"/>
    </font>
    <font>
      <sz val="12"/>
      <color indexed="8"/>
      <name val="Cambria"/>
      <family val="1"/>
      <scheme val="major"/>
    </font>
    <font>
      <sz val="11"/>
      <color theme="1"/>
      <name val="Californian FB"/>
      <family val="1"/>
    </font>
    <font>
      <b/>
      <sz val="12"/>
      <name val="Californian FB"/>
      <family val="1"/>
    </font>
    <font>
      <b/>
      <sz val="14"/>
      <name val="Californian FB"/>
      <family val="1"/>
    </font>
    <font>
      <sz val="14"/>
      <name val="Californian FB"/>
      <family val="1"/>
    </font>
    <font>
      <sz val="12"/>
      <name val="Californian FB"/>
      <family val="1"/>
    </font>
    <font>
      <sz val="12"/>
      <color indexed="8"/>
      <name val="Californian FB"/>
      <family val="1"/>
    </font>
    <font>
      <b/>
      <i/>
      <sz val="12"/>
      <name val="Californian FB"/>
      <family val="1"/>
    </font>
    <font>
      <sz val="10"/>
      <color theme="1"/>
      <name val="Californian FB"/>
      <family val="1"/>
    </font>
    <font>
      <b/>
      <sz val="10"/>
      <name val="Californian FB"/>
      <family val="1"/>
    </font>
    <font>
      <sz val="10"/>
      <name val="Californian FB"/>
      <family val="1"/>
    </font>
    <font>
      <sz val="10"/>
      <color indexed="8"/>
      <name val="Californian FB"/>
      <family val="1"/>
    </font>
    <font>
      <b/>
      <i/>
      <sz val="12"/>
      <color rgb="FFFF0000"/>
      <name val="Californian FB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457">
    <xf numFmtId="0" fontId="0" fillId="0" borderId="0" xfId="0"/>
    <xf numFmtId="164" fontId="3" fillId="2" borderId="7" xfId="1" applyNumberFormat="1" applyFont="1" applyFill="1" applyBorder="1" applyAlignment="1" applyProtection="1">
      <alignment horizontal="center" vertical="center" wrapText="1"/>
    </xf>
    <xf numFmtId="164" fontId="3" fillId="3" borderId="8" xfId="1" applyNumberFormat="1" applyFont="1" applyFill="1" applyBorder="1" applyAlignment="1" applyProtection="1">
      <alignment vertical="center"/>
    </xf>
    <xf numFmtId="164" fontId="6" fillId="0" borderId="12" xfId="1" applyNumberFormat="1" applyFont="1" applyFill="1" applyBorder="1" applyAlignment="1" applyProtection="1">
      <alignment vertical="center"/>
    </xf>
    <xf numFmtId="3" fontId="5" fillId="0" borderId="13" xfId="1" applyNumberFormat="1" applyFont="1" applyFill="1" applyBorder="1" applyProtection="1">
      <protection locked="0"/>
    </xf>
    <xf numFmtId="3" fontId="5" fillId="0" borderId="15" xfId="1" applyNumberFormat="1" applyFont="1" applyFill="1" applyBorder="1" applyProtection="1">
      <protection locked="0"/>
    </xf>
    <xf numFmtId="164" fontId="6" fillId="0" borderId="21" xfId="1" applyNumberFormat="1" applyFont="1" applyFill="1" applyBorder="1" applyAlignment="1" applyProtection="1">
      <alignment vertical="center"/>
    </xf>
    <xf numFmtId="3" fontId="5" fillId="0" borderId="22" xfId="1" applyNumberFormat="1" applyFont="1" applyFill="1" applyBorder="1" applyProtection="1">
      <protection locked="0"/>
    </xf>
    <xf numFmtId="3" fontId="5" fillId="0" borderId="24" xfId="1" applyNumberFormat="1" applyFont="1" applyFill="1" applyBorder="1" applyProtection="1">
      <protection locked="0"/>
    </xf>
    <xf numFmtId="3" fontId="5" fillId="0" borderId="22" xfId="1" applyNumberFormat="1" applyFont="1" applyFill="1" applyBorder="1" applyProtection="1"/>
    <xf numFmtId="164" fontId="6" fillId="0" borderId="26" xfId="1" applyNumberFormat="1" applyFont="1" applyFill="1" applyBorder="1" applyAlignment="1" applyProtection="1">
      <alignment vertical="center"/>
    </xf>
    <xf numFmtId="3" fontId="5" fillId="0" borderId="27" xfId="1" applyNumberFormat="1" applyFont="1" applyFill="1" applyBorder="1" applyProtection="1">
      <protection locked="0"/>
    </xf>
    <xf numFmtId="3" fontId="5" fillId="0" borderId="29" xfId="1" applyNumberFormat="1" applyFont="1" applyFill="1" applyBorder="1" applyProtection="1">
      <protection locked="0"/>
    </xf>
    <xf numFmtId="164" fontId="3" fillId="3" borderId="33" xfId="1" applyNumberFormat="1" applyFont="1" applyFill="1" applyBorder="1" applyAlignment="1" applyProtection="1">
      <alignment vertical="center"/>
    </xf>
    <xf numFmtId="3" fontId="4" fillId="3" borderId="34" xfId="1" applyNumberFormat="1" applyFont="1" applyFill="1" applyBorder="1" applyProtection="1"/>
    <xf numFmtId="3" fontId="4" fillId="3" borderId="9" xfId="1" applyNumberFormat="1" applyFont="1" applyFill="1" applyBorder="1" applyProtection="1"/>
    <xf numFmtId="3" fontId="4" fillId="3" borderId="36" xfId="1" applyNumberFormat="1" applyFont="1" applyFill="1" applyBorder="1" applyProtection="1"/>
    <xf numFmtId="164" fontId="6" fillId="0" borderId="0" xfId="1" applyNumberFormat="1" applyFont="1" applyFill="1" applyBorder="1" applyAlignment="1" applyProtection="1">
      <alignment vertical="center"/>
    </xf>
    <xf numFmtId="3" fontId="5" fillId="0" borderId="0" xfId="1" applyNumberFormat="1" applyFont="1" applyFill="1" applyBorder="1" applyProtection="1"/>
    <xf numFmtId="0" fontId="6" fillId="0" borderId="12" xfId="0" applyFont="1" applyFill="1" applyBorder="1" applyAlignment="1" applyProtection="1">
      <alignment vertical="center"/>
    </xf>
    <xf numFmtId="3" fontId="5" fillId="0" borderId="12" xfId="1" applyNumberFormat="1" applyFont="1" applyFill="1" applyBorder="1" applyProtection="1"/>
    <xf numFmtId="3" fontId="5" fillId="0" borderId="13" xfId="1" applyNumberFormat="1" applyFont="1" applyFill="1" applyBorder="1" applyProtection="1"/>
    <xf numFmtId="3" fontId="5" fillId="0" borderId="40" xfId="1" applyNumberFormat="1" applyFont="1" applyFill="1" applyBorder="1" applyProtection="1"/>
    <xf numFmtId="3" fontId="5" fillId="0" borderId="43" xfId="1" applyNumberFormat="1" applyFont="1" applyFill="1" applyBorder="1" applyProtection="1"/>
    <xf numFmtId="3" fontId="5" fillId="0" borderId="17" xfId="1" applyNumberFormat="1" applyFont="1" applyFill="1" applyBorder="1" applyProtection="1"/>
    <xf numFmtId="3" fontId="5" fillId="0" borderId="22" xfId="0" applyNumberFormat="1" applyFont="1" applyFill="1" applyBorder="1" applyProtection="1">
      <protection locked="0"/>
    </xf>
    <xf numFmtId="3" fontId="5" fillId="0" borderId="23" xfId="0" applyNumberFormat="1" applyFont="1" applyFill="1" applyBorder="1" applyProtection="1">
      <protection locked="0"/>
    </xf>
    <xf numFmtId="3" fontId="5" fillId="0" borderId="24" xfId="0" applyNumberFormat="1" applyFont="1" applyFill="1" applyBorder="1" applyProtection="1">
      <protection locked="0"/>
    </xf>
    <xf numFmtId="164" fontId="6" fillId="0" borderId="46" xfId="1" applyNumberFormat="1" applyFont="1" applyFill="1" applyBorder="1" applyAlignment="1" applyProtection="1">
      <alignment vertical="center"/>
    </xf>
    <xf numFmtId="3" fontId="5" fillId="0" borderId="29" xfId="0" applyNumberFormat="1" applyFont="1" applyFill="1" applyBorder="1" applyProtection="1">
      <protection locked="0"/>
    </xf>
    <xf numFmtId="3" fontId="4" fillId="3" borderId="34" xfId="0" applyNumberFormat="1" applyFont="1" applyFill="1" applyBorder="1" applyProtection="1"/>
    <xf numFmtId="3" fontId="4" fillId="3" borderId="8" xfId="0" applyNumberFormat="1" applyFont="1" applyFill="1" applyBorder="1" applyProtection="1"/>
    <xf numFmtId="3" fontId="4" fillId="3" borderId="54" xfId="0" applyNumberFormat="1" applyFont="1" applyFill="1" applyBorder="1" applyProtection="1"/>
    <xf numFmtId="3" fontId="4" fillId="3" borderId="31" xfId="0" applyNumberFormat="1" applyFont="1" applyFill="1" applyBorder="1" applyProtection="1"/>
    <xf numFmtId="3" fontId="4" fillId="3" borderId="1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13" xfId="0" applyNumberFormat="1" applyFont="1" applyFill="1" applyBorder="1" applyProtection="1">
      <protection locked="0"/>
    </xf>
    <xf numFmtId="3" fontId="5" fillId="0" borderId="41" xfId="0" applyNumberFormat="1" applyFont="1" applyFill="1" applyBorder="1" applyProtection="1">
      <protection locked="0"/>
    </xf>
    <xf numFmtId="3" fontId="5" fillId="0" borderId="15" xfId="1" applyNumberFormat="1" applyFont="1" applyFill="1" applyBorder="1" applyProtection="1"/>
    <xf numFmtId="3" fontId="5" fillId="0" borderId="24" xfId="1" applyNumberFormat="1" applyFont="1" applyFill="1" applyBorder="1" applyProtection="1"/>
    <xf numFmtId="3" fontId="5" fillId="0" borderId="27" xfId="0" applyNumberFormat="1" applyFont="1" applyFill="1" applyBorder="1" applyProtection="1">
      <protection locked="0"/>
    </xf>
    <xf numFmtId="0" fontId="6" fillId="0" borderId="37" xfId="0" applyFont="1" applyFill="1" applyBorder="1" applyAlignment="1" applyProtection="1">
      <alignment vertical="center" wrapText="1"/>
    </xf>
    <xf numFmtId="3" fontId="5" fillId="0" borderId="37" xfId="0" applyNumberFormat="1" applyFont="1" applyFill="1" applyBorder="1" applyProtection="1"/>
    <xf numFmtId="3" fontId="5" fillId="0" borderId="37" xfId="1" applyNumberFormat="1" applyFont="1" applyFill="1" applyBorder="1" applyProtection="1"/>
    <xf numFmtId="3" fontId="5" fillId="0" borderId="55" xfId="0" applyNumberFormat="1" applyFont="1" applyFill="1" applyBorder="1" applyProtection="1">
      <protection locked="0"/>
    </xf>
    <xf numFmtId="3" fontId="5" fillId="0" borderId="17" xfId="0" applyNumberFormat="1" applyFont="1" applyFill="1" applyBorder="1" applyProtection="1">
      <protection locked="0"/>
    </xf>
    <xf numFmtId="3" fontId="4" fillId="3" borderId="31" xfId="1" applyNumberFormat="1" applyFont="1" applyFill="1" applyBorder="1" applyProtection="1"/>
    <xf numFmtId="3" fontId="4" fillId="3" borderId="1" xfId="1" applyNumberFormat="1" applyFont="1" applyFill="1" applyBorder="1" applyProtection="1"/>
    <xf numFmtId="3" fontId="4" fillId="3" borderId="32" xfId="1" applyNumberFormat="1" applyFont="1" applyFill="1" applyBorder="1" applyProtection="1"/>
    <xf numFmtId="164" fontId="3" fillId="3" borderId="8" xfId="1" applyNumberFormat="1" applyFont="1" applyFill="1" applyBorder="1" applyAlignment="1" applyProtection="1">
      <alignment horizontal="left" vertical="center"/>
    </xf>
    <xf numFmtId="3" fontId="5" fillId="3" borderId="9" xfId="0" applyNumberFormat="1" applyFont="1" applyFill="1" applyBorder="1" applyAlignment="1" applyProtection="1">
      <alignment horizontal="left"/>
    </xf>
    <xf numFmtId="3" fontId="5" fillId="3" borderId="11" xfId="0" applyNumberFormat="1" applyFont="1" applyFill="1" applyBorder="1" applyAlignment="1" applyProtection="1">
      <alignment horizontal="left"/>
    </xf>
    <xf numFmtId="3" fontId="5" fillId="3" borderId="8" xfId="0" applyNumberFormat="1" applyFont="1" applyFill="1" applyBorder="1" applyAlignment="1" applyProtection="1">
      <alignment horizontal="left"/>
    </xf>
    <xf numFmtId="3" fontId="5" fillId="0" borderId="14" xfId="1" applyNumberFormat="1" applyFont="1" applyFill="1" applyBorder="1" applyProtection="1"/>
    <xf numFmtId="3" fontId="5" fillId="0" borderId="56" xfId="1" applyNumberFormat="1" applyFont="1" applyFill="1" applyBorder="1" applyProtection="1"/>
    <xf numFmtId="3" fontId="5" fillId="0" borderId="23" xfId="1" applyNumberFormat="1" applyFont="1" applyFill="1" applyBorder="1" applyProtection="1"/>
    <xf numFmtId="3" fontId="4" fillId="3" borderId="9" xfId="0" applyNumberFormat="1" applyFont="1" applyFill="1" applyBorder="1" applyProtection="1"/>
    <xf numFmtId="164" fontId="6" fillId="0" borderId="21" xfId="1" applyNumberFormat="1" applyFont="1" applyFill="1" applyBorder="1" applyAlignment="1" applyProtection="1">
      <alignment vertical="center" wrapText="1"/>
    </xf>
    <xf numFmtId="164" fontId="7" fillId="0" borderId="12" xfId="1" applyNumberFormat="1" applyFont="1" applyFill="1" applyBorder="1" applyAlignment="1" applyProtection="1">
      <alignment vertical="center"/>
    </xf>
    <xf numFmtId="164" fontId="7" fillId="0" borderId="21" xfId="1" applyNumberFormat="1" applyFont="1" applyFill="1" applyBorder="1" applyAlignment="1" applyProtection="1">
      <alignment vertical="center"/>
    </xf>
    <xf numFmtId="0" fontId="3" fillId="3" borderId="33" xfId="0" applyFont="1" applyFill="1" applyBorder="1" applyAlignment="1" applyProtection="1">
      <alignment vertical="center"/>
    </xf>
    <xf numFmtId="3" fontId="4" fillId="3" borderId="33" xfId="0" applyNumberFormat="1" applyFont="1" applyFill="1" applyBorder="1" applyProtection="1"/>
    <xf numFmtId="3" fontId="4" fillId="3" borderId="36" xfId="0" applyNumberFormat="1" applyFont="1" applyFill="1" applyBorder="1" applyProtection="1"/>
    <xf numFmtId="164" fontId="3" fillId="2" borderId="3" xfId="1" applyNumberFormat="1" applyFont="1" applyFill="1" applyBorder="1" applyAlignment="1" applyProtection="1">
      <alignment horizontal="center" vertical="center"/>
    </xf>
    <xf numFmtId="164" fontId="3" fillId="2" borderId="4" xfId="1" applyNumberFormat="1" applyFont="1" applyFill="1" applyBorder="1" applyAlignment="1" applyProtection="1">
      <alignment horizontal="center" vertical="center"/>
    </xf>
    <xf numFmtId="164" fontId="3" fillId="2" borderId="5" xfId="1" applyNumberFormat="1" applyFont="1" applyFill="1" applyBorder="1" applyAlignment="1" applyProtection="1">
      <alignment horizontal="center" vertical="center"/>
    </xf>
    <xf numFmtId="164" fontId="3" fillId="2" borderId="6" xfId="1" applyNumberFormat="1" applyFont="1" applyFill="1" applyBorder="1" applyAlignment="1" applyProtection="1">
      <alignment horizontal="center" vertical="center"/>
    </xf>
    <xf numFmtId="164" fontId="3" fillId="2" borderId="8" xfId="1" applyNumberFormat="1" applyFont="1" applyFill="1" applyBorder="1" applyAlignment="1" applyProtection="1">
      <alignment horizontal="center" vertical="center"/>
    </xf>
    <xf numFmtId="164" fontId="3" fillId="2" borderId="9" xfId="1" applyNumberFormat="1" applyFont="1" applyFill="1" applyBorder="1" applyAlignment="1" applyProtection="1">
      <alignment horizontal="center" vertical="center"/>
    </xf>
    <xf numFmtId="0" fontId="8" fillId="0" borderId="0" xfId="0" applyFont="1"/>
    <xf numFmtId="164" fontId="9" fillId="2" borderId="3" xfId="1" applyNumberFormat="1" applyFont="1" applyFill="1" applyBorder="1" applyAlignment="1" applyProtection="1">
      <alignment horizontal="center" vertical="center"/>
    </xf>
    <xf numFmtId="164" fontId="9" fillId="2" borderId="4" xfId="1" applyNumberFormat="1" applyFont="1" applyFill="1" applyBorder="1" applyAlignment="1" applyProtection="1">
      <alignment horizontal="center" vertical="center"/>
    </xf>
    <xf numFmtId="164" fontId="9" fillId="2" borderId="5" xfId="1" applyNumberFormat="1" applyFont="1" applyFill="1" applyBorder="1" applyAlignment="1" applyProtection="1">
      <alignment horizontal="center" vertical="center"/>
    </xf>
    <xf numFmtId="164" fontId="9" fillId="2" borderId="6" xfId="1" applyNumberFormat="1" applyFont="1" applyFill="1" applyBorder="1" applyAlignment="1" applyProtection="1">
      <alignment horizontal="center" vertical="center"/>
    </xf>
    <xf numFmtId="164" fontId="9" fillId="2" borderId="8" xfId="1" applyNumberFormat="1" applyFont="1" applyFill="1" applyBorder="1" applyAlignment="1" applyProtection="1">
      <alignment horizontal="center" vertical="center"/>
    </xf>
    <xf numFmtId="164" fontId="9" fillId="2" borderId="9" xfId="1" applyNumberFormat="1" applyFont="1" applyFill="1" applyBorder="1" applyAlignment="1" applyProtection="1">
      <alignment horizontal="center" vertical="center"/>
    </xf>
    <xf numFmtId="164" fontId="9" fillId="2" borderId="7" xfId="1" applyNumberFormat="1" applyFont="1" applyFill="1" applyBorder="1" applyAlignment="1" applyProtection="1">
      <alignment horizontal="center" vertical="center" wrapText="1"/>
    </xf>
    <xf numFmtId="164" fontId="9" fillId="3" borderId="8" xfId="1" applyNumberFormat="1" applyFont="1" applyFill="1" applyBorder="1" applyAlignment="1" applyProtection="1">
      <alignment vertical="center"/>
    </xf>
    <xf numFmtId="0" fontId="11" fillId="3" borderId="9" xfId="0" applyFont="1" applyFill="1" applyBorder="1" applyProtection="1"/>
    <xf numFmtId="0" fontId="11" fillId="3" borderId="10" xfId="0" applyFont="1" applyFill="1" applyBorder="1" applyProtection="1"/>
    <xf numFmtId="0" fontId="11" fillId="3" borderId="8" xfId="0" applyFont="1" applyFill="1" applyBorder="1" applyProtection="1"/>
    <xf numFmtId="0" fontId="11" fillId="3" borderId="11" xfId="0" applyFont="1" applyFill="1" applyBorder="1" applyProtection="1"/>
    <xf numFmtId="164" fontId="12" fillId="0" borderId="12" xfId="1" applyNumberFormat="1" applyFont="1" applyFill="1" applyBorder="1" applyAlignment="1" applyProtection="1">
      <alignment vertical="center"/>
    </xf>
    <xf numFmtId="3" fontId="11" fillId="0" borderId="13" xfId="1" applyNumberFormat="1" applyFont="1" applyFill="1" applyBorder="1" applyProtection="1">
      <protection locked="0"/>
    </xf>
    <xf numFmtId="3" fontId="11" fillId="0" borderId="14" xfId="1" applyNumberFormat="1" applyFont="1" applyFill="1" applyBorder="1" applyProtection="1">
      <protection locked="0"/>
    </xf>
    <xf numFmtId="3" fontId="11" fillId="0" borderId="15" xfId="1" applyNumberFormat="1" applyFont="1" applyFill="1" applyBorder="1" applyProtection="1">
      <protection locked="0"/>
    </xf>
    <xf numFmtId="3" fontId="11" fillId="0" borderId="16" xfId="1" applyNumberFormat="1" applyFont="1" applyFill="1" applyBorder="1" applyProtection="1"/>
    <xf numFmtId="3" fontId="11" fillId="0" borderId="18" xfId="1" applyNumberFormat="1" applyFont="1" applyFill="1" applyBorder="1" applyProtection="1">
      <protection locked="0"/>
    </xf>
    <xf numFmtId="3" fontId="11" fillId="0" borderId="19" xfId="1" applyNumberFormat="1" applyFont="1" applyFill="1" applyBorder="1" applyProtection="1"/>
    <xf numFmtId="3" fontId="11" fillId="0" borderId="18" xfId="1" applyNumberFormat="1" applyFont="1" applyFill="1" applyBorder="1" applyProtection="1"/>
    <xf numFmtId="3" fontId="11" fillId="0" borderId="20" xfId="1" applyNumberFormat="1" applyFont="1" applyFill="1" applyBorder="1" applyProtection="1"/>
    <xf numFmtId="164" fontId="12" fillId="0" borderId="21" xfId="1" applyNumberFormat="1" applyFont="1" applyFill="1" applyBorder="1" applyAlignment="1" applyProtection="1">
      <alignment vertical="center"/>
    </xf>
    <xf numFmtId="3" fontId="11" fillId="0" borderId="22" xfId="1" applyNumberFormat="1" applyFont="1" applyFill="1" applyBorder="1" applyProtection="1">
      <protection locked="0"/>
    </xf>
    <xf numFmtId="3" fontId="11" fillId="0" borderId="23" xfId="1" applyNumberFormat="1" applyFont="1" applyFill="1" applyBorder="1" applyProtection="1">
      <protection locked="0"/>
    </xf>
    <xf numFmtId="3" fontId="11" fillId="0" borderId="24" xfId="1" applyNumberFormat="1" applyFont="1" applyFill="1" applyBorder="1" applyProtection="1">
      <protection locked="0"/>
    </xf>
    <xf numFmtId="3" fontId="11" fillId="0" borderId="25" xfId="1" applyNumberFormat="1" applyFont="1" applyFill="1" applyBorder="1" applyProtection="1"/>
    <xf numFmtId="3" fontId="11" fillId="0" borderId="19" xfId="1" applyNumberFormat="1" applyFont="1" applyFill="1" applyBorder="1" applyProtection="1">
      <protection locked="0"/>
    </xf>
    <xf numFmtId="3" fontId="11" fillId="0" borderId="22" xfId="1" applyNumberFormat="1" applyFont="1" applyFill="1" applyBorder="1" applyProtection="1"/>
    <xf numFmtId="164" fontId="12" fillId="0" borderId="26" xfId="1" applyNumberFormat="1" applyFont="1" applyFill="1" applyBorder="1" applyAlignment="1" applyProtection="1">
      <alignment vertical="center"/>
    </xf>
    <xf numFmtId="3" fontId="11" fillId="0" borderId="27" xfId="1" applyNumberFormat="1" applyFont="1" applyFill="1" applyBorder="1" applyProtection="1">
      <protection locked="0"/>
    </xf>
    <xf numFmtId="3" fontId="11" fillId="0" borderId="28" xfId="1" applyNumberFormat="1" applyFont="1" applyFill="1" applyBorder="1" applyProtection="1">
      <protection locked="0"/>
    </xf>
    <xf numFmtId="3" fontId="11" fillId="0" borderId="29" xfId="1" applyNumberFormat="1" applyFont="1" applyFill="1" applyBorder="1" applyProtection="1">
      <protection locked="0"/>
    </xf>
    <xf numFmtId="3" fontId="11" fillId="0" borderId="30" xfId="1" applyNumberFormat="1" applyFont="1" applyFill="1" applyBorder="1" applyProtection="1"/>
    <xf numFmtId="3" fontId="11" fillId="0" borderId="31" xfId="1" applyNumberFormat="1" applyFont="1" applyFill="1" applyBorder="1" applyProtection="1">
      <protection locked="0"/>
    </xf>
    <xf numFmtId="3" fontId="11" fillId="0" borderId="27" xfId="1" applyNumberFormat="1" applyFont="1" applyFill="1" applyBorder="1" applyProtection="1"/>
    <xf numFmtId="3" fontId="11" fillId="0" borderId="1" xfId="1" applyNumberFormat="1" applyFont="1" applyFill="1" applyBorder="1" applyProtection="1"/>
    <xf numFmtId="3" fontId="11" fillId="0" borderId="32" xfId="1" applyNumberFormat="1" applyFont="1" applyFill="1" applyBorder="1" applyProtection="1"/>
    <xf numFmtId="164" fontId="9" fillId="3" borderId="33" xfId="1" applyNumberFormat="1" applyFont="1" applyFill="1" applyBorder="1" applyAlignment="1" applyProtection="1">
      <alignment vertical="center"/>
    </xf>
    <xf numFmtId="3" fontId="10" fillId="3" borderId="34" xfId="1" applyNumberFormat="1" applyFont="1" applyFill="1" applyBorder="1" applyProtection="1"/>
    <xf numFmtId="3" fontId="10" fillId="3" borderId="8" xfId="1" applyNumberFormat="1" applyFont="1" applyFill="1" applyBorder="1" applyProtection="1"/>
    <xf numFmtId="3" fontId="11" fillId="3" borderId="35" xfId="1" applyNumberFormat="1" applyFont="1" applyFill="1" applyBorder="1" applyProtection="1"/>
    <xf numFmtId="3" fontId="10" fillId="3" borderId="9" xfId="1" applyNumberFormat="1" applyFont="1" applyFill="1" applyBorder="1" applyProtection="1"/>
    <xf numFmtId="3" fontId="10" fillId="3" borderId="36" xfId="1" applyNumberFormat="1" applyFont="1" applyFill="1" applyBorder="1" applyProtection="1"/>
    <xf numFmtId="164" fontId="12" fillId="0" borderId="0" xfId="1" applyNumberFormat="1" applyFont="1" applyFill="1" applyBorder="1" applyAlignment="1" applyProtection="1">
      <alignment vertical="center"/>
    </xf>
    <xf numFmtId="3" fontId="11" fillId="0" borderId="0" xfId="1" applyNumberFormat="1" applyFont="1" applyFill="1" applyBorder="1" applyProtection="1"/>
    <xf numFmtId="0" fontId="12" fillId="0" borderId="12" xfId="0" applyFont="1" applyFill="1" applyBorder="1" applyAlignment="1" applyProtection="1">
      <alignment vertical="center"/>
    </xf>
    <xf numFmtId="3" fontId="11" fillId="0" borderId="12" xfId="1" applyNumberFormat="1" applyFont="1" applyFill="1" applyBorder="1" applyProtection="1"/>
    <xf numFmtId="3" fontId="11" fillId="0" borderId="39" xfId="1" applyNumberFormat="1" applyFont="1" applyFill="1" applyBorder="1" applyProtection="1">
      <protection locked="0"/>
    </xf>
    <xf numFmtId="3" fontId="11" fillId="0" borderId="13" xfId="1" applyNumberFormat="1" applyFont="1" applyFill="1" applyBorder="1" applyProtection="1"/>
    <xf numFmtId="3" fontId="11" fillId="0" borderId="40" xfId="1" applyNumberFormat="1" applyFont="1" applyFill="1" applyBorder="1" applyProtection="1"/>
    <xf numFmtId="3" fontId="11" fillId="0" borderId="41" xfId="1" applyNumberFormat="1" applyFont="1" applyFill="1" applyBorder="1" applyProtection="1"/>
    <xf numFmtId="3" fontId="11" fillId="0" borderId="42" xfId="1" applyNumberFormat="1" applyFont="1" applyFill="1" applyBorder="1" applyProtection="1">
      <protection locked="0"/>
    </xf>
    <xf numFmtId="3" fontId="11" fillId="0" borderId="20" xfId="1" applyNumberFormat="1" applyFont="1" applyFill="1" applyBorder="1" applyProtection="1">
      <protection locked="0"/>
    </xf>
    <xf numFmtId="3" fontId="11" fillId="0" borderId="21" xfId="1" applyNumberFormat="1" applyFont="1" applyFill="1" applyBorder="1" applyProtection="1"/>
    <xf numFmtId="3" fontId="11" fillId="0" borderId="43" xfId="1" applyNumberFormat="1" applyFont="1" applyFill="1" applyBorder="1" applyProtection="1"/>
    <xf numFmtId="3" fontId="11" fillId="0" borderId="17" xfId="1" applyNumberFormat="1" applyFont="1" applyFill="1" applyBorder="1" applyProtection="1"/>
    <xf numFmtId="3" fontId="11" fillId="0" borderId="19" xfId="0" applyNumberFormat="1" applyFont="1" applyFill="1" applyBorder="1" applyProtection="1">
      <protection locked="0"/>
    </xf>
    <xf numFmtId="3" fontId="11" fillId="0" borderId="42" xfId="0" applyNumberFormat="1" applyFont="1" applyFill="1" applyBorder="1" applyProtection="1">
      <protection locked="0"/>
    </xf>
    <xf numFmtId="3" fontId="11" fillId="0" borderId="20" xfId="0" applyNumberFormat="1" applyFont="1" applyFill="1" applyBorder="1" applyProtection="1">
      <protection locked="0"/>
    </xf>
    <xf numFmtId="3" fontId="11" fillId="0" borderId="22" xfId="0" applyNumberFormat="1" applyFont="1" applyFill="1" applyBorder="1" applyProtection="1">
      <protection locked="0"/>
    </xf>
    <xf numFmtId="3" fontId="11" fillId="0" borderId="23" xfId="0" applyNumberFormat="1" applyFont="1" applyFill="1" applyBorder="1" applyProtection="1">
      <protection locked="0"/>
    </xf>
    <xf numFmtId="3" fontId="11" fillId="0" borderId="24" xfId="0" applyNumberFormat="1" applyFont="1" applyFill="1" applyBorder="1" applyProtection="1">
      <protection locked="0"/>
    </xf>
    <xf numFmtId="3" fontId="11" fillId="0" borderId="44" xfId="1" applyNumberFormat="1" applyFont="1" applyFill="1" applyBorder="1" applyProtection="1">
      <protection locked="0"/>
    </xf>
    <xf numFmtId="3" fontId="11" fillId="0" borderId="45" xfId="1" applyNumberFormat="1" applyFont="1" applyFill="1" applyBorder="1" applyProtection="1"/>
    <xf numFmtId="164" fontId="12" fillId="0" borderId="46" xfId="1" applyNumberFormat="1" applyFont="1" applyFill="1" applyBorder="1" applyAlignment="1" applyProtection="1">
      <alignment vertical="center"/>
    </xf>
    <xf numFmtId="3" fontId="11" fillId="0" borderId="47" xfId="0" applyNumberFormat="1" applyFont="1" applyFill="1" applyBorder="1" applyProtection="1">
      <protection locked="0"/>
    </xf>
    <xf numFmtId="3" fontId="11" fillId="0" borderId="48" xfId="0" applyNumberFormat="1" applyFont="1" applyFill="1" applyBorder="1" applyProtection="1">
      <protection locked="0"/>
    </xf>
    <xf numFmtId="3" fontId="11" fillId="0" borderId="49" xfId="1" applyNumberFormat="1" applyFont="1" applyFill="1" applyBorder="1" applyProtection="1">
      <protection locked="0"/>
    </xf>
    <xf numFmtId="3" fontId="11" fillId="0" borderId="50" xfId="1" applyNumberFormat="1" applyFont="1" applyFill="1" applyBorder="1" applyProtection="1"/>
    <xf numFmtId="3" fontId="11" fillId="0" borderId="31" xfId="0" applyNumberFormat="1" applyFont="1" applyFill="1" applyBorder="1" applyProtection="1">
      <protection locked="0"/>
    </xf>
    <xf numFmtId="3" fontId="11" fillId="0" borderId="28" xfId="0" applyNumberFormat="1" applyFont="1" applyFill="1" applyBorder="1" applyProtection="1">
      <protection locked="0"/>
    </xf>
    <xf numFmtId="3" fontId="11" fillId="0" borderId="29" xfId="0" applyNumberFormat="1" applyFont="1" applyFill="1" applyBorder="1" applyProtection="1">
      <protection locked="0"/>
    </xf>
    <xf numFmtId="3" fontId="11" fillId="0" borderId="51" xfId="1" applyNumberFormat="1" applyFont="1" applyFill="1" applyBorder="1" applyProtection="1">
      <protection locked="0"/>
    </xf>
    <xf numFmtId="3" fontId="11" fillId="0" borderId="52" xfId="1" applyNumberFormat="1" applyFont="1" applyFill="1" applyBorder="1" applyProtection="1"/>
    <xf numFmtId="3" fontId="11" fillId="0" borderId="53" xfId="1" applyNumberFormat="1" applyFont="1" applyFill="1" applyBorder="1" applyProtection="1"/>
    <xf numFmtId="3" fontId="10" fillId="3" borderId="34" xfId="0" applyNumberFormat="1" applyFont="1" applyFill="1" applyBorder="1" applyProtection="1"/>
    <xf numFmtId="3" fontId="10" fillId="3" borderId="8" xfId="0" applyNumberFormat="1" applyFont="1" applyFill="1" applyBorder="1" applyProtection="1"/>
    <xf numFmtId="3" fontId="10" fillId="3" borderId="31" xfId="0" applyNumberFormat="1" applyFont="1" applyFill="1" applyBorder="1" applyProtection="1"/>
    <xf numFmtId="3" fontId="10" fillId="3" borderId="1" xfId="0" applyNumberFormat="1" applyFont="1" applyFill="1" applyBorder="1" applyProtection="1"/>
    <xf numFmtId="3" fontId="11" fillId="0" borderId="0" xfId="0" applyNumberFormat="1" applyFont="1" applyFill="1" applyBorder="1" applyProtection="1"/>
    <xf numFmtId="3" fontId="11" fillId="0" borderId="13" xfId="0" applyNumberFormat="1" applyFont="1" applyFill="1" applyBorder="1" applyProtection="1">
      <protection locked="0"/>
    </xf>
    <xf numFmtId="3" fontId="11" fillId="0" borderId="41" xfId="0" applyNumberFormat="1" applyFont="1" applyFill="1" applyBorder="1" applyProtection="1">
      <protection locked="0"/>
    </xf>
    <xf numFmtId="3" fontId="11" fillId="0" borderId="15" xfId="1" applyNumberFormat="1" applyFont="1" applyFill="1" applyBorder="1" applyProtection="1"/>
    <xf numFmtId="3" fontId="11" fillId="0" borderId="45" xfId="0" applyNumberFormat="1" applyFont="1" applyFill="1" applyBorder="1" applyProtection="1">
      <protection locked="0"/>
    </xf>
    <xf numFmtId="3" fontId="11" fillId="0" borderId="24" xfId="1" applyNumberFormat="1" applyFont="1" applyFill="1" applyBorder="1" applyProtection="1"/>
    <xf numFmtId="3" fontId="11" fillId="0" borderId="49" xfId="0" applyNumberFormat="1" applyFont="1" applyFill="1" applyBorder="1" applyProtection="1">
      <protection locked="0"/>
    </xf>
    <xf numFmtId="3" fontId="11" fillId="0" borderId="27" xfId="0" applyNumberFormat="1" applyFont="1" applyFill="1" applyBorder="1" applyProtection="1">
      <protection locked="0"/>
    </xf>
    <xf numFmtId="3" fontId="11" fillId="0" borderId="53" xfId="0" applyNumberFormat="1" applyFont="1" applyFill="1" applyBorder="1" applyProtection="1">
      <protection locked="0"/>
    </xf>
    <xf numFmtId="3" fontId="11" fillId="0" borderId="29" xfId="1" applyNumberFormat="1" applyFont="1" applyFill="1" applyBorder="1" applyProtection="1"/>
    <xf numFmtId="3" fontId="10" fillId="3" borderId="54" xfId="0" applyNumberFormat="1" applyFont="1" applyFill="1" applyBorder="1" applyProtection="1"/>
    <xf numFmtId="0" fontId="12" fillId="0" borderId="37" xfId="0" applyFont="1" applyFill="1" applyBorder="1" applyAlignment="1" applyProtection="1">
      <alignment vertical="center" wrapText="1"/>
    </xf>
    <xf numFmtId="3" fontId="11" fillId="0" borderId="37" xfId="0" applyNumberFormat="1" applyFont="1" applyFill="1" applyBorder="1" applyProtection="1"/>
    <xf numFmtId="3" fontId="11" fillId="0" borderId="37" xfId="1" applyNumberFormat="1" applyFont="1" applyFill="1" applyBorder="1" applyProtection="1"/>
    <xf numFmtId="3" fontId="11" fillId="0" borderId="39" xfId="0" applyNumberFormat="1" applyFont="1" applyFill="1" applyBorder="1" applyProtection="1">
      <protection locked="0"/>
    </xf>
    <xf numFmtId="3" fontId="11" fillId="0" borderId="55" xfId="0" applyNumberFormat="1" applyFont="1" applyFill="1" applyBorder="1" applyProtection="1">
      <protection locked="0"/>
    </xf>
    <xf numFmtId="3" fontId="11" fillId="0" borderId="18" xfId="0" applyNumberFormat="1" applyFont="1" applyFill="1" applyBorder="1" applyProtection="1">
      <protection locked="0"/>
    </xf>
    <xf numFmtId="3" fontId="11" fillId="0" borderId="55" xfId="1" applyNumberFormat="1" applyFont="1" applyFill="1" applyBorder="1" applyProtection="1"/>
    <xf numFmtId="3" fontId="11" fillId="0" borderId="44" xfId="0" applyNumberFormat="1" applyFont="1" applyFill="1" applyBorder="1" applyProtection="1">
      <protection locked="0"/>
    </xf>
    <xf numFmtId="3" fontId="11" fillId="0" borderId="21" xfId="0" applyNumberFormat="1" applyFont="1" applyFill="1" applyBorder="1" applyProtection="1">
      <protection locked="0"/>
    </xf>
    <xf numFmtId="3" fontId="11" fillId="0" borderId="51" xfId="0" applyNumberFormat="1" applyFont="1" applyFill="1" applyBorder="1" applyProtection="1">
      <protection locked="0"/>
    </xf>
    <xf numFmtId="3" fontId="11" fillId="0" borderId="26" xfId="0" applyNumberFormat="1" applyFont="1" applyFill="1" applyBorder="1" applyProtection="1">
      <protection locked="0"/>
    </xf>
    <xf numFmtId="3" fontId="11" fillId="0" borderId="26" xfId="1" applyNumberFormat="1" applyFont="1" applyFill="1" applyBorder="1" applyProtection="1"/>
    <xf numFmtId="3" fontId="11" fillId="3" borderId="36" xfId="1" applyNumberFormat="1" applyFont="1" applyFill="1" applyBorder="1" applyProtection="1"/>
    <xf numFmtId="3" fontId="10" fillId="3" borderId="31" xfId="1" applyNumberFormat="1" applyFont="1" applyFill="1" applyBorder="1" applyProtection="1"/>
    <xf numFmtId="3" fontId="10" fillId="3" borderId="1" xfId="1" applyNumberFormat="1" applyFont="1" applyFill="1" applyBorder="1" applyProtection="1"/>
    <xf numFmtId="3" fontId="10" fillId="3" borderId="32" xfId="1" applyNumberFormat="1" applyFont="1" applyFill="1" applyBorder="1" applyProtection="1"/>
    <xf numFmtId="3" fontId="11" fillId="0" borderId="0" xfId="0" applyNumberFormat="1" applyFont="1" applyFill="1" applyBorder="1" applyProtection="1">
      <protection locked="0"/>
    </xf>
    <xf numFmtId="3" fontId="11" fillId="3" borderId="33" xfId="1" applyNumberFormat="1" applyFont="1" applyFill="1" applyBorder="1" applyProtection="1"/>
    <xf numFmtId="164" fontId="9" fillId="3" borderId="8" xfId="1" applyNumberFormat="1" applyFont="1" applyFill="1" applyBorder="1" applyAlignment="1" applyProtection="1">
      <alignment horizontal="left" vertical="center"/>
    </xf>
    <xf numFmtId="3" fontId="11" fillId="3" borderId="9" xfId="0" applyNumberFormat="1" applyFont="1" applyFill="1" applyBorder="1" applyAlignment="1" applyProtection="1">
      <alignment horizontal="left"/>
    </xf>
    <xf numFmtId="3" fontId="11" fillId="3" borderId="8" xfId="0" applyNumberFormat="1" applyFont="1" applyFill="1" applyBorder="1" applyAlignment="1" applyProtection="1">
      <alignment horizontal="left"/>
    </xf>
    <xf numFmtId="3" fontId="11" fillId="3" borderId="11" xfId="0" applyNumberFormat="1" applyFont="1" applyFill="1" applyBorder="1" applyAlignment="1" applyProtection="1">
      <alignment horizontal="left"/>
    </xf>
    <xf numFmtId="3" fontId="11" fillId="0" borderId="14" xfId="1" applyNumberFormat="1" applyFont="1" applyFill="1" applyBorder="1" applyProtection="1"/>
    <xf numFmtId="3" fontId="11" fillId="0" borderId="56" xfId="1" applyNumberFormat="1" applyFont="1" applyFill="1" applyBorder="1" applyProtection="1"/>
    <xf numFmtId="3" fontId="11" fillId="0" borderId="23" xfId="1" applyNumberFormat="1" applyFont="1" applyFill="1" applyBorder="1" applyProtection="1"/>
    <xf numFmtId="3" fontId="11" fillId="0" borderId="28" xfId="1" applyNumberFormat="1" applyFont="1" applyFill="1" applyBorder="1" applyProtection="1"/>
    <xf numFmtId="3" fontId="11" fillId="0" borderId="46" xfId="1" applyNumberFormat="1" applyFont="1" applyFill="1" applyBorder="1" applyProtection="1"/>
    <xf numFmtId="3" fontId="11" fillId="0" borderId="57" xfId="1" applyNumberFormat="1" applyFont="1" applyFill="1" applyBorder="1" applyProtection="1"/>
    <xf numFmtId="3" fontId="11" fillId="3" borderId="34" xfId="1" applyNumberFormat="1" applyFont="1" applyFill="1" applyBorder="1" applyProtection="1"/>
    <xf numFmtId="3" fontId="10" fillId="3" borderId="9" xfId="0" applyNumberFormat="1" applyFont="1" applyFill="1" applyBorder="1" applyProtection="1"/>
    <xf numFmtId="164" fontId="12" fillId="0" borderId="21" xfId="1" applyNumberFormat="1" applyFont="1" applyFill="1" applyBorder="1" applyAlignment="1" applyProtection="1">
      <alignment vertical="center" wrapText="1"/>
    </xf>
    <xf numFmtId="3" fontId="11" fillId="0" borderId="46" xfId="0" applyNumberFormat="1" applyFont="1" applyFill="1" applyBorder="1" applyProtection="1">
      <protection locked="0"/>
    </xf>
    <xf numFmtId="3" fontId="11" fillId="0" borderId="49" xfId="1" applyNumberFormat="1" applyFont="1" applyFill="1" applyBorder="1" applyProtection="1"/>
    <xf numFmtId="164" fontId="13" fillId="0" borderId="12" xfId="1" applyNumberFormat="1" applyFont="1" applyFill="1" applyBorder="1" applyAlignment="1" applyProtection="1">
      <alignment vertical="center"/>
    </xf>
    <xf numFmtId="3" fontId="11" fillId="0" borderId="6" xfId="0" applyNumberFormat="1" applyFont="1" applyFill="1" applyBorder="1" applyProtection="1">
      <protection locked="0"/>
    </xf>
    <xf numFmtId="3" fontId="11" fillId="0" borderId="38" xfId="0" applyNumberFormat="1" applyFont="1" applyFill="1" applyBorder="1" applyProtection="1">
      <protection locked="0"/>
    </xf>
    <xf numFmtId="164" fontId="13" fillId="0" borderId="21" xfId="1" applyNumberFormat="1" applyFont="1" applyFill="1" applyBorder="1" applyAlignment="1" applyProtection="1">
      <alignment vertical="center"/>
    </xf>
    <xf numFmtId="3" fontId="11" fillId="0" borderId="17" xfId="0" applyNumberFormat="1" applyFont="1" applyFill="1" applyBorder="1" applyProtection="1">
      <protection locked="0"/>
    </xf>
    <xf numFmtId="3" fontId="11" fillId="0" borderId="58" xfId="0" applyNumberFormat="1" applyFont="1" applyFill="1" applyBorder="1" applyProtection="1">
      <protection locked="0"/>
    </xf>
    <xf numFmtId="3" fontId="11" fillId="0" borderId="59" xfId="0" applyNumberFormat="1" applyFont="1" applyFill="1" applyBorder="1" applyProtection="1">
      <protection locked="0"/>
    </xf>
    <xf numFmtId="3" fontId="11" fillId="0" borderId="60" xfId="0" applyNumberFormat="1" applyFont="1" applyFill="1" applyBorder="1" applyProtection="1">
      <protection locked="0"/>
    </xf>
    <xf numFmtId="0" fontId="9" fillId="3" borderId="33" xfId="0" applyFont="1" applyFill="1" applyBorder="1" applyAlignment="1" applyProtection="1">
      <alignment vertical="center"/>
    </xf>
    <xf numFmtId="3" fontId="10" fillId="3" borderId="33" xfId="0" applyNumberFormat="1" applyFont="1" applyFill="1" applyBorder="1" applyProtection="1"/>
    <xf numFmtId="3" fontId="10" fillId="3" borderId="36" xfId="0" applyNumberFormat="1" applyFont="1" applyFill="1" applyBorder="1" applyProtection="1"/>
    <xf numFmtId="0" fontId="9" fillId="2" borderId="2" xfId="0" applyFont="1" applyFill="1" applyBorder="1" applyAlignment="1" applyProtection="1">
      <alignment horizontal="center" vertical="center"/>
    </xf>
    <xf numFmtId="0" fontId="5" fillId="3" borderId="37" xfId="0" applyFont="1" applyFill="1" applyBorder="1" applyProtection="1"/>
    <xf numFmtId="3" fontId="4" fillId="3" borderId="54" xfId="1" applyNumberFormat="1" applyFont="1" applyFill="1" applyBorder="1" applyProtection="1"/>
    <xf numFmtId="3" fontId="5" fillId="0" borderId="43" xfId="1" applyNumberFormat="1" applyFont="1" applyFill="1" applyBorder="1" applyProtection="1">
      <protection locked="0"/>
    </xf>
    <xf numFmtId="3" fontId="5" fillId="0" borderId="40" xfId="1" applyNumberFormat="1" applyFont="1" applyFill="1" applyBorder="1" applyProtection="1">
      <protection locked="0"/>
    </xf>
    <xf numFmtId="3" fontId="5" fillId="0" borderId="52" xfId="1" applyNumberFormat="1" applyFont="1" applyFill="1" applyBorder="1" applyProtection="1">
      <protection locked="0"/>
    </xf>
    <xf numFmtId="3" fontId="5" fillId="0" borderId="43" xfId="0" applyNumberFormat="1" applyFont="1" applyFill="1" applyBorder="1" applyProtection="1">
      <protection locked="0"/>
    </xf>
    <xf numFmtId="3" fontId="5" fillId="0" borderId="40" xfId="0" applyNumberFormat="1" applyFont="1" applyFill="1" applyBorder="1" applyProtection="1">
      <protection locked="0"/>
    </xf>
    <xf numFmtId="3" fontId="5" fillId="0" borderId="15" xfId="0" applyNumberFormat="1" applyFont="1" applyFill="1" applyBorder="1" applyProtection="1">
      <protection locked="0"/>
    </xf>
    <xf numFmtId="3" fontId="5" fillId="0" borderId="52" xfId="0" applyNumberFormat="1" applyFont="1" applyFill="1" applyBorder="1" applyProtection="1">
      <protection locked="0"/>
    </xf>
    <xf numFmtId="3" fontId="5" fillId="3" borderId="37" xfId="0" applyNumberFormat="1" applyFont="1" applyFill="1" applyBorder="1" applyAlignment="1" applyProtection="1">
      <alignment horizontal="left"/>
    </xf>
    <xf numFmtId="3" fontId="5" fillId="0" borderId="58" xfId="1" applyNumberFormat="1" applyFont="1" applyFill="1" applyBorder="1" applyProtection="1">
      <protection locked="0"/>
    </xf>
    <xf numFmtId="3" fontId="5" fillId="0" borderId="12" xfId="0" applyNumberFormat="1" applyFont="1" applyFill="1" applyBorder="1" applyProtection="1">
      <protection locked="0"/>
    </xf>
    <xf numFmtId="0" fontId="14" fillId="0" borderId="0" xfId="0" applyFont="1"/>
    <xf numFmtId="0" fontId="14" fillId="4" borderId="8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4" fillId="4" borderId="33" xfId="0" applyFont="1" applyFill="1" applyBorder="1" applyAlignment="1" applyProtection="1">
      <alignment horizontal="center"/>
    </xf>
    <xf numFmtId="0" fontId="14" fillId="4" borderId="11" xfId="0" applyFont="1" applyFill="1" applyBorder="1" applyAlignment="1" applyProtection="1">
      <alignment horizontal="center"/>
    </xf>
    <xf numFmtId="0" fontId="14" fillId="4" borderId="33" xfId="0" applyFont="1" applyFill="1" applyBorder="1" applyAlignment="1" applyProtection="1">
      <alignment horizontal="center" wrapText="1"/>
    </xf>
    <xf numFmtId="0" fontId="14" fillId="0" borderId="33" xfId="0" applyFont="1" applyBorder="1"/>
    <xf numFmtId="3" fontId="14" fillId="0" borderId="33" xfId="0" applyNumberFormat="1" applyFont="1" applyBorder="1"/>
    <xf numFmtId="44" fontId="14" fillId="0" borderId="33" xfId="3" applyFont="1" applyBorder="1"/>
    <xf numFmtId="4" fontId="14" fillId="0" borderId="33" xfId="0" applyNumberFormat="1" applyFont="1" applyBorder="1"/>
    <xf numFmtId="0" fontId="14" fillId="0" borderId="33" xfId="0" applyFont="1" applyFill="1" applyBorder="1"/>
    <xf numFmtId="0" fontId="14" fillId="4" borderId="33" xfId="0" applyFont="1" applyFill="1" applyBorder="1"/>
    <xf numFmtId="3" fontId="14" fillId="4" borderId="11" xfId="0" applyNumberFormat="1" applyFont="1" applyFill="1" applyBorder="1"/>
    <xf numFmtId="3" fontId="14" fillId="4" borderId="33" xfId="0" applyNumberFormat="1" applyFont="1" applyFill="1" applyBorder="1"/>
    <xf numFmtId="165" fontId="14" fillId="4" borderId="33" xfId="3" applyNumberFormat="1" applyFont="1" applyFill="1" applyBorder="1"/>
    <xf numFmtId="44" fontId="14" fillId="4" borderId="33" xfId="3" applyFont="1" applyFill="1" applyBorder="1"/>
    <xf numFmtId="0" fontId="11" fillId="0" borderId="1" xfId="0" applyFont="1" applyBorder="1" applyAlignment="1" applyProtection="1"/>
    <xf numFmtId="0" fontId="8" fillId="0" borderId="0" xfId="0" applyFont="1" applyAlignment="1" applyProtection="1"/>
    <xf numFmtId="164" fontId="9" fillId="2" borderId="3" xfId="1" applyNumberFormat="1" applyFont="1" applyFill="1" applyBorder="1" applyAlignment="1" applyProtection="1">
      <alignment horizontal="center" vertical="center" wrapText="1"/>
    </xf>
    <xf numFmtId="164" fontId="9" fillId="2" borderId="5" xfId="1" applyNumberFormat="1" applyFont="1" applyFill="1" applyBorder="1" applyAlignment="1" applyProtection="1">
      <alignment horizontal="center" vertical="center" wrapText="1"/>
    </xf>
    <xf numFmtId="164" fontId="9" fillId="2" borderId="6" xfId="1" applyNumberFormat="1" applyFont="1" applyFill="1" applyBorder="1" applyAlignment="1" applyProtection="1">
      <alignment horizontal="center" vertical="center" wrapText="1"/>
    </xf>
    <xf numFmtId="164" fontId="9" fillId="2" borderId="8" xfId="1" applyNumberFormat="1" applyFont="1" applyFill="1" applyBorder="1" applyAlignment="1" applyProtection="1">
      <alignment horizontal="center" vertical="center" wrapText="1"/>
    </xf>
    <xf numFmtId="164" fontId="9" fillId="2" borderId="9" xfId="1" applyNumberFormat="1" applyFont="1" applyFill="1" applyBorder="1" applyAlignment="1" applyProtection="1">
      <alignment horizontal="center" vertical="center" wrapText="1"/>
    </xf>
    <xf numFmtId="164" fontId="9" fillId="2" borderId="4" xfId="1" applyNumberFormat="1" applyFont="1" applyFill="1" applyBorder="1" applyAlignment="1" applyProtection="1">
      <alignment horizontal="center" vertical="center" wrapText="1"/>
    </xf>
    <xf numFmtId="164" fontId="8" fillId="0" borderId="0" xfId="1" applyNumberFormat="1" applyFont="1"/>
    <xf numFmtId="0" fontId="15" fillId="0" borderId="0" xfId="0" applyFont="1"/>
    <xf numFmtId="0" fontId="16" fillId="2" borderId="2" xfId="0" applyFont="1" applyFill="1" applyBorder="1" applyAlignment="1" applyProtection="1">
      <alignment vertical="center"/>
    </xf>
    <xf numFmtId="164" fontId="16" fillId="2" borderId="3" xfId="1" applyNumberFormat="1" applyFont="1" applyFill="1" applyBorder="1" applyAlignment="1" applyProtection="1">
      <alignment horizontal="center" vertical="center"/>
    </xf>
    <xf numFmtId="164" fontId="16" fillId="2" borderId="4" xfId="1" applyNumberFormat="1" applyFont="1" applyFill="1" applyBorder="1" applyAlignment="1" applyProtection="1">
      <alignment horizontal="center" vertical="center"/>
    </xf>
    <xf numFmtId="164" fontId="16" fillId="2" borderId="5" xfId="1" applyNumberFormat="1" applyFont="1" applyFill="1" applyBorder="1" applyAlignment="1" applyProtection="1">
      <alignment horizontal="center" vertical="center"/>
    </xf>
    <xf numFmtId="164" fontId="16" fillId="2" borderId="6" xfId="1" applyNumberFormat="1" applyFont="1" applyFill="1" applyBorder="1" applyAlignment="1" applyProtection="1">
      <alignment horizontal="center" vertical="center"/>
    </xf>
    <xf numFmtId="164" fontId="16" fillId="2" borderId="8" xfId="1" applyNumberFormat="1" applyFont="1" applyFill="1" applyBorder="1" applyAlignment="1" applyProtection="1">
      <alignment horizontal="center" vertical="center"/>
    </xf>
    <xf numFmtId="164" fontId="16" fillId="2" borderId="9" xfId="1" applyNumberFormat="1" applyFont="1" applyFill="1" applyBorder="1" applyAlignment="1" applyProtection="1">
      <alignment horizontal="center" vertical="center"/>
    </xf>
    <xf numFmtId="164" fontId="16" fillId="2" borderId="7" xfId="1" applyNumberFormat="1" applyFont="1" applyFill="1" applyBorder="1" applyAlignment="1" applyProtection="1">
      <alignment horizontal="center" vertical="center" wrapText="1"/>
    </xf>
    <xf numFmtId="164" fontId="16" fillId="3" borderId="8" xfId="1" applyNumberFormat="1" applyFont="1" applyFill="1" applyBorder="1" applyAlignment="1" applyProtection="1">
      <alignment vertical="center"/>
    </xf>
    <xf numFmtId="0" fontId="17" fillId="3" borderId="9" xfId="0" applyFont="1" applyFill="1" applyBorder="1" applyProtection="1"/>
    <xf numFmtId="0" fontId="17" fillId="3" borderId="10" xfId="0" applyFont="1" applyFill="1" applyBorder="1" applyProtection="1"/>
    <xf numFmtId="0" fontId="17" fillId="3" borderId="8" xfId="0" applyFont="1" applyFill="1" applyBorder="1" applyProtection="1"/>
    <xf numFmtId="0" fontId="17" fillId="3" borderId="11" xfId="0" applyFont="1" applyFill="1" applyBorder="1" applyProtection="1"/>
    <xf numFmtId="164" fontId="17" fillId="0" borderId="12" xfId="1" applyNumberFormat="1" applyFont="1" applyFill="1" applyBorder="1" applyAlignment="1" applyProtection="1">
      <alignment vertical="center"/>
    </xf>
    <xf numFmtId="3" fontId="17" fillId="0" borderId="13" xfId="1" applyNumberFormat="1" applyFont="1" applyFill="1" applyBorder="1" applyProtection="1">
      <protection locked="0"/>
    </xf>
    <xf numFmtId="3" fontId="17" fillId="0" borderId="14" xfId="1" applyNumberFormat="1" applyFont="1" applyFill="1" applyBorder="1" applyProtection="1">
      <protection locked="0"/>
    </xf>
    <xf numFmtId="3" fontId="17" fillId="0" borderId="15" xfId="1" applyNumberFormat="1" applyFont="1" applyFill="1" applyBorder="1" applyProtection="1">
      <protection locked="0"/>
    </xf>
    <xf numFmtId="3" fontId="17" fillId="0" borderId="16" xfId="1" applyNumberFormat="1" applyFont="1" applyFill="1" applyBorder="1" applyProtection="1"/>
    <xf numFmtId="3" fontId="17" fillId="0" borderId="18" xfId="1" applyNumberFormat="1" applyFont="1" applyFill="1" applyBorder="1" applyProtection="1">
      <protection locked="0"/>
    </xf>
    <xf numFmtId="3" fontId="17" fillId="0" borderId="19" xfId="1" applyNumberFormat="1" applyFont="1" applyFill="1" applyBorder="1" applyProtection="1"/>
    <xf numFmtId="3" fontId="17" fillId="0" borderId="18" xfId="1" applyNumberFormat="1" applyFont="1" applyFill="1" applyBorder="1" applyProtection="1"/>
    <xf numFmtId="3" fontId="17" fillId="0" borderId="20" xfId="1" applyNumberFormat="1" applyFont="1" applyFill="1" applyBorder="1" applyProtection="1"/>
    <xf numFmtId="164" fontId="17" fillId="0" borderId="21" xfId="1" applyNumberFormat="1" applyFont="1" applyFill="1" applyBorder="1" applyAlignment="1" applyProtection="1">
      <alignment vertical="center"/>
    </xf>
    <xf numFmtId="3" fontId="17" fillId="0" borderId="22" xfId="1" applyNumberFormat="1" applyFont="1" applyFill="1" applyBorder="1" applyProtection="1">
      <protection locked="0"/>
    </xf>
    <xf numFmtId="3" fontId="17" fillId="0" borderId="23" xfId="1" applyNumberFormat="1" applyFont="1" applyFill="1" applyBorder="1" applyProtection="1">
      <protection locked="0"/>
    </xf>
    <xf numFmtId="3" fontId="17" fillId="0" borderId="24" xfId="1" applyNumberFormat="1" applyFont="1" applyFill="1" applyBorder="1" applyProtection="1">
      <protection locked="0"/>
    </xf>
    <xf numFmtId="3" fontId="17" fillId="0" borderId="25" xfId="1" applyNumberFormat="1" applyFont="1" applyFill="1" applyBorder="1" applyProtection="1"/>
    <xf numFmtId="3" fontId="17" fillId="0" borderId="19" xfId="1" applyNumberFormat="1" applyFont="1" applyFill="1" applyBorder="1" applyProtection="1">
      <protection locked="0"/>
    </xf>
    <xf numFmtId="3" fontId="17" fillId="0" borderId="22" xfId="1" applyNumberFormat="1" applyFont="1" applyFill="1" applyBorder="1" applyProtection="1"/>
    <xf numFmtId="164" fontId="17" fillId="0" borderId="26" xfId="1" applyNumberFormat="1" applyFont="1" applyFill="1" applyBorder="1" applyAlignment="1" applyProtection="1">
      <alignment vertical="center"/>
    </xf>
    <xf numFmtId="3" fontId="17" fillId="0" borderId="27" xfId="1" applyNumberFormat="1" applyFont="1" applyFill="1" applyBorder="1" applyProtection="1">
      <protection locked="0"/>
    </xf>
    <xf numFmtId="3" fontId="17" fillId="0" borderId="28" xfId="1" applyNumberFormat="1" applyFont="1" applyFill="1" applyBorder="1" applyProtection="1">
      <protection locked="0"/>
    </xf>
    <xf numFmtId="3" fontId="17" fillId="0" borderId="29" xfId="1" applyNumberFormat="1" applyFont="1" applyFill="1" applyBorder="1" applyProtection="1">
      <protection locked="0"/>
    </xf>
    <xf numFmtId="3" fontId="17" fillId="0" borderId="30" xfId="1" applyNumberFormat="1" applyFont="1" applyFill="1" applyBorder="1" applyProtection="1"/>
    <xf numFmtId="3" fontId="17" fillId="0" borderId="31" xfId="1" applyNumberFormat="1" applyFont="1" applyFill="1" applyBorder="1" applyProtection="1">
      <protection locked="0"/>
    </xf>
    <xf numFmtId="3" fontId="17" fillId="0" borderId="27" xfId="1" applyNumberFormat="1" applyFont="1" applyFill="1" applyBorder="1" applyProtection="1"/>
    <xf numFmtId="3" fontId="17" fillId="0" borderId="1" xfId="1" applyNumberFormat="1" applyFont="1" applyFill="1" applyBorder="1" applyProtection="1"/>
    <xf numFmtId="3" fontId="17" fillId="0" borderId="32" xfId="1" applyNumberFormat="1" applyFont="1" applyFill="1" applyBorder="1" applyProtection="1"/>
    <xf numFmtId="164" fontId="16" fillId="3" borderId="33" xfId="1" applyNumberFormat="1" applyFont="1" applyFill="1" applyBorder="1" applyAlignment="1" applyProtection="1">
      <alignment vertical="center"/>
    </xf>
    <xf numFmtId="3" fontId="16" fillId="3" borderId="34" xfId="1" applyNumberFormat="1" applyFont="1" applyFill="1" applyBorder="1" applyProtection="1"/>
    <xf numFmtId="164" fontId="17" fillId="0" borderId="0" xfId="1" applyNumberFormat="1" applyFont="1" applyFill="1" applyBorder="1" applyAlignment="1" applyProtection="1">
      <alignment vertical="center"/>
    </xf>
    <xf numFmtId="3" fontId="17" fillId="0" borderId="0" xfId="1" applyNumberFormat="1" applyFont="1" applyFill="1" applyBorder="1" applyProtection="1"/>
    <xf numFmtId="0" fontId="16" fillId="3" borderId="8" xfId="0" applyFont="1" applyFill="1" applyBorder="1" applyAlignment="1" applyProtection="1">
      <alignment vertical="center"/>
    </xf>
    <xf numFmtId="0" fontId="16" fillId="3" borderId="9" xfId="0" applyFont="1" applyFill="1" applyBorder="1" applyAlignment="1" applyProtection="1">
      <alignment vertical="center"/>
    </xf>
    <xf numFmtId="0" fontId="16" fillId="3" borderId="11" xfId="0" applyFont="1" applyFill="1" applyBorder="1" applyAlignment="1" applyProtection="1">
      <alignment vertical="center"/>
    </xf>
    <xf numFmtId="0" fontId="17" fillId="0" borderId="12" xfId="0" applyFont="1" applyFill="1" applyBorder="1" applyAlignment="1" applyProtection="1">
      <alignment vertical="center"/>
    </xf>
    <xf numFmtId="3" fontId="17" fillId="0" borderId="12" xfId="1" applyNumberFormat="1" applyFont="1" applyFill="1" applyBorder="1" applyProtection="1"/>
    <xf numFmtId="3" fontId="17" fillId="0" borderId="13" xfId="1" applyNumberFormat="1" applyFont="1" applyFill="1" applyBorder="1" applyProtection="1"/>
    <xf numFmtId="3" fontId="17" fillId="0" borderId="40" xfId="1" applyNumberFormat="1" applyFont="1" applyFill="1" applyBorder="1" applyProtection="1"/>
    <xf numFmtId="3" fontId="17" fillId="0" borderId="41" xfId="1" applyNumberFormat="1" applyFont="1" applyFill="1" applyBorder="1" applyProtection="1"/>
    <xf numFmtId="3" fontId="17" fillId="0" borderId="42" xfId="1" applyNumberFormat="1" applyFont="1" applyFill="1" applyBorder="1" applyProtection="1">
      <protection locked="0"/>
    </xf>
    <xf numFmtId="3" fontId="17" fillId="0" borderId="20" xfId="1" applyNumberFormat="1" applyFont="1" applyFill="1" applyBorder="1" applyProtection="1">
      <protection locked="0"/>
    </xf>
    <xf numFmtId="3" fontId="17" fillId="0" borderId="21" xfId="1" applyNumberFormat="1" applyFont="1" applyFill="1" applyBorder="1" applyProtection="1"/>
    <xf numFmtId="3" fontId="17" fillId="0" borderId="43" xfId="1" applyNumberFormat="1" applyFont="1" applyFill="1" applyBorder="1" applyProtection="1"/>
    <xf numFmtId="3" fontId="17" fillId="0" borderId="17" xfId="1" applyNumberFormat="1" applyFont="1" applyFill="1" applyBorder="1" applyProtection="1"/>
    <xf numFmtId="3" fontId="17" fillId="0" borderId="19" xfId="0" applyNumberFormat="1" applyFont="1" applyFill="1" applyBorder="1" applyProtection="1">
      <protection locked="0"/>
    </xf>
    <xf numFmtId="3" fontId="17" fillId="0" borderId="42" xfId="0" applyNumberFormat="1" applyFont="1" applyFill="1" applyBorder="1" applyProtection="1">
      <protection locked="0"/>
    </xf>
    <xf numFmtId="3" fontId="17" fillId="0" borderId="20" xfId="0" applyNumberFormat="1" applyFont="1" applyFill="1" applyBorder="1" applyProtection="1">
      <protection locked="0"/>
    </xf>
    <xf numFmtId="3" fontId="17" fillId="0" borderId="22" xfId="0" applyNumberFormat="1" applyFont="1" applyFill="1" applyBorder="1" applyProtection="1">
      <protection locked="0"/>
    </xf>
    <xf numFmtId="3" fontId="17" fillId="0" borderId="23" xfId="0" applyNumberFormat="1" applyFont="1" applyFill="1" applyBorder="1" applyProtection="1">
      <protection locked="0"/>
    </xf>
    <xf numFmtId="3" fontId="17" fillId="0" borderId="24" xfId="0" applyNumberFormat="1" applyFont="1" applyFill="1" applyBorder="1" applyProtection="1">
      <protection locked="0"/>
    </xf>
    <xf numFmtId="3" fontId="17" fillId="0" borderId="45" xfId="1" applyNumberFormat="1" applyFont="1" applyFill="1" applyBorder="1" applyProtection="1"/>
    <xf numFmtId="164" fontId="17" fillId="0" borderId="46" xfId="1" applyNumberFormat="1" applyFont="1" applyFill="1" applyBorder="1" applyAlignment="1" applyProtection="1">
      <alignment vertical="center"/>
    </xf>
    <xf numFmtId="3" fontId="17" fillId="0" borderId="47" xfId="0" applyNumberFormat="1" applyFont="1" applyFill="1" applyBorder="1" applyProtection="1">
      <protection locked="0"/>
    </xf>
    <xf numFmtId="3" fontId="17" fillId="0" borderId="48" xfId="0" applyNumberFormat="1" applyFont="1" applyFill="1" applyBorder="1" applyProtection="1">
      <protection locked="0"/>
    </xf>
    <xf numFmtId="3" fontId="17" fillId="0" borderId="49" xfId="1" applyNumberFormat="1" applyFont="1" applyFill="1" applyBorder="1" applyProtection="1">
      <protection locked="0"/>
    </xf>
    <xf numFmtId="3" fontId="17" fillId="0" borderId="50" xfId="1" applyNumberFormat="1" applyFont="1" applyFill="1" applyBorder="1" applyProtection="1"/>
    <xf numFmtId="3" fontId="17" fillId="0" borderId="31" xfId="0" applyNumberFormat="1" applyFont="1" applyFill="1" applyBorder="1" applyProtection="1">
      <protection locked="0"/>
    </xf>
    <xf numFmtId="3" fontId="17" fillId="0" borderId="28" xfId="0" applyNumberFormat="1" applyFont="1" applyFill="1" applyBorder="1" applyProtection="1">
      <protection locked="0"/>
    </xf>
    <xf numFmtId="3" fontId="17" fillId="0" borderId="29" xfId="0" applyNumberFormat="1" applyFont="1" applyFill="1" applyBorder="1" applyProtection="1">
      <protection locked="0"/>
    </xf>
    <xf numFmtId="3" fontId="17" fillId="0" borderId="52" xfId="1" applyNumberFormat="1" applyFont="1" applyFill="1" applyBorder="1" applyProtection="1"/>
    <xf numFmtId="3" fontId="17" fillId="0" borderId="53" xfId="1" applyNumberFormat="1" applyFont="1" applyFill="1" applyBorder="1" applyProtection="1"/>
    <xf numFmtId="3" fontId="16" fillId="3" borderId="34" xfId="0" applyNumberFormat="1" applyFont="1" applyFill="1" applyBorder="1" applyProtection="1"/>
    <xf numFmtId="3" fontId="17" fillId="0" borderId="0" xfId="0" applyNumberFormat="1" applyFont="1" applyFill="1" applyBorder="1" applyProtection="1"/>
    <xf numFmtId="164" fontId="16" fillId="3" borderId="9" xfId="1" applyNumberFormat="1" applyFont="1" applyFill="1" applyBorder="1" applyAlignment="1" applyProtection="1">
      <alignment vertical="center"/>
    </xf>
    <xf numFmtId="164" fontId="16" fillId="3" borderId="11" xfId="1" applyNumberFormat="1" applyFont="1" applyFill="1" applyBorder="1" applyAlignment="1" applyProtection="1">
      <alignment vertical="center"/>
    </xf>
    <xf numFmtId="3" fontId="17" fillId="0" borderId="13" xfId="0" applyNumberFormat="1" applyFont="1" applyFill="1" applyBorder="1" applyProtection="1">
      <protection locked="0"/>
    </xf>
    <xf numFmtId="3" fontId="17" fillId="0" borderId="41" xfId="0" applyNumberFormat="1" applyFont="1" applyFill="1" applyBorder="1" applyProtection="1">
      <protection locked="0"/>
    </xf>
    <xf numFmtId="3" fontId="17" fillId="0" borderId="15" xfId="1" applyNumberFormat="1" applyFont="1" applyFill="1" applyBorder="1" applyProtection="1"/>
    <xf numFmtId="3" fontId="17" fillId="0" borderId="45" xfId="0" applyNumberFormat="1" applyFont="1" applyFill="1" applyBorder="1" applyProtection="1">
      <protection locked="0"/>
    </xf>
    <xf numFmtId="3" fontId="17" fillId="0" borderId="24" xfId="1" applyNumberFormat="1" applyFont="1" applyFill="1" applyBorder="1" applyProtection="1"/>
    <xf numFmtId="3" fontId="16" fillId="3" borderId="33" xfId="0" applyNumberFormat="1" applyFont="1" applyFill="1" applyBorder="1" applyProtection="1"/>
    <xf numFmtId="0" fontId="17" fillId="0" borderId="37" xfId="0" applyFont="1" applyFill="1" applyBorder="1" applyAlignment="1" applyProtection="1">
      <alignment vertical="center" wrapText="1"/>
    </xf>
    <xf numFmtId="3" fontId="17" fillId="0" borderId="37" xfId="0" applyNumberFormat="1" applyFont="1" applyFill="1" applyBorder="1" applyProtection="1"/>
    <xf numFmtId="3" fontId="17" fillId="0" borderId="37" xfId="1" applyNumberFormat="1" applyFont="1" applyFill="1" applyBorder="1" applyProtection="1"/>
    <xf numFmtId="3" fontId="17" fillId="0" borderId="39" xfId="0" applyNumberFormat="1" applyFont="1" applyFill="1" applyBorder="1" applyProtection="1">
      <protection locked="0"/>
    </xf>
    <xf numFmtId="3" fontId="17" fillId="0" borderId="55" xfId="0" applyNumberFormat="1" applyFont="1" applyFill="1" applyBorder="1" applyProtection="1">
      <protection locked="0"/>
    </xf>
    <xf numFmtId="3" fontId="17" fillId="0" borderId="18" xfId="0" applyNumberFormat="1" applyFont="1" applyFill="1" applyBorder="1" applyProtection="1">
      <protection locked="0"/>
    </xf>
    <xf numFmtId="3" fontId="17" fillId="0" borderId="55" xfId="1" applyNumberFormat="1" applyFont="1" applyFill="1" applyBorder="1" applyProtection="1"/>
    <xf numFmtId="3" fontId="17" fillId="0" borderId="44" xfId="0" applyNumberFormat="1" applyFont="1" applyFill="1" applyBorder="1" applyProtection="1">
      <protection locked="0"/>
    </xf>
    <xf numFmtId="3" fontId="17" fillId="0" borderId="21" xfId="0" applyNumberFormat="1" applyFont="1" applyFill="1" applyBorder="1" applyProtection="1">
      <protection locked="0"/>
    </xf>
    <xf numFmtId="3" fontId="17" fillId="0" borderId="27" xfId="0" applyNumberFormat="1" applyFont="1" applyFill="1" applyBorder="1" applyProtection="1">
      <protection locked="0"/>
    </xf>
    <xf numFmtId="3" fontId="17" fillId="0" borderId="51" xfId="0" applyNumberFormat="1" applyFont="1" applyFill="1" applyBorder="1" applyProtection="1">
      <protection locked="0"/>
    </xf>
    <xf numFmtId="3" fontId="17" fillId="0" borderId="26" xfId="0" applyNumberFormat="1" applyFont="1" applyFill="1" applyBorder="1" applyProtection="1">
      <protection locked="0"/>
    </xf>
    <xf numFmtId="3" fontId="17" fillId="0" borderId="53" xfId="0" applyNumberFormat="1" applyFont="1" applyFill="1" applyBorder="1" applyProtection="1">
      <protection locked="0"/>
    </xf>
    <xf numFmtId="3" fontId="17" fillId="0" borderId="0" xfId="0" applyNumberFormat="1" applyFont="1" applyFill="1" applyBorder="1" applyProtection="1">
      <protection locked="0"/>
    </xf>
    <xf numFmtId="164" fontId="16" fillId="3" borderId="8" xfId="1" applyNumberFormat="1" applyFont="1" applyFill="1" applyBorder="1" applyAlignment="1" applyProtection="1">
      <alignment horizontal="left" vertical="center"/>
    </xf>
    <xf numFmtId="3" fontId="17" fillId="3" borderId="9" xfId="0" applyNumberFormat="1" applyFont="1" applyFill="1" applyBorder="1" applyAlignment="1" applyProtection="1">
      <alignment horizontal="left"/>
    </xf>
    <xf numFmtId="3" fontId="17" fillId="3" borderId="8" xfId="0" applyNumberFormat="1" applyFont="1" applyFill="1" applyBorder="1" applyAlignment="1" applyProtection="1">
      <alignment horizontal="left"/>
    </xf>
    <xf numFmtId="3" fontId="17" fillId="3" borderId="11" xfId="0" applyNumberFormat="1" applyFont="1" applyFill="1" applyBorder="1" applyAlignment="1" applyProtection="1">
      <alignment horizontal="left"/>
    </xf>
    <xf numFmtId="3" fontId="17" fillId="0" borderId="14" xfId="1" applyNumberFormat="1" applyFont="1" applyFill="1" applyBorder="1" applyProtection="1"/>
    <xf numFmtId="3" fontId="17" fillId="0" borderId="56" xfId="1" applyNumberFormat="1" applyFont="1" applyFill="1" applyBorder="1" applyProtection="1"/>
    <xf numFmtId="3" fontId="17" fillId="0" borderId="23" xfId="1" applyNumberFormat="1" applyFont="1" applyFill="1" applyBorder="1" applyProtection="1"/>
    <xf numFmtId="3" fontId="17" fillId="0" borderId="28" xfId="1" applyNumberFormat="1" applyFont="1" applyFill="1" applyBorder="1" applyProtection="1"/>
    <xf numFmtId="3" fontId="17" fillId="0" borderId="57" xfId="1" applyNumberFormat="1" applyFont="1" applyFill="1" applyBorder="1" applyProtection="1"/>
    <xf numFmtId="164" fontId="17" fillId="0" borderId="21" xfId="1" applyNumberFormat="1" applyFont="1" applyFill="1" applyBorder="1" applyAlignment="1" applyProtection="1">
      <alignment vertical="center" wrapText="1"/>
    </xf>
    <xf numFmtId="3" fontId="17" fillId="0" borderId="46" xfId="0" applyNumberFormat="1" applyFont="1" applyFill="1" applyBorder="1" applyProtection="1">
      <protection locked="0"/>
    </xf>
    <xf numFmtId="3" fontId="17" fillId="0" borderId="49" xfId="1" applyNumberFormat="1" applyFont="1" applyFill="1" applyBorder="1" applyProtection="1"/>
    <xf numFmtId="164" fontId="18" fillId="0" borderId="12" xfId="1" applyNumberFormat="1" applyFont="1" applyFill="1" applyBorder="1" applyAlignment="1" applyProtection="1">
      <alignment vertical="center"/>
    </xf>
    <xf numFmtId="3" fontId="17" fillId="0" borderId="6" xfId="0" applyNumberFormat="1" applyFont="1" applyFill="1" applyBorder="1" applyProtection="1">
      <protection locked="0"/>
    </xf>
    <xf numFmtId="3" fontId="17" fillId="0" borderId="38" xfId="0" applyNumberFormat="1" applyFont="1" applyFill="1" applyBorder="1" applyProtection="1">
      <protection locked="0"/>
    </xf>
    <xf numFmtId="164" fontId="18" fillId="0" borderId="21" xfId="1" applyNumberFormat="1" applyFont="1" applyFill="1" applyBorder="1" applyAlignment="1" applyProtection="1">
      <alignment vertical="center"/>
    </xf>
    <xf numFmtId="3" fontId="17" fillId="0" borderId="17" xfId="0" applyNumberFormat="1" applyFont="1" applyFill="1" applyBorder="1" applyProtection="1">
      <protection locked="0"/>
    </xf>
    <xf numFmtId="3" fontId="17" fillId="0" borderId="58" xfId="0" applyNumberFormat="1" applyFont="1" applyFill="1" applyBorder="1" applyProtection="1">
      <protection locked="0"/>
    </xf>
    <xf numFmtId="3" fontId="17" fillId="0" borderId="59" xfId="0" applyNumberFormat="1" applyFont="1" applyFill="1" applyBorder="1" applyProtection="1">
      <protection locked="0"/>
    </xf>
    <xf numFmtId="3" fontId="17" fillId="0" borderId="29" xfId="1" applyNumberFormat="1" applyFont="1" applyFill="1" applyBorder="1" applyProtection="1"/>
    <xf numFmtId="0" fontId="16" fillId="3" borderId="33" xfId="0" applyFont="1" applyFill="1" applyBorder="1" applyAlignment="1" applyProtection="1">
      <alignment vertical="center"/>
    </xf>
    <xf numFmtId="3" fontId="8" fillId="0" borderId="0" xfId="0" applyNumberFormat="1" applyFont="1"/>
    <xf numFmtId="0" fontId="5" fillId="3" borderId="2" xfId="0" applyFont="1" applyFill="1" applyBorder="1" applyProtection="1"/>
    <xf numFmtId="0" fontId="5" fillId="3" borderId="38" xfId="0" applyFont="1" applyFill="1" applyBorder="1" applyProtection="1"/>
    <xf numFmtId="3" fontId="0" fillId="0" borderId="0" xfId="0" applyNumberFormat="1"/>
    <xf numFmtId="164" fontId="9" fillId="3" borderId="8" xfId="1" applyNumberFormat="1" applyFont="1" applyFill="1" applyBorder="1" applyAlignment="1" applyProtection="1">
      <alignment horizontal="left" vertical="center"/>
    </xf>
    <xf numFmtId="0" fontId="8" fillId="0" borderId="0" xfId="0" applyFont="1" applyBorder="1"/>
    <xf numFmtId="0" fontId="16" fillId="3" borderId="37" xfId="0" applyFont="1" applyFill="1" applyBorder="1" applyAlignment="1" applyProtection="1">
      <alignment vertical="center"/>
    </xf>
    <xf numFmtId="3" fontId="16" fillId="3" borderId="31" xfId="0" applyNumberFormat="1" applyFont="1" applyFill="1" applyBorder="1" applyProtection="1"/>
    <xf numFmtId="3" fontId="17" fillId="0" borderId="43" xfId="1" applyNumberFormat="1" applyFont="1" applyFill="1" applyBorder="1" applyProtection="1">
      <protection locked="0"/>
    </xf>
    <xf numFmtId="0" fontId="16" fillId="3" borderId="38" xfId="0" applyFont="1" applyFill="1" applyBorder="1" applyAlignment="1" applyProtection="1">
      <alignment vertical="center"/>
    </xf>
    <xf numFmtId="3" fontId="17" fillId="0" borderId="40" xfId="1" applyNumberFormat="1" applyFont="1" applyFill="1" applyBorder="1" applyProtection="1">
      <protection locked="0"/>
    </xf>
    <xf numFmtId="3" fontId="17" fillId="0" borderId="52" xfId="1" applyNumberFormat="1" applyFont="1" applyFill="1" applyBorder="1" applyProtection="1">
      <protection locked="0"/>
    </xf>
    <xf numFmtId="164" fontId="16" fillId="3" borderId="37" xfId="1" applyNumberFormat="1" applyFont="1" applyFill="1" applyBorder="1" applyAlignment="1" applyProtection="1">
      <alignment vertical="center"/>
    </xf>
    <xf numFmtId="3" fontId="17" fillId="0" borderId="43" xfId="0" applyNumberFormat="1" applyFont="1" applyFill="1" applyBorder="1" applyProtection="1">
      <protection locked="0"/>
    </xf>
    <xf numFmtId="164" fontId="16" fillId="3" borderId="38" xfId="1" applyNumberFormat="1" applyFont="1" applyFill="1" applyBorder="1" applyAlignment="1" applyProtection="1">
      <alignment vertical="center"/>
    </xf>
    <xf numFmtId="3" fontId="16" fillId="3" borderId="35" xfId="0" applyNumberFormat="1" applyFont="1" applyFill="1" applyBorder="1" applyProtection="1"/>
    <xf numFmtId="3" fontId="17" fillId="0" borderId="40" xfId="0" applyNumberFormat="1" applyFont="1" applyFill="1" applyBorder="1" applyProtection="1">
      <protection locked="0"/>
    </xf>
    <xf numFmtId="3" fontId="17" fillId="0" borderId="52" xfId="0" applyNumberFormat="1" applyFont="1" applyFill="1" applyBorder="1" applyProtection="1">
      <protection locked="0"/>
    </xf>
    <xf numFmtId="3" fontId="17" fillId="0" borderId="39" xfId="1" applyNumberFormat="1" applyFont="1" applyFill="1" applyBorder="1" applyProtection="1"/>
    <xf numFmtId="3" fontId="17" fillId="0" borderId="44" xfId="1" applyNumberFormat="1" applyFont="1" applyFill="1" applyBorder="1" applyProtection="1"/>
    <xf numFmtId="3" fontId="17" fillId="0" borderId="62" xfId="1" applyNumberFormat="1" applyFont="1" applyFill="1" applyBorder="1" applyProtection="1"/>
    <xf numFmtId="3" fontId="17" fillId="0" borderId="1" xfId="0" applyNumberFormat="1" applyFont="1" applyFill="1" applyBorder="1" applyProtection="1">
      <protection locked="0"/>
    </xf>
    <xf numFmtId="3" fontId="17" fillId="0" borderId="61" xfId="0" applyNumberFormat="1" applyFont="1" applyFill="1" applyBorder="1" applyProtection="1">
      <protection locked="0"/>
    </xf>
    <xf numFmtId="4" fontId="16" fillId="3" borderId="34" xfId="0" applyNumberFormat="1" applyFont="1" applyFill="1" applyBorder="1" applyProtection="1"/>
    <xf numFmtId="3" fontId="11" fillId="0" borderId="63" xfId="0" applyNumberFormat="1" applyFont="1" applyFill="1" applyBorder="1" applyProtection="1">
      <protection locked="0"/>
    </xf>
    <xf numFmtId="3" fontId="11" fillId="0" borderId="62" xfId="1" applyNumberFormat="1" applyFont="1" applyFill="1" applyBorder="1" applyProtection="1">
      <protection locked="0"/>
    </xf>
    <xf numFmtId="164" fontId="9" fillId="3" borderId="8" xfId="1" applyNumberFormat="1" applyFont="1" applyFill="1" applyBorder="1" applyAlignment="1" applyProtection="1">
      <alignment horizontal="left" vertical="center"/>
    </xf>
    <xf numFmtId="164" fontId="9" fillId="3" borderId="8" xfId="1" applyNumberFormat="1" applyFont="1" applyFill="1" applyBorder="1" applyAlignment="1" applyProtection="1">
      <alignment horizontal="left" vertical="center"/>
    </xf>
    <xf numFmtId="1" fontId="8" fillId="0" borderId="0" xfId="0" applyNumberFormat="1" applyFont="1"/>
    <xf numFmtId="3" fontId="11" fillId="0" borderId="50" xfId="0" applyNumberFormat="1" applyFont="1" applyFill="1" applyBorder="1" applyProtection="1">
      <protection locked="0"/>
    </xf>
    <xf numFmtId="3" fontId="11" fillId="0" borderId="48" xfId="1" applyNumberFormat="1" applyFont="1" applyFill="1" applyBorder="1" applyProtection="1"/>
    <xf numFmtId="4" fontId="10" fillId="3" borderId="34" xfId="0" applyNumberFormat="1" applyFont="1" applyFill="1" applyBorder="1" applyProtection="1"/>
    <xf numFmtId="4" fontId="10" fillId="3" borderId="33" xfId="0" applyNumberFormat="1" applyFont="1" applyFill="1" applyBorder="1" applyProtection="1"/>
    <xf numFmtId="164" fontId="9" fillId="3" borderId="8" xfId="1" applyNumberFormat="1" applyFont="1" applyFill="1" applyBorder="1" applyAlignment="1" applyProtection="1">
      <alignment horizontal="left" vertical="center"/>
    </xf>
    <xf numFmtId="164" fontId="9" fillId="3" borderId="8" xfId="1" applyNumberFormat="1" applyFont="1" applyFill="1" applyBorder="1" applyAlignment="1" applyProtection="1">
      <alignment horizontal="left" vertical="center"/>
    </xf>
    <xf numFmtId="164" fontId="9" fillId="3" borderId="8" xfId="1" applyNumberFormat="1" applyFont="1" applyFill="1" applyBorder="1" applyAlignment="1" applyProtection="1">
      <alignment horizontal="left" vertical="center"/>
    </xf>
    <xf numFmtId="164" fontId="9" fillId="2" borderId="33" xfId="1" applyNumberFormat="1" applyFont="1" applyFill="1" applyBorder="1" applyAlignment="1" applyProtection="1">
      <alignment horizontal="center" vertical="center" wrapText="1"/>
    </xf>
    <xf numFmtId="164" fontId="9" fillId="2" borderId="34" xfId="1" applyNumberFormat="1" applyFont="1" applyFill="1" applyBorder="1" applyAlignment="1" applyProtection="1">
      <alignment horizontal="center" vertical="center" wrapText="1"/>
    </xf>
    <xf numFmtId="164" fontId="9" fillId="2" borderId="11" xfId="1" applyNumberFormat="1" applyFont="1" applyFill="1" applyBorder="1" applyAlignment="1" applyProtection="1">
      <alignment horizontal="center" vertical="center" wrapText="1"/>
    </xf>
    <xf numFmtId="164" fontId="9" fillId="2" borderId="36" xfId="1" applyNumberFormat="1" applyFont="1" applyFill="1" applyBorder="1" applyAlignment="1" applyProtection="1">
      <alignment horizontal="center" vertical="center" wrapText="1"/>
    </xf>
    <xf numFmtId="3" fontId="10" fillId="3" borderId="33" xfId="1" applyNumberFormat="1" applyFont="1" applyFill="1" applyBorder="1" applyProtection="1"/>
    <xf numFmtId="164" fontId="9" fillId="3" borderId="8" xfId="1" applyNumberFormat="1" applyFont="1" applyFill="1" applyBorder="1" applyAlignment="1" applyProtection="1">
      <alignment horizontal="left" vertical="center"/>
    </xf>
    <xf numFmtId="0" fontId="11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9" fillId="2" borderId="2" xfId="0" applyFont="1" applyFill="1" applyBorder="1" applyAlignment="1" applyProtection="1">
      <alignment vertical="center"/>
    </xf>
    <xf numFmtId="3" fontId="10" fillId="3" borderId="3" xfId="1" applyNumberFormat="1" applyFont="1" applyFill="1" applyBorder="1" applyProtection="1"/>
    <xf numFmtId="3" fontId="10" fillId="3" borderId="11" xfId="1" applyNumberFormat="1" applyFont="1" applyFill="1" applyBorder="1" applyProtection="1"/>
    <xf numFmtId="3" fontId="5" fillId="0" borderId="31" xfId="0" applyNumberFormat="1" applyFont="1" applyFill="1" applyBorder="1" applyProtection="1">
      <protection locked="0"/>
    </xf>
    <xf numFmtId="3" fontId="5" fillId="0" borderId="32" xfId="0" applyNumberFormat="1" applyFont="1" applyFill="1" applyBorder="1" applyProtection="1">
      <protection locked="0"/>
    </xf>
    <xf numFmtId="3" fontId="5" fillId="0" borderId="31" xfId="1" applyNumberFormat="1" applyFont="1" applyFill="1" applyBorder="1" applyProtection="1"/>
    <xf numFmtId="3" fontId="5" fillId="0" borderId="64" xfId="1" applyNumberFormat="1" applyFont="1" applyFill="1" applyBorder="1" applyProtection="1"/>
    <xf numFmtId="3" fontId="5" fillId="0" borderId="32" xfId="1" applyNumberFormat="1" applyFont="1" applyFill="1" applyBorder="1" applyProtection="1"/>
    <xf numFmtId="0" fontId="3" fillId="3" borderId="8" xfId="0" applyFont="1" applyFill="1" applyBorder="1" applyAlignment="1" applyProtection="1">
      <alignment vertical="center"/>
    </xf>
    <xf numFmtId="0" fontId="3" fillId="3" borderId="37" xfId="0" applyFont="1" applyFill="1" applyBorder="1" applyAlignment="1" applyProtection="1">
      <alignment vertical="center"/>
    </xf>
    <xf numFmtId="0" fontId="3" fillId="3" borderId="38" xfId="0" applyFont="1" applyFill="1" applyBorder="1" applyAlignment="1" applyProtection="1">
      <alignment vertical="center"/>
    </xf>
    <xf numFmtId="164" fontId="3" fillId="3" borderId="9" xfId="1" applyNumberFormat="1" applyFont="1" applyFill="1" applyBorder="1" applyAlignment="1" applyProtection="1">
      <alignment vertical="center"/>
    </xf>
    <xf numFmtId="164" fontId="3" fillId="3" borderId="37" xfId="1" applyNumberFormat="1" applyFont="1" applyFill="1" applyBorder="1" applyAlignment="1" applyProtection="1">
      <alignment vertical="center"/>
    </xf>
    <xf numFmtId="164" fontId="3" fillId="3" borderId="38" xfId="1" applyNumberFormat="1" applyFont="1" applyFill="1" applyBorder="1" applyAlignment="1" applyProtection="1">
      <alignment vertical="center"/>
    </xf>
    <xf numFmtId="3" fontId="5" fillId="0" borderId="59" xfId="1" applyNumberFormat="1" applyFont="1" applyFill="1" applyBorder="1" applyProtection="1">
      <protection locked="0"/>
    </xf>
    <xf numFmtId="3" fontId="5" fillId="0" borderId="60" xfId="1" applyNumberFormat="1" applyFont="1" applyFill="1" applyBorder="1" applyProtection="1">
      <protection locked="0"/>
    </xf>
    <xf numFmtId="3" fontId="5" fillId="0" borderId="27" xfId="1" applyNumberFormat="1" applyFont="1" applyFill="1" applyBorder="1" applyProtection="1"/>
    <xf numFmtId="3" fontId="5" fillId="0" borderId="52" xfId="1" applyNumberFormat="1" applyFont="1" applyFill="1" applyBorder="1" applyProtection="1"/>
    <xf numFmtId="3" fontId="5" fillId="0" borderId="29" xfId="1" applyNumberFormat="1" applyFont="1" applyFill="1" applyBorder="1" applyProtection="1"/>
    <xf numFmtId="166" fontId="8" fillId="0" borderId="0" xfId="6" applyNumberFormat="1" applyFont="1"/>
    <xf numFmtId="10" fontId="14" fillId="0" borderId="33" xfId="6" applyNumberFormat="1" applyFont="1" applyBorder="1"/>
    <xf numFmtId="10" fontId="19" fillId="0" borderId="33" xfId="6" applyNumberFormat="1" applyFont="1" applyBorder="1"/>
    <xf numFmtId="0" fontId="16" fillId="0" borderId="0" xfId="2" applyFont="1" applyAlignment="1" applyProtection="1">
      <alignment horizontal="center"/>
    </xf>
    <xf numFmtId="0" fontId="16" fillId="0" borderId="0" xfId="2" applyFont="1" applyAlignment="1">
      <alignment horizontal="center"/>
    </xf>
    <xf numFmtId="0" fontId="16" fillId="0" borderId="0" xfId="2" applyFont="1" applyBorder="1" applyAlignment="1" applyProtection="1">
      <alignment horizontal="center"/>
    </xf>
    <xf numFmtId="164" fontId="9" fillId="3" borderId="8" xfId="1" applyNumberFormat="1" applyFont="1" applyFill="1" applyBorder="1" applyAlignment="1" applyProtection="1">
      <alignment horizontal="left" vertical="center"/>
    </xf>
    <xf numFmtId="164" fontId="9" fillId="3" borderId="9" xfId="1" applyNumberFormat="1" applyFont="1" applyFill="1" applyBorder="1" applyAlignment="1" applyProtection="1">
      <alignment horizontal="left" vertical="center"/>
    </xf>
    <xf numFmtId="164" fontId="9" fillId="3" borderId="11" xfId="1" applyNumberFormat="1" applyFont="1" applyFill="1" applyBorder="1" applyAlignment="1" applyProtection="1">
      <alignment horizontal="left" vertical="center"/>
    </xf>
    <xf numFmtId="0" fontId="10" fillId="0" borderId="0" xfId="2" applyFont="1" applyAlignment="1" applyProtection="1">
      <alignment horizontal="center"/>
    </xf>
    <xf numFmtId="0" fontId="10" fillId="0" borderId="0" xfId="2" applyFont="1" applyAlignment="1">
      <alignment horizontal="center"/>
    </xf>
    <xf numFmtId="164" fontId="9" fillId="3" borderId="37" xfId="1" applyNumberFormat="1" applyFont="1" applyFill="1" applyBorder="1" applyAlignment="1" applyProtection="1">
      <alignment horizontal="left" vertical="center"/>
    </xf>
    <xf numFmtId="164" fontId="9" fillId="3" borderId="38" xfId="1" applyNumberFormat="1" applyFont="1" applyFill="1" applyBorder="1" applyAlignment="1" applyProtection="1">
      <alignment horizontal="left" vertical="center"/>
    </xf>
    <xf numFmtId="0" fontId="9" fillId="3" borderId="8" xfId="0" applyFont="1" applyFill="1" applyBorder="1" applyAlignment="1" applyProtection="1">
      <alignment horizontal="left" vertical="center"/>
    </xf>
    <xf numFmtId="0" fontId="9" fillId="3" borderId="9" xfId="0" applyFont="1" applyFill="1" applyBorder="1" applyAlignment="1" applyProtection="1">
      <alignment horizontal="left" vertical="center"/>
    </xf>
    <xf numFmtId="0" fontId="9" fillId="3" borderId="37" xfId="0" applyFont="1" applyFill="1" applyBorder="1" applyAlignment="1" applyProtection="1">
      <alignment horizontal="left" vertical="center"/>
    </xf>
    <xf numFmtId="0" fontId="9" fillId="3" borderId="38" xfId="0" applyFont="1" applyFill="1" applyBorder="1" applyAlignment="1" applyProtection="1">
      <alignment horizontal="left" vertical="center"/>
    </xf>
    <xf numFmtId="0" fontId="10" fillId="0" borderId="0" xfId="2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10" fillId="0" borderId="1" xfId="0" applyFont="1" applyBorder="1" applyAlignment="1" applyProtection="1">
      <alignment horizontal="center"/>
    </xf>
    <xf numFmtId="0" fontId="3" fillId="0" borderId="0" xfId="2" applyFont="1" applyAlignment="1" applyProtection="1">
      <alignment horizontal="center"/>
    </xf>
    <xf numFmtId="0" fontId="4" fillId="0" borderId="0" xfId="2" applyFont="1" applyAlignment="1">
      <alignment horizontal="center"/>
    </xf>
    <xf numFmtId="0" fontId="3" fillId="0" borderId="0" xfId="2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0" fontId="10" fillId="0" borderId="0" xfId="0" applyFont="1" applyAlignment="1" applyProtection="1"/>
    <xf numFmtId="0" fontId="10" fillId="0" borderId="0" xfId="0" applyFont="1" applyAlignment="1"/>
    <xf numFmtId="9" fontId="8" fillId="0" borderId="0" xfId="6" applyFont="1"/>
    <xf numFmtId="3" fontId="11" fillId="0" borderId="1" xfId="1" applyNumberFormat="1" applyFont="1" applyFill="1" applyBorder="1" applyProtection="1">
      <protection locked="0"/>
    </xf>
    <xf numFmtId="3" fontId="11" fillId="0" borderId="62" xfId="0" applyNumberFormat="1" applyFont="1" applyFill="1" applyBorder="1" applyProtection="1">
      <protection locked="0"/>
    </xf>
    <xf numFmtId="3" fontId="11" fillId="0" borderId="12" xfId="0" applyNumberFormat="1" applyFont="1" applyFill="1" applyBorder="1" applyProtection="1">
      <protection locked="0"/>
    </xf>
    <xf numFmtId="3" fontId="11" fillId="0" borderId="54" xfId="0" applyNumberFormat="1" applyFont="1" applyFill="1" applyBorder="1" applyProtection="1">
      <protection locked="0"/>
    </xf>
    <xf numFmtId="164" fontId="9" fillId="2" borderId="37" xfId="1" applyNumberFormat="1" applyFont="1" applyFill="1" applyBorder="1" applyAlignment="1" applyProtection="1">
      <alignment horizontal="center" vertical="center" wrapText="1"/>
    </xf>
  </cellXfs>
  <cellStyles count="7">
    <cellStyle name="Comma" xfId="1" builtinId="3"/>
    <cellStyle name="Comma 2" xfId="4"/>
    <cellStyle name="Currency" xfId="3" builtinId="4"/>
    <cellStyle name="Normal" xfId="0" builtinId="0"/>
    <cellStyle name="Normal 2" xfId="5"/>
    <cellStyle name="Normal 5" xfId="2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val">
        <cx:f>_xlchart.v1.5</cx:f>
      </cx:numDim>
    </cx:data>
  </cx:chartData>
  <cx:chart>
    <cx:title pos="t" align="ctr" overlay="0"/>
    <cx:plotArea>
      <cx:plotAreaRegion>
        <cx:series layoutId="clusteredColumn" uniqueId="{5FDE7333-A0A9-4E2A-B16F-262D33C17CB1}">
          <cx:tx>
            <cx:txData>
              <cx:f>_xlchart.v1.4</cx:f>
              <cx:v>Familias</cx:v>
            </cx:txData>
          </cx:tx>
          <cx:dataId val="0"/>
          <cx:layoutPr>
            <cx:aggregation/>
          </cx:layoutPr>
          <cx:axisId val="1"/>
        </cx:series>
        <cx:series layoutId="paretoLine" ownerIdx="0" uniqueId="{CA20C666-1E49-4D9B-8045-E5D14F9687BC}">
          <cx:axisId val="2"/>
        </cx:series>
      </cx:plotAreaRegion>
      <cx:axis id="0">
        <cx:catScaling gapWidth="0"/>
        <cx:tickLabels/>
      </cx:axis>
      <cx:axis id="1">
        <cx:valScaling/>
        <cx:majorGridlines/>
        <cx:tickLabels/>
      </cx:axis>
      <cx:axis id="2">
        <cx:valScaling max="1" min="0"/>
        <cx:units unit="percentage"/>
        <cx:tickLabels/>
      </cx:axis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n-US"/>
              <a:t>Grown</a:t>
            </a:r>
          </a:p>
        </cx:rich>
      </cx:tx>
    </cx:title>
    <cx:plotArea>
      <cx:plotAreaRegion>
        <cx:series layoutId="clusteredColumn" uniqueId="{5464B72A-318D-4090-857B-9FD09D4975C8}">
          <cx:tx>
            <cx:txData>
              <cx:f>_xlchart.v1.1</cx:f>
              <cx:v/>
            </cx:txData>
          </cx:tx>
          <cx:dataId val="0"/>
          <cx:layoutPr>
            <cx:aggregation/>
          </cx:layoutPr>
          <cx:axisId val="1"/>
        </cx:series>
        <cx:series layoutId="paretoLine" ownerIdx="0" uniqueId="{2D03D970-D837-4905-ADEE-09B22F4F2FCF}">
          <cx:axisId val="2"/>
        </cx:series>
      </cx:plotAreaRegion>
      <cx:axis id="0">
        <cx:catScaling gapWidth="0"/>
        <cx:tickLabels/>
      </cx:axis>
      <cx:axis id="1">
        <cx:valScaling/>
        <cx:majorGridlines/>
        <cx:tickLabels/>
      </cx:axis>
      <cx:axis id="2">
        <cx:valScaling max="1" min="0"/>
        <cx:units unit="percentage"/>
        <cx:tickLabels/>
      </cx:axis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70">
  <cs:axisTitle>
    <cs:lnRef idx="0"/>
    <cs:fillRef idx="0"/>
    <cs:effectRef idx="0"/>
    <cs:fontRef idx="minor">
      <a:schemeClr val="lt1">
        <a:lumMod val="85000"/>
      </a:schemeClr>
    </cs:fontRef>
    <cs:defRPr sz="900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/>
  </cs:dataLabel>
  <cs:dataLabelCallout>
    <cs:lnRef idx="0"/>
    <cs:fillRef idx="0"/>
    <cs:effectRef idx="0"/>
    <cs:fontRef idx="minor">
      <a:schemeClr val="lt1">
        <a:lumMod val="85000"/>
      </a:schemeClr>
    </cs:fontRef>
    <cs:spPr>
      <a:solidFill>
        <a:schemeClr val="lt1"/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lt1"/>
    </cs:fontRef>
    <cs:spPr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  <a:ln w="9525">
        <a:solidFill>
          <a:schemeClr val="tx1"/>
        </a:solidFill>
      </a:ln>
      <a:effectLst>
        <a:outerShdw blurRad="57150" dist="19050" dir="5400000" algn="ctr" rotWithShape="0">
          <a:srgbClr val="000000">
            <a:alpha val="63000"/>
          </a:srgb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lt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lt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/>
  </cs:dataTable>
  <cs:downBar>
    <cs:lnRef idx="0"/>
    <cs:fillRef idx="0"/>
    <cs:effectRef idx="0"/>
    <cs:fontRef idx="minor">
      <a:schemeClr val="lt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lt1"/>
    </cs:fontRef>
  </cs:dropLine>
  <cs:errorBar>
    <cs:lnRef idx="0"/>
    <cs:fillRef idx="0"/>
    <cs:effectRef idx="0"/>
    <cs:fontRef idx="minor">
      <a:schemeClr val="lt1"/>
    </cs:fontRef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10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</cs:hiLoLine>
  <cs:leaderLine>
    <cs:lnRef idx="0"/>
    <cs:fillRef idx="0"/>
    <cs:effectRef idx="0"/>
    <cs:fontRef idx="minor">
      <a:schemeClr val="lt1"/>
    </cs:fontRef>
  </cs:leaderLine>
  <cs:legend>
    <cs:lnRef idx="0"/>
    <cs:fillRef idx="0"/>
    <cs:effectRef idx="0"/>
    <cs:fontRef idx="minor">
      <a:schemeClr val="lt1">
        <a:lumMod val="85000"/>
      </a:schemeClr>
    </cs:fontRef>
    <cs:defRPr sz="9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lt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70">
  <cs:axisTitle>
    <cs:lnRef idx="0"/>
    <cs:fillRef idx="0"/>
    <cs:effectRef idx="0"/>
    <cs:fontRef idx="minor">
      <a:schemeClr val="lt1">
        <a:lumMod val="85000"/>
      </a:schemeClr>
    </cs:fontRef>
    <cs:defRPr sz="900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/>
  </cs:dataLabel>
  <cs:dataLabelCallout>
    <cs:lnRef idx="0"/>
    <cs:fillRef idx="0"/>
    <cs:effectRef idx="0"/>
    <cs:fontRef idx="minor">
      <a:schemeClr val="lt1">
        <a:lumMod val="85000"/>
      </a:schemeClr>
    </cs:fontRef>
    <cs:spPr>
      <a:solidFill>
        <a:schemeClr val="lt1"/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lt1"/>
    </cs:fontRef>
    <cs:spPr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  <a:ln w="9525">
        <a:solidFill>
          <a:schemeClr val="tx1"/>
        </a:solidFill>
      </a:ln>
      <a:effectLst>
        <a:outerShdw blurRad="57150" dist="19050" dir="5400000" algn="ctr" rotWithShape="0">
          <a:srgbClr val="000000">
            <a:alpha val="63000"/>
          </a:srgb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lt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lt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/>
  </cs:dataTable>
  <cs:downBar>
    <cs:lnRef idx="0"/>
    <cs:fillRef idx="0"/>
    <cs:effectRef idx="0"/>
    <cs:fontRef idx="minor">
      <a:schemeClr val="lt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lt1"/>
    </cs:fontRef>
  </cs:dropLine>
  <cs:errorBar>
    <cs:lnRef idx="0"/>
    <cs:fillRef idx="0"/>
    <cs:effectRef idx="0"/>
    <cs:fontRef idx="minor">
      <a:schemeClr val="lt1"/>
    </cs:fontRef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10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</cs:hiLoLine>
  <cs:leaderLine>
    <cs:lnRef idx="0"/>
    <cs:fillRef idx="0"/>
    <cs:effectRef idx="0"/>
    <cs:fontRef idx="minor">
      <a:schemeClr val="lt1"/>
    </cs:fontRef>
  </cs:leaderLine>
  <cs:legend>
    <cs:lnRef idx="0"/>
    <cs:fillRef idx="0"/>
    <cs:effectRef idx="0"/>
    <cs:fontRef idx="minor">
      <a:schemeClr val="lt1">
        <a:lumMod val="85000"/>
      </a:schemeClr>
    </cs:fontRef>
    <cs:defRPr sz="9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lt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590550</xdr:colOff>
      <xdr:row>7</xdr:row>
      <xdr:rowOff>9525</xdr:rowOff>
    </xdr:from>
    <xdr:to>
      <xdr:col>14</xdr:col>
      <xdr:colOff>285750</xdr:colOff>
      <xdr:row>20</xdr:row>
      <xdr:rowOff>28575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</xdr:col>
      <xdr:colOff>771525</xdr:colOff>
      <xdr:row>39</xdr:row>
      <xdr:rowOff>0</xdr:rowOff>
    </xdr:from>
    <xdr:to>
      <xdr:col>8</xdr:col>
      <xdr:colOff>190500</xdr:colOff>
      <xdr:row>52</xdr:row>
      <xdr:rowOff>19050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1"/>
  <sheetViews>
    <sheetView zoomScale="120" zoomScaleNormal="12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131" sqref="B131:D131"/>
    </sheetView>
  </sheetViews>
  <sheetFormatPr defaultRowHeight="13.5" x14ac:dyDescent="0.25"/>
  <cols>
    <col min="1" max="1" width="13.42578125" style="242" customWidth="1"/>
    <col min="2" max="2" width="10.7109375" style="242" bestFit="1" customWidth="1"/>
    <col min="3" max="3" width="15.42578125" style="242" bestFit="1" customWidth="1"/>
    <col min="4" max="4" width="14.42578125" style="242" bestFit="1" customWidth="1"/>
    <col min="5" max="5" width="32.7109375" style="242" bestFit="1" customWidth="1"/>
    <col min="6" max="6" width="10.42578125" style="242" bestFit="1" customWidth="1"/>
    <col min="7" max="7" width="11.42578125" style="242" bestFit="1" customWidth="1"/>
    <col min="8" max="8" width="13.85546875" style="242" bestFit="1" customWidth="1"/>
    <col min="9" max="9" width="14.42578125" style="242" bestFit="1" customWidth="1"/>
    <col min="10" max="10" width="6.5703125" style="242" bestFit="1" customWidth="1"/>
    <col min="11" max="16384" width="9.140625" style="242"/>
  </cols>
  <sheetData>
    <row r="1" spans="1:10" x14ac:dyDescent="0.25">
      <c r="B1" s="427" t="s">
        <v>0</v>
      </c>
      <c r="C1" s="427"/>
      <c r="D1" s="427"/>
      <c r="E1" s="427"/>
      <c r="F1" s="427"/>
      <c r="G1" s="427"/>
      <c r="H1" s="427"/>
      <c r="I1" s="427"/>
    </row>
    <row r="2" spans="1:10" x14ac:dyDescent="0.25">
      <c r="B2" s="427" t="s">
        <v>1</v>
      </c>
      <c r="C2" s="427"/>
      <c r="D2" s="427"/>
      <c r="E2" s="427"/>
      <c r="F2" s="427"/>
      <c r="G2" s="427"/>
      <c r="H2" s="427"/>
      <c r="I2" s="427"/>
    </row>
    <row r="3" spans="1:10" x14ac:dyDescent="0.25">
      <c r="B3" s="428" t="s">
        <v>2</v>
      </c>
      <c r="C3" s="428"/>
      <c r="D3" s="428"/>
      <c r="E3" s="428"/>
      <c r="F3" s="428"/>
      <c r="G3" s="428"/>
      <c r="H3" s="428"/>
      <c r="I3" s="428"/>
    </row>
    <row r="4" spans="1:10" x14ac:dyDescent="0.25">
      <c r="B4" s="427" t="s">
        <v>117</v>
      </c>
      <c r="C4" s="427"/>
      <c r="D4" s="427"/>
      <c r="E4" s="427"/>
      <c r="F4" s="427"/>
      <c r="G4" s="427"/>
      <c r="H4" s="427"/>
      <c r="I4" s="427"/>
    </row>
    <row r="5" spans="1:10" x14ac:dyDescent="0.25">
      <c r="B5" s="429" t="s">
        <v>142</v>
      </c>
      <c r="C5" s="429"/>
      <c r="D5" s="429"/>
      <c r="E5" s="429"/>
      <c r="F5" s="429"/>
      <c r="G5" s="429"/>
      <c r="H5" s="429"/>
      <c r="I5" s="429"/>
    </row>
    <row r="6" spans="1:10" ht="14.25" thickBot="1" x14ac:dyDescent="0.3"/>
    <row r="7" spans="1:10" ht="14.25" thickBot="1" x14ac:dyDescent="0.3">
      <c r="A7" s="243" t="s">
        <v>140</v>
      </c>
      <c r="B7" s="244" t="s">
        <v>3</v>
      </c>
      <c r="C7" s="245" t="s">
        <v>4</v>
      </c>
      <c r="D7" s="246" t="s">
        <v>116</v>
      </c>
      <c r="E7" s="247" t="s">
        <v>5</v>
      </c>
      <c r="F7" s="248" t="s">
        <v>6</v>
      </c>
      <c r="G7" s="249" t="s">
        <v>7</v>
      </c>
      <c r="H7" s="247" t="s">
        <v>8</v>
      </c>
      <c r="I7" s="245" t="s">
        <v>9</v>
      </c>
      <c r="J7" s="250" t="s">
        <v>10</v>
      </c>
    </row>
    <row r="8" spans="1:10" ht="14.25" thickBot="1" x14ac:dyDescent="0.3">
      <c r="A8" s="251" t="s">
        <v>11</v>
      </c>
      <c r="B8" s="252"/>
      <c r="C8" s="252"/>
      <c r="D8" s="252"/>
      <c r="E8" s="253"/>
      <c r="F8" s="252"/>
      <c r="G8" s="252"/>
      <c r="H8" s="254"/>
      <c r="I8" s="252"/>
      <c r="J8" s="255"/>
    </row>
    <row r="9" spans="1:10" x14ac:dyDescent="0.25">
      <c r="A9" s="256" t="s">
        <v>12</v>
      </c>
      <c r="B9" s="257">
        <v>8164</v>
      </c>
      <c r="C9" s="258">
        <v>15874</v>
      </c>
      <c r="D9" s="259">
        <v>1648990</v>
      </c>
      <c r="E9" s="260">
        <f>D9/B9</f>
        <v>201.98309652131309</v>
      </c>
      <c r="F9" s="257">
        <v>3657</v>
      </c>
      <c r="G9" s="261">
        <f>C9-F9</f>
        <v>12217</v>
      </c>
      <c r="H9" s="262">
        <f>C9-(I9+J9)</f>
        <v>8763</v>
      </c>
      <c r="I9" s="263">
        <v>7111</v>
      </c>
      <c r="J9" s="264">
        <v>0</v>
      </c>
    </row>
    <row r="10" spans="1:10" x14ac:dyDescent="0.25">
      <c r="A10" s="265" t="s">
        <v>13</v>
      </c>
      <c r="B10" s="266">
        <v>5575</v>
      </c>
      <c r="C10" s="267">
        <v>10515</v>
      </c>
      <c r="D10" s="268">
        <v>1123732</v>
      </c>
      <c r="E10" s="269">
        <f t="shared" ref="E10:E17" si="0">D10/B10</f>
        <v>201.56627802690582</v>
      </c>
      <c r="F10" s="270">
        <v>2736</v>
      </c>
      <c r="G10" s="261">
        <f t="shared" ref="G10:G16" si="1">C10-F10</f>
        <v>7779</v>
      </c>
      <c r="H10" s="262">
        <f t="shared" ref="H10:H16" si="2">C10-(I10+J10)</f>
        <v>5880</v>
      </c>
      <c r="I10" s="263">
        <v>4635</v>
      </c>
      <c r="J10" s="264">
        <v>0</v>
      </c>
    </row>
    <row r="11" spans="1:10" x14ac:dyDescent="0.25">
      <c r="A11" s="265" t="s">
        <v>14</v>
      </c>
      <c r="B11" s="266">
        <v>6272</v>
      </c>
      <c r="C11" s="267">
        <v>11530</v>
      </c>
      <c r="D11" s="268">
        <v>1242996</v>
      </c>
      <c r="E11" s="269">
        <f t="shared" si="0"/>
        <v>198.18176020408163</v>
      </c>
      <c r="F11" s="270">
        <v>2802</v>
      </c>
      <c r="G11" s="261">
        <f t="shared" si="1"/>
        <v>8728</v>
      </c>
      <c r="H11" s="262">
        <f t="shared" si="2"/>
        <v>6432</v>
      </c>
      <c r="I11" s="263">
        <v>5098</v>
      </c>
      <c r="J11" s="264">
        <v>0</v>
      </c>
    </row>
    <row r="12" spans="1:10" x14ac:dyDescent="0.25">
      <c r="A12" s="265" t="s">
        <v>15</v>
      </c>
      <c r="B12" s="266">
        <v>8603</v>
      </c>
      <c r="C12" s="267">
        <v>16313</v>
      </c>
      <c r="D12" s="268">
        <v>1710901</v>
      </c>
      <c r="E12" s="269">
        <f t="shared" si="0"/>
        <v>198.87260258049517</v>
      </c>
      <c r="F12" s="270">
        <v>3822</v>
      </c>
      <c r="G12" s="261">
        <f t="shared" si="1"/>
        <v>12491</v>
      </c>
      <c r="H12" s="262">
        <f t="shared" si="2"/>
        <v>8974</v>
      </c>
      <c r="I12" s="263">
        <v>7339</v>
      </c>
      <c r="J12" s="264">
        <v>0</v>
      </c>
    </row>
    <row r="13" spans="1:10" x14ac:dyDescent="0.25">
      <c r="A13" s="265" t="s">
        <v>16</v>
      </c>
      <c r="B13" s="266">
        <v>2122</v>
      </c>
      <c r="C13" s="267">
        <v>4224</v>
      </c>
      <c r="D13" s="268">
        <v>449704</v>
      </c>
      <c r="E13" s="269">
        <f t="shared" si="0"/>
        <v>211.92459943449575</v>
      </c>
      <c r="F13" s="270">
        <v>1060</v>
      </c>
      <c r="G13" s="261">
        <f t="shared" si="1"/>
        <v>3164</v>
      </c>
      <c r="H13" s="262">
        <f t="shared" si="2"/>
        <v>2204</v>
      </c>
      <c r="I13" s="263">
        <v>2020</v>
      </c>
      <c r="J13" s="264">
        <v>0</v>
      </c>
    </row>
    <row r="14" spans="1:10" x14ac:dyDescent="0.25">
      <c r="A14" s="265" t="s">
        <v>17</v>
      </c>
      <c r="B14" s="266">
        <v>8591</v>
      </c>
      <c r="C14" s="267">
        <v>16944</v>
      </c>
      <c r="D14" s="268">
        <v>1778930</v>
      </c>
      <c r="E14" s="269">
        <f t="shared" si="0"/>
        <v>207.06902572459552</v>
      </c>
      <c r="F14" s="270">
        <v>4185</v>
      </c>
      <c r="G14" s="261">
        <f t="shared" si="1"/>
        <v>12759</v>
      </c>
      <c r="H14" s="262">
        <f t="shared" si="2"/>
        <v>9216</v>
      </c>
      <c r="I14" s="263">
        <v>7728</v>
      </c>
      <c r="J14" s="264">
        <v>0</v>
      </c>
    </row>
    <row r="15" spans="1:10" x14ac:dyDescent="0.25">
      <c r="A15" s="265" t="s">
        <v>18</v>
      </c>
      <c r="B15" s="266">
        <v>3152</v>
      </c>
      <c r="C15" s="267">
        <v>5712</v>
      </c>
      <c r="D15" s="268">
        <v>595867</v>
      </c>
      <c r="E15" s="269">
        <f t="shared" si="0"/>
        <v>189.04409898477158</v>
      </c>
      <c r="F15" s="270">
        <v>1302</v>
      </c>
      <c r="G15" s="261">
        <f t="shared" si="1"/>
        <v>4410</v>
      </c>
      <c r="H15" s="262">
        <f t="shared" si="2"/>
        <v>3115</v>
      </c>
      <c r="I15" s="263">
        <v>2597</v>
      </c>
      <c r="J15" s="264">
        <v>0</v>
      </c>
    </row>
    <row r="16" spans="1:10" ht="14.25" thickBot="1" x14ac:dyDescent="0.3">
      <c r="A16" s="272" t="s">
        <v>19</v>
      </c>
      <c r="B16" s="273">
        <v>10042</v>
      </c>
      <c r="C16" s="274">
        <v>18801</v>
      </c>
      <c r="D16" s="275">
        <v>2016147</v>
      </c>
      <c r="E16" s="276">
        <f t="shared" si="0"/>
        <v>200.77145986855209</v>
      </c>
      <c r="F16" s="277">
        <v>4464</v>
      </c>
      <c r="G16" s="261">
        <f t="shared" si="1"/>
        <v>14337</v>
      </c>
      <c r="H16" s="262">
        <f t="shared" si="2"/>
        <v>10379</v>
      </c>
      <c r="I16" s="279">
        <v>8422</v>
      </c>
      <c r="J16" s="280">
        <v>0</v>
      </c>
    </row>
    <row r="17" spans="1:10" ht="14.25" thickBot="1" x14ac:dyDescent="0.3">
      <c r="A17" s="281" t="s">
        <v>20</v>
      </c>
      <c r="B17" s="282">
        <f>SUM(B9:B16)</f>
        <v>52521</v>
      </c>
      <c r="C17" s="282">
        <f t="shared" ref="C17:J17" si="3">SUM(C9:C16)</f>
        <v>99913</v>
      </c>
      <c r="D17" s="282">
        <f t="shared" si="3"/>
        <v>10567267</v>
      </c>
      <c r="E17" s="282">
        <f t="shared" si="0"/>
        <v>201.20079587212734</v>
      </c>
      <c r="F17" s="282">
        <f t="shared" si="3"/>
        <v>24028</v>
      </c>
      <c r="G17" s="282">
        <f t="shared" si="3"/>
        <v>75885</v>
      </c>
      <c r="H17" s="282">
        <f t="shared" si="3"/>
        <v>54963</v>
      </c>
      <c r="I17" s="282">
        <f t="shared" si="3"/>
        <v>44950</v>
      </c>
      <c r="J17" s="282">
        <f t="shared" si="3"/>
        <v>0</v>
      </c>
    </row>
    <row r="18" spans="1:10" ht="14.25" thickBot="1" x14ac:dyDescent="0.3">
      <c r="A18" s="283"/>
      <c r="B18" s="284"/>
      <c r="C18" s="284"/>
      <c r="D18" s="284"/>
      <c r="E18" s="284"/>
      <c r="F18" s="284"/>
      <c r="G18" s="284"/>
      <c r="H18" s="284"/>
      <c r="I18" s="284"/>
      <c r="J18" s="284"/>
    </row>
    <row r="19" spans="1:10" ht="14.25" thickBot="1" x14ac:dyDescent="0.3">
      <c r="A19" s="285" t="s">
        <v>21</v>
      </c>
      <c r="B19" s="286"/>
      <c r="C19" s="286"/>
      <c r="D19" s="286"/>
      <c r="E19" s="286"/>
      <c r="F19" s="366"/>
      <c r="G19" s="366"/>
      <c r="H19" s="366"/>
      <c r="I19" s="366"/>
      <c r="J19" s="369"/>
    </row>
    <row r="20" spans="1:10" x14ac:dyDescent="0.25">
      <c r="A20" s="288" t="s">
        <v>22</v>
      </c>
      <c r="B20" s="257">
        <v>13969</v>
      </c>
      <c r="C20" s="258">
        <v>24857</v>
      </c>
      <c r="D20" s="259">
        <v>2661901</v>
      </c>
      <c r="E20" s="289">
        <f t="shared" ref="E20:E33" si="4">D20/B20</f>
        <v>190.55773498460877</v>
      </c>
      <c r="F20" s="257">
        <v>5891</v>
      </c>
      <c r="G20" s="370">
        <f t="shared" ref="G20" si="5">C20-F20</f>
        <v>18966</v>
      </c>
      <c r="H20" s="291">
        <f t="shared" ref="H20" si="6">C20-(I20+J20)</f>
        <v>13864</v>
      </c>
      <c r="I20" s="291">
        <v>10993</v>
      </c>
      <c r="J20" s="292">
        <v>0</v>
      </c>
    </row>
    <row r="21" spans="1:10" x14ac:dyDescent="0.25">
      <c r="A21" s="288" t="s">
        <v>23</v>
      </c>
      <c r="B21" s="270">
        <v>7199</v>
      </c>
      <c r="C21" s="293">
        <v>12554</v>
      </c>
      <c r="D21" s="294">
        <v>1349110</v>
      </c>
      <c r="E21" s="295">
        <f t="shared" si="4"/>
        <v>187.40241700236143</v>
      </c>
      <c r="F21" s="270">
        <v>3073</v>
      </c>
      <c r="G21" s="368">
        <f t="shared" ref="G21:G32" si="7">C21-F21</f>
        <v>9481</v>
      </c>
      <c r="H21" s="296">
        <f t="shared" ref="H21:H32" si="8">C21-(I21+J21)</f>
        <v>7157</v>
      </c>
      <c r="I21" s="296">
        <v>5397</v>
      </c>
      <c r="J21" s="297">
        <v>0</v>
      </c>
    </row>
    <row r="22" spans="1:10" x14ac:dyDescent="0.25">
      <c r="A22" s="256" t="s">
        <v>24</v>
      </c>
      <c r="B22" s="298">
        <v>5760</v>
      </c>
      <c r="C22" s="299">
        <v>10487</v>
      </c>
      <c r="D22" s="300">
        <v>1115605</v>
      </c>
      <c r="E22" s="295">
        <f t="shared" si="4"/>
        <v>193.68142361111111</v>
      </c>
      <c r="F22" s="270">
        <v>2674</v>
      </c>
      <c r="G22" s="368">
        <f t="shared" si="7"/>
        <v>7813</v>
      </c>
      <c r="H22" s="296">
        <f t="shared" si="8"/>
        <v>5818</v>
      </c>
      <c r="I22" s="296">
        <v>4669</v>
      </c>
      <c r="J22" s="297">
        <v>0</v>
      </c>
    </row>
    <row r="23" spans="1:10" x14ac:dyDescent="0.25">
      <c r="A23" s="265" t="s">
        <v>25</v>
      </c>
      <c r="B23" s="301">
        <v>7224</v>
      </c>
      <c r="C23" s="302">
        <v>13613</v>
      </c>
      <c r="D23" s="303">
        <v>1419880</v>
      </c>
      <c r="E23" s="295">
        <f t="shared" si="4"/>
        <v>196.55038759689921</v>
      </c>
      <c r="F23" s="266">
        <v>3048</v>
      </c>
      <c r="G23" s="368">
        <f t="shared" si="7"/>
        <v>10565</v>
      </c>
      <c r="H23" s="296">
        <f t="shared" si="8"/>
        <v>7389</v>
      </c>
      <c r="I23" s="296">
        <v>6223</v>
      </c>
      <c r="J23" s="304">
        <v>1</v>
      </c>
    </row>
    <row r="24" spans="1:10" x14ac:dyDescent="0.25">
      <c r="A24" s="265" t="s">
        <v>26</v>
      </c>
      <c r="B24" s="301">
        <v>4543</v>
      </c>
      <c r="C24" s="302">
        <v>8674</v>
      </c>
      <c r="D24" s="303">
        <v>913799</v>
      </c>
      <c r="E24" s="295">
        <f t="shared" si="4"/>
        <v>201.14439797490644</v>
      </c>
      <c r="F24" s="266">
        <v>2123</v>
      </c>
      <c r="G24" s="368">
        <f t="shared" si="7"/>
        <v>6551</v>
      </c>
      <c r="H24" s="296">
        <f t="shared" si="8"/>
        <v>4676</v>
      </c>
      <c r="I24" s="296">
        <v>3998</v>
      </c>
      <c r="J24" s="304">
        <v>0</v>
      </c>
    </row>
    <row r="25" spans="1:10" x14ac:dyDescent="0.25">
      <c r="A25" s="265" t="s">
        <v>27</v>
      </c>
      <c r="B25" s="301">
        <v>3329</v>
      </c>
      <c r="C25" s="302">
        <v>6499</v>
      </c>
      <c r="D25" s="303">
        <v>688025</v>
      </c>
      <c r="E25" s="295">
        <f t="shared" si="4"/>
        <v>206.67617903274257</v>
      </c>
      <c r="F25" s="266">
        <v>1772</v>
      </c>
      <c r="G25" s="368">
        <f t="shared" si="7"/>
        <v>4727</v>
      </c>
      <c r="H25" s="296">
        <f t="shared" si="8"/>
        <v>3553</v>
      </c>
      <c r="I25" s="296">
        <v>2946</v>
      </c>
      <c r="J25" s="304">
        <v>0</v>
      </c>
    </row>
    <row r="26" spans="1:10" x14ac:dyDescent="0.25">
      <c r="A26" s="265" t="s">
        <v>28</v>
      </c>
      <c r="B26" s="301">
        <v>8405</v>
      </c>
      <c r="C26" s="302">
        <v>15656</v>
      </c>
      <c r="D26" s="303">
        <v>1655778</v>
      </c>
      <c r="E26" s="295">
        <f t="shared" si="4"/>
        <v>196.99916716240332</v>
      </c>
      <c r="F26" s="266">
        <v>3807</v>
      </c>
      <c r="G26" s="368">
        <f t="shared" si="7"/>
        <v>11849</v>
      </c>
      <c r="H26" s="296">
        <f t="shared" si="8"/>
        <v>8614</v>
      </c>
      <c r="I26" s="296">
        <v>7042</v>
      </c>
      <c r="J26" s="304">
        <v>0</v>
      </c>
    </row>
    <row r="27" spans="1:10" x14ac:dyDescent="0.25">
      <c r="A27" s="265" t="s">
        <v>29</v>
      </c>
      <c r="B27" s="301">
        <v>7704</v>
      </c>
      <c r="C27" s="302">
        <v>14931</v>
      </c>
      <c r="D27" s="303">
        <v>1602059</v>
      </c>
      <c r="E27" s="295">
        <f t="shared" si="4"/>
        <v>207.95158359293873</v>
      </c>
      <c r="F27" s="266">
        <v>3404</v>
      </c>
      <c r="G27" s="368">
        <f t="shared" si="7"/>
        <v>11527</v>
      </c>
      <c r="H27" s="296">
        <f t="shared" si="8"/>
        <v>7940</v>
      </c>
      <c r="I27" s="296">
        <v>6991</v>
      </c>
      <c r="J27" s="304">
        <v>0</v>
      </c>
    </row>
    <row r="28" spans="1:10" x14ac:dyDescent="0.25">
      <c r="A28" s="265" t="s">
        <v>30</v>
      </c>
      <c r="B28" s="301">
        <v>9466</v>
      </c>
      <c r="C28" s="302">
        <v>17411</v>
      </c>
      <c r="D28" s="303">
        <v>1846099</v>
      </c>
      <c r="E28" s="295">
        <f t="shared" si="4"/>
        <v>195.0241918444961</v>
      </c>
      <c r="F28" s="266">
        <v>4563</v>
      </c>
      <c r="G28" s="368">
        <f t="shared" si="7"/>
        <v>12848</v>
      </c>
      <c r="H28" s="296">
        <f t="shared" si="8"/>
        <v>9865</v>
      </c>
      <c r="I28" s="296">
        <v>7544</v>
      </c>
      <c r="J28" s="304">
        <v>2</v>
      </c>
    </row>
    <row r="29" spans="1:10" x14ac:dyDescent="0.25">
      <c r="A29" s="265" t="s">
        <v>31</v>
      </c>
      <c r="B29" s="301">
        <v>6778</v>
      </c>
      <c r="C29" s="302">
        <v>13439</v>
      </c>
      <c r="D29" s="303">
        <v>1423047</v>
      </c>
      <c r="E29" s="295">
        <f t="shared" si="4"/>
        <v>209.9508704632635</v>
      </c>
      <c r="F29" s="266">
        <v>3408</v>
      </c>
      <c r="G29" s="368">
        <f t="shared" si="7"/>
        <v>10031</v>
      </c>
      <c r="H29" s="296">
        <f t="shared" si="8"/>
        <v>7310</v>
      </c>
      <c r="I29" s="296">
        <v>6129</v>
      </c>
      <c r="J29" s="304">
        <v>0</v>
      </c>
    </row>
    <row r="30" spans="1:10" x14ac:dyDescent="0.25">
      <c r="A30" s="265" t="s">
        <v>32</v>
      </c>
      <c r="B30" s="301">
        <v>5574</v>
      </c>
      <c r="C30" s="302">
        <v>10611</v>
      </c>
      <c r="D30" s="303">
        <v>1116465</v>
      </c>
      <c r="E30" s="295">
        <f t="shared" si="4"/>
        <v>200.29870828848223</v>
      </c>
      <c r="F30" s="266">
        <v>2614</v>
      </c>
      <c r="G30" s="368">
        <f t="shared" si="7"/>
        <v>7997</v>
      </c>
      <c r="H30" s="296">
        <f t="shared" si="8"/>
        <v>5876</v>
      </c>
      <c r="I30" s="296">
        <v>4735</v>
      </c>
      <c r="J30" s="304">
        <v>0</v>
      </c>
    </row>
    <row r="31" spans="1:10" x14ac:dyDescent="0.25">
      <c r="A31" s="305" t="s">
        <v>33</v>
      </c>
      <c r="B31" s="301">
        <v>5208</v>
      </c>
      <c r="C31" s="306">
        <v>10100</v>
      </c>
      <c r="D31" s="307">
        <v>1082473</v>
      </c>
      <c r="E31" s="295">
        <f t="shared" si="4"/>
        <v>207.84811827956989</v>
      </c>
      <c r="F31" s="308">
        <v>2498</v>
      </c>
      <c r="G31" s="368">
        <f t="shared" si="7"/>
        <v>7602</v>
      </c>
      <c r="H31" s="296">
        <f t="shared" si="8"/>
        <v>5454</v>
      </c>
      <c r="I31" s="296">
        <v>4646</v>
      </c>
      <c r="J31" s="309">
        <v>0</v>
      </c>
    </row>
    <row r="32" spans="1:10" ht="14.25" thickBot="1" x14ac:dyDescent="0.3">
      <c r="A32" s="305" t="s">
        <v>34</v>
      </c>
      <c r="B32" s="310">
        <v>1845</v>
      </c>
      <c r="C32" s="311">
        <v>3561</v>
      </c>
      <c r="D32" s="312">
        <v>381263</v>
      </c>
      <c r="E32" s="295">
        <f t="shared" si="4"/>
        <v>206.64661246612465</v>
      </c>
      <c r="F32" s="273">
        <v>788</v>
      </c>
      <c r="G32" s="371">
        <f t="shared" si="7"/>
        <v>2773</v>
      </c>
      <c r="H32" s="313">
        <f t="shared" si="8"/>
        <v>-8118</v>
      </c>
      <c r="I32" s="313">
        <v>11679</v>
      </c>
      <c r="J32" s="314">
        <v>0</v>
      </c>
    </row>
    <row r="33" spans="1:10" ht="14.25" thickBot="1" x14ac:dyDescent="0.3">
      <c r="A33" s="281" t="s">
        <v>35</v>
      </c>
      <c r="B33" s="315">
        <f>SUM(B20:B32)</f>
        <v>87004</v>
      </c>
      <c r="C33" s="315">
        <f t="shared" ref="C33:J33" si="9">SUM(C20:C32)</f>
        <v>162393</v>
      </c>
      <c r="D33" s="315">
        <f>SUM(D20:D32)</f>
        <v>17255504</v>
      </c>
      <c r="E33" s="315">
        <f t="shared" si="4"/>
        <v>198.33000781573261</v>
      </c>
      <c r="F33" s="367">
        <f t="shared" si="9"/>
        <v>39663</v>
      </c>
      <c r="G33" s="367">
        <f t="shared" si="9"/>
        <v>122730</v>
      </c>
      <c r="H33" s="367">
        <f t="shared" si="9"/>
        <v>79398</v>
      </c>
      <c r="I33" s="367">
        <f t="shared" si="9"/>
        <v>82992</v>
      </c>
      <c r="J33" s="367">
        <f t="shared" si="9"/>
        <v>3</v>
      </c>
    </row>
    <row r="34" spans="1:10" ht="14.25" thickBot="1" x14ac:dyDescent="0.3">
      <c r="A34" s="283"/>
      <c r="B34" s="316"/>
      <c r="C34" s="316"/>
      <c r="D34" s="316"/>
      <c r="E34" s="284"/>
      <c r="F34" s="316"/>
      <c r="G34" s="316"/>
      <c r="H34" s="284"/>
      <c r="I34" s="284"/>
      <c r="J34" s="284"/>
    </row>
    <row r="35" spans="1:10" ht="14.25" thickBot="1" x14ac:dyDescent="0.3">
      <c r="A35" s="251" t="s">
        <v>36</v>
      </c>
      <c r="B35" s="317"/>
      <c r="C35" s="317"/>
      <c r="D35" s="317"/>
      <c r="E35" s="317"/>
      <c r="F35" s="372"/>
      <c r="G35" s="372"/>
      <c r="H35" s="372"/>
      <c r="I35" s="372"/>
      <c r="J35" s="374"/>
    </row>
    <row r="36" spans="1:10" x14ac:dyDescent="0.25">
      <c r="A36" s="265" t="s">
        <v>37</v>
      </c>
      <c r="B36" s="301">
        <v>11329</v>
      </c>
      <c r="C36" s="302">
        <v>20425</v>
      </c>
      <c r="D36" s="303">
        <v>2160970</v>
      </c>
      <c r="E36" s="262">
        <f t="shared" ref="E36:E47" si="10">D36/B36</f>
        <v>190.74675611263129</v>
      </c>
      <c r="F36" s="319">
        <v>5694</v>
      </c>
      <c r="G36" s="376">
        <f t="shared" ref="G36" si="11">C36-F36</f>
        <v>14731</v>
      </c>
      <c r="H36" s="291">
        <f t="shared" ref="H36" si="12">C36-(I36+J36)</f>
        <v>12325</v>
      </c>
      <c r="I36" s="291">
        <v>8100</v>
      </c>
      <c r="J36" s="321">
        <v>0</v>
      </c>
    </row>
    <row r="37" spans="1:10" x14ac:dyDescent="0.25">
      <c r="A37" s="265" t="s">
        <v>38</v>
      </c>
      <c r="B37" s="301">
        <v>15494</v>
      </c>
      <c r="C37" s="302">
        <v>29434</v>
      </c>
      <c r="D37" s="303">
        <v>3078768</v>
      </c>
      <c r="E37" s="271">
        <f t="shared" si="10"/>
        <v>198.70711243061831</v>
      </c>
      <c r="F37" s="301">
        <v>8729</v>
      </c>
      <c r="G37" s="373">
        <f t="shared" ref="G37:G46" si="13">C37-F37</f>
        <v>20705</v>
      </c>
      <c r="H37" s="296">
        <f t="shared" ref="H37:H46" si="14">C37-(I37+J37)</f>
        <v>17669</v>
      </c>
      <c r="I37" s="296">
        <v>11765</v>
      </c>
      <c r="J37" s="323">
        <v>0</v>
      </c>
    </row>
    <row r="38" spans="1:10" x14ac:dyDescent="0.25">
      <c r="A38" s="265" t="s">
        <v>39</v>
      </c>
      <c r="B38" s="301">
        <v>5079</v>
      </c>
      <c r="C38" s="302">
        <v>9852</v>
      </c>
      <c r="D38" s="303">
        <v>1055415</v>
      </c>
      <c r="E38" s="271">
        <f t="shared" si="10"/>
        <v>207.79976373301832</v>
      </c>
      <c r="F38" s="301">
        <v>3046</v>
      </c>
      <c r="G38" s="373">
        <f t="shared" si="13"/>
        <v>6806</v>
      </c>
      <c r="H38" s="296">
        <f t="shared" si="14"/>
        <v>5751</v>
      </c>
      <c r="I38" s="296">
        <v>4101</v>
      </c>
      <c r="J38" s="323">
        <v>0</v>
      </c>
    </row>
    <row r="39" spans="1:10" x14ac:dyDescent="0.25">
      <c r="A39" s="265" t="s">
        <v>40</v>
      </c>
      <c r="B39" s="301">
        <v>8337</v>
      </c>
      <c r="C39" s="302">
        <v>16287</v>
      </c>
      <c r="D39" s="303">
        <v>1706562</v>
      </c>
      <c r="E39" s="271">
        <f t="shared" si="10"/>
        <v>204.69737315581145</v>
      </c>
      <c r="F39" s="301">
        <v>4184</v>
      </c>
      <c r="G39" s="373">
        <f t="shared" si="13"/>
        <v>12103</v>
      </c>
      <c r="H39" s="296">
        <f t="shared" si="14"/>
        <v>8914</v>
      </c>
      <c r="I39" s="296">
        <v>7373</v>
      </c>
      <c r="J39" s="323">
        <v>0</v>
      </c>
    </row>
    <row r="40" spans="1:10" x14ac:dyDescent="0.25">
      <c r="A40" s="265" t="s">
        <v>41</v>
      </c>
      <c r="B40" s="301">
        <v>5674</v>
      </c>
      <c r="C40" s="302">
        <v>10623</v>
      </c>
      <c r="D40" s="303">
        <v>1112511</v>
      </c>
      <c r="E40" s="271">
        <f t="shared" si="10"/>
        <v>196.07173070144518</v>
      </c>
      <c r="F40" s="301">
        <v>3018</v>
      </c>
      <c r="G40" s="373">
        <f t="shared" si="13"/>
        <v>7605</v>
      </c>
      <c r="H40" s="296">
        <f t="shared" si="14"/>
        <v>6203</v>
      </c>
      <c r="I40" s="296">
        <v>4420</v>
      </c>
      <c r="J40" s="323">
        <v>0</v>
      </c>
    </row>
    <row r="41" spans="1:10" x14ac:dyDescent="0.25">
      <c r="A41" s="265" t="s">
        <v>42</v>
      </c>
      <c r="B41" s="301">
        <v>7396</v>
      </c>
      <c r="C41" s="302">
        <v>14641</v>
      </c>
      <c r="D41" s="303">
        <v>1548858</v>
      </c>
      <c r="E41" s="271">
        <f t="shared" si="10"/>
        <v>209.41833423472147</v>
      </c>
      <c r="F41" s="301">
        <v>3736</v>
      </c>
      <c r="G41" s="373">
        <f t="shared" si="13"/>
        <v>10905</v>
      </c>
      <c r="H41" s="296">
        <f t="shared" si="14"/>
        <v>7906</v>
      </c>
      <c r="I41" s="296">
        <v>6735</v>
      </c>
      <c r="J41" s="323">
        <v>0</v>
      </c>
    </row>
    <row r="42" spans="1:10" x14ac:dyDescent="0.25">
      <c r="A42" s="265" t="s">
        <v>43</v>
      </c>
      <c r="B42" s="301">
        <v>10135</v>
      </c>
      <c r="C42" s="302">
        <v>19873</v>
      </c>
      <c r="D42" s="303">
        <v>2077989</v>
      </c>
      <c r="E42" s="271">
        <f t="shared" si="10"/>
        <v>205.03098174642329</v>
      </c>
      <c r="F42" s="301">
        <v>5635</v>
      </c>
      <c r="G42" s="373">
        <f t="shared" si="13"/>
        <v>14238</v>
      </c>
      <c r="H42" s="296">
        <f t="shared" si="14"/>
        <v>11273</v>
      </c>
      <c r="I42" s="296">
        <v>8600</v>
      </c>
      <c r="J42" s="323">
        <v>0</v>
      </c>
    </row>
    <row r="43" spans="1:10" x14ac:dyDescent="0.25">
      <c r="A43" s="265" t="s">
        <v>44</v>
      </c>
      <c r="B43" s="301">
        <v>6925</v>
      </c>
      <c r="C43" s="302">
        <v>13119</v>
      </c>
      <c r="D43" s="303">
        <v>1373970</v>
      </c>
      <c r="E43" s="271">
        <f t="shared" si="10"/>
        <v>198.4072202166065</v>
      </c>
      <c r="F43" s="301">
        <v>3701</v>
      </c>
      <c r="G43" s="373">
        <f t="shared" si="13"/>
        <v>9418</v>
      </c>
      <c r="H43" s="296">
        <f t="shared" si="14"/>
        <v>7542</v>
      </c>
      <c r="I43" s="296">
        <v>5577</v>
      </c>
      <c r="J43" s="323">
        <v>0</v>
      </c>
    </row>
    <row r="44" spans="1:10" x14ac:dyDescent="0.25">
      <c r="A44" s="265" t="s">
        <v>45</v>
      </c>
      <c r="B44" s="301">
        <v>4916</v>
      </c>
      <c r="C44" s="302">
        <v>8889</v>
      </c>
      <c r="D44" s="303">
        <v>929880</v>
      </c>
      <c r="E44" s="271">
        <f t="shared" si="10"/>
        <v>189.15378356387308</v>
      </c>
      <c r="F44" s="301">
        <v>2390</v>
      </c>
      <c r="G44" s="373">
        <f t="shared" si="13"/>
        <v>6499</v>
      </c>
      <c r="H44" s="296">
        <f t="shared" si="14"/>
        <v>5349</v>
      </c>
      <c r="I44" s="296">
        <v>3540</v>
      </c>
      <c r="J44" s="323">
        <v>0</v>
      </c>
    </row>
    <row r="45" spans="1:10" x14ac:dyDescent="0.25">
      <c r="A45" s="265" t="s">
        <v>46</v>
      </c>
      <c r="B45" s="301">
        <v>7726</v>
      </c>
      <c r="C45" s="302">
        <v>14805</v>
      </c>
      <c r="D45" s="303">
        <v>1559581</v>
      </c>
      <c r="E45" s="271">
        <f t="shared" si="10"/>
        <v>201.86137716800414</v>
      </c>
      <c r="F45" s="301">
        <v>4143</v>
      </c>
      <c r="G45" s="373">
        <f t="shared" si="13"/>
        <v>10662</v>
      </c>
      <c r="H45" s="296">
        <f t="shared" si="14"/>
        <v>8419</v>
      </c>
      <c r="I45" s="296">
        <v>6386</v>
      </c>
      <c r="J45" s="323">
        <v>0</v>
      </c>
    </row>
    <row r="46" spans="1:10" ht="14.25" thickBot="1" x14ac:dyDescent="0.3">
      <c r="A46" s="305" t="s">
        <v>47</v>
      </c>
      <c r="B46" s="301">
        <v>11302</v>
      </c>
      <c r="C46" s="302">
        <v>21122</v>
      </c>
      <c r="D46" s="303">
        <v>2224641</v>
      </c>
      <c r="E46" s="271">
        <f t="shared" si="10"/>
        <v>196.83604671739516</v>
      </c>
      <c r="F46" s="334">
        <v>5491</v>
      </c>
      <c r="G46" s="377">
        <f t="shared" si="13"/>
        <v>15631</v>
      </c>
      <c r="H46" s="313">
        <f t="shared" si="14"/>
        <v>11966</v>
      </c>
      <c r="I46" s="313">
        <v>9155</v>
      </c>
      <c r="J46" s="358">
        <v>1</v>
      </c>
    </row>
    <row r="47" spans="1:10" ht="14.25" thickBot="1" x14ac:dyDescent="0.3">
      <c r="A47" s="281" t="s">
        <v>48</v>
      </c>
      <c r="B47" s="315">
        <f>SUM(B36:B46)</f>
        <v>94313</v>
      </c>
      <c r="C47" s="315">
        <f>SUM(C36:C46)</f>
        <v>179070</v>
      </c>
      <c r="D47" s="315">
        <f>SUM(D36:D46)</f>
        <v>18829145</v>
      </c>
      <c r="E47" s="315">
        <f t="shared" si="10"/>
        <v>199.64527689714038</v>
      </c>
      <c r="F47" s="367">
        <f>SUM(F36:F46)</f>
        <v>49767</v>
      </c>
      <c r="G47" s="367">
        <f>SUM(G36:G46)</f>
        <v>129303</v>
      </c>
      <c r="H47" s="367">
        <f>SUM(H36:H46)</f>
        <v>103317</v>
      </c>
      <c r="I47" s="367">
        <f>SUM(I36:I46)</f>
        <v>75752</v>
      </c>
      <c r="J47" s="375">
        <f>SUM(J36:J46)</f>
        <v>1</v>
      </c>
    </row>
    <row r="48" spans="1:10" ht="14.25" thickBot="1" x14ac:dyDescent="0.3">
      <c r="A48" s="325"/>
      <c r="B48" s="326"/>
      <c r="C48" s="326"/>
      <c r="D48" s="326"/>
      <c r="E48" s="327"/>
      <c r="F48" s="316"/>
      <c r="G48" s="316"/>
      <c r="H48" s="284"/>
      <c r="I48" s="284"/>
      <c r="J48" s="284"/>
    </row>
    <row r="49" spans="1:10" ht="14.25" thickBot="1" x14ac:dyDescent="0.3">
      <c r="A49" s="251" t="s">
        <v>49</v>
      </c>
      <c r="B49" s="317"/>
      <c r="C49" s="317"/>
      <c r="D49" s="317"/>
      <c r="E49" s="317"/>
      <c r="F49" s="317"/>
      <c r="G49" s="317"/>
      <c r="H49" s="317"/>
      <c r="I49" s="317"/>
      <c r="J49" s="318"/>
    </row>
    <row r="50" spans="1:10" x14ac:dyDescent="0.25">
      <c r="A50" s="256" t="s">
        <v>50</v>
      </c>
      <c r="B50" s="319">
        <v>5616</v>
      </c>
      <c r="C50" s="328">
        <v>10474</v>
      </c>
      <c r="D50" s="329">
        <v>1107517</v>
      </c>
      <c r="E50" s="290">
        <f t="shared" ref="E50:E57" si="15">D50/B50</f>
        <v>197.20744301994301</v>
      </c>
      <c r="F50" s="319">
        <v>2811</v>
      </c>
      <c r="G50" s="330">
        <f t="shared" ref="G50:G51" si="16">C50-F50</f>
        <v>7663</v>
      </c>
      <c r="H50" s="331">
        <f t="shared" ref="H50:H51" si="17">C50-(I50+J50)</f>
        <v>5964</v>
      </c>
      <c r="I50" s="291">
        <v>4510</v>
      </c>
      <c r="J50" s="292">
        <v>0</v>
      </c>
    </row>
    <row r="51" spans="1:10" x14ac:dyDescent="0.25">
      <c r="A51" s="265" t="s">
        <v>51</v>
      </c>
      <c r="B51" s="301">
        <v>7740</v>
      </c>
      <c r="C51" s="332">
        <v>15449</v>
      </c>
      <c r="D51" s="333">
        <v>1640801</v>
      </c>
      <c r="E51" s="271">
        <f t="shared" si="15"/>
        <v>211.98979328165376</v>
      </c>
      <c r="F51" s="298">
        <v>4185</v>
      </c>
      <c r="G51" s="330">
        <f t="shared" si="16"/>
        <v>11264</v>
      </c>
      <c r="H51" s="295">
        <f t="shared" si="17"/>
        <v>8421</v>
      </c>
      <c r="I51" s="296">
        <v>7028</v>
      </c>
      <c r="J51" s="304">
        <v>0</v>
      </c>
    </row>
    <row r="52" spans="1:10" x14ac:dyDescent="0.25">
      <c r="A52" s="265" t="s">
        <v>52</v>
      </c>
      <c r="B52" s="301">
        <v>22887</v>
      </c>
      <c r="C52" s="332">
        <v>41590</v>
      </c>
      <c r="D52" s="333">
        <v>4376811</v>
      </c>
      <c r="E52" s="271">
        <f t="shared" si="15"/>
        <v>191.23567964346572</v>
      </c>
      <c r="F52" s="298">
        <v>10866</v>
      </c>
      <c r="G52" s="330">
        <f t="shared" ref="G52:G56" si="18">C52-F52</f>
        <v>30724</v>
      </c>
      <c r="H52" s="295">
        <f t="shared" ref="H52:H56" si="19">C52-(I52+J52)</f>
        <v>24288</v>
      </c>
      <c r="I52" s="296">
        <v>17302</v>
      </c>
      <c r="J52" s="304">
        <v>0</v>
      </c>
    </row>
    <row r="53" spans="1:10" x14ac:dyDescent="0.25">
      <c r="A53" s="265" t="s">
        <v>53</v>
      </c>
      <c r="B53" s="301">
        <v>7928</v>
      </c>
      <c r="C53" s="332">
        <v>14836</v>
      </c>
      <c r="D53" s="333">
        <v>1551475</v>
      </c>
      <c r="E53" s="271">
        <f t="shared" si="15"/>
        <v>195.69563572149343</v>
      </c>
      <c r="F53" s="298">
        <v>3822</v>
      </c>
      <c r="G53" s="330">
        <f t="shared" si="18"/>
        <v>11014</v>
      </c>
      <c r="H53" s="295">
        <f t="shared" si="19"/>
        <v>8420</v>
      </c>
      <c r="I53" s="296">
        <v>6416</v>
      </c>
      <c r="J53" s="304">
        <v>0</v>
      </c>
    </row>
    <row r="54" spans="1:10" x14ac:dyDescent="0.25">
      <c r="A54" s="265" t="s">
        <v>54</v>
      </c>
      <c r="B54" s="301">
        <v>5577</v>
      </c>
      <c r="C54" s="332">
        <v>10203</v>
      </c>
      <c r="D54" s="333">
        <v>1101551</v>
      </c>
      <c r="E54" s="271">
        <f t="shared" si="15"/>
        <v>197.51676528599606</v>
      </c>
      <c r="F54" s="298">
        <v>2668</v>
      </c>
      <c r="G54" s="330">
        <f t="shared" si="18"/>
        <v>7535</v>
      </c>
      <c r="H54" s="295">
        <f t="shared" si="19"/>
        <v>5583</v>
      </c>
      <c r="I54" s="296">
        <v>4620</v>
      </c>
      <c r="J54" s="304">
        <v>0</v>
      </c>
    </row>
    <row r="55" spans="1:10" x14ac:dyDescent="0.25">
      <c r="A55" s="265" t="s">
        <v>55</v>
      </c>
      <c r="B55" s="301">
        <v>5191</v>
      </c>
      <c r="C55" s="332">
        <v>9639</v>
      </c>
      <c r="D55" s="333">
        <v>1014569</v>
      </c>
      <c r="E55" s="271">
        <f t="shared" si="15"/>
        <v>195.44769793874013</v>
      </c>
      <c r="F55" s="298">
        <v>2408</v>
      </c>
      <c r="G55" s="330">
        <f t="shared" si="18"/>
        <v>7231</v>
      </c>
      <c r="H55" s="295">
        <f t="shared" si="19"/>
        <v>5490</v>
      </c>
      <c r="I55" s="296">
        <v>4149</v>
      </c>
      <c r="J55" s="304">
        <v>0</v>
      </c>
    </row>
    <row r="56" spans="1:10" ht="14.25" thickBot="1" x14ac:dyDescent="0.3">
      <c r="A56" s="265" t="s">
        <v>56</v>
      </c>
      <c r="B56" s="334">
        <v>8396</v>
      </c>
      <c r="C56" s="335">
        <v>15249</v>
      </c>
      <c r="D56" s="336">
        <v>1599938</v>
      </c>
      <c r="E56" s="271">
        <f t="shared" si="15"/>
        <v>190.55955216769891</v>
      </c>
      <c r="F56" s="310">
        <v>3537</v>
      </c>
      <c r="G56" s="330">
        <f t="shared" si="18"/>
        <v>11712</v>
      </c>
      <c r="H56" s="295">
        <f t="shared" si="19"/>
        <v>8487</v>
      </c>
      <c r="I56" s="313">
        <v>6762</v>
      </c>
      <c r="J56" s="314">
        <v>0</v>
      </c>
    </row>
    <row r="57" spans="1:10" ht="14.25" thickBot="1" x14ac:dyDescent="0.3">
      <c r="A57" s="281" t="s">
        <v>48</v>
      </c>
      <c r="B57" s="315">
        <f>SUM(B50:B56)</f>
        <v>63335</v>
      </c>
      <c r="C57" s="315">
        <f t="shared" ref="C57:J57" si="20">SUM(C50:C56)</f>
        <v>117440</v>
      </c>
      <c r="D57" s="315">
        <f t="shared" si="20"/>
        <v>12392662</v>
      </c>
      <c r="E57" s="315">
        <f t="shared" si="15"/>
        <v>195.66846135628009</v>
      </c>
      <c r="F57" s="315">
        <f t="shared" si="20"/>
        <v>30297</v>
      </c>
      <c r="G57" s="315">
        <f t="shared" si="20"/>
        <v>87143</v>
      </c>
      <c r="H57" s="315">
        <f t="shared" si="20"/>
        <v>66653</v>
      </c>
      <c r="I57" s="315">
        <f t="shared" si="20"/>
        <v>50787</v>
      </c>
      <c r="J57" s="315">
        <f t="shared" si="20"/>
        <v>0</v>
      </c>
    </row>
    <row r="58" spans="1:10" ht="14.25" thickBot="1" x14ac:dyDescent="0.3">
      <c r="A58" s="325"/>
      <c r="B58" s="326"/>
      <c r="C58" s="326"/>
      <c r="D58" s="326"/>
      <c r="E58" s="327"/>
      <c r="F58" s="316"/>
      <c r="G58" s="316"/>
      <c r="H58" s="284"/>
      <c r="I58" s="284"/>
      <c r="J58" s="284"/>
    </row>
    <row r="59" spans="1:10" ht="14.25" thickBot="1" x14ac:dyDescent="0.3">
      <c r="A59" s="251" t="s">
        <v>57</v>
      </c>
      <c r="B59" s="317"/>
      <c r="C59" s="317"/>
      <c r="D59" s="317"/>
      <c r="E59" s="317"/>
      <c r="F59" s="317"/>
      <c r="G59" s="317"/>
      <c r="H59" s="317"/>
      <c r="I59" s="317"/>
      <c r="J59" s="318"/>
    </row>
    <row r="60" spans="1:10" x14ac:dyDescent="0.25">
      <c r="A60" s="256" t="s">
        <v>58</v>
      </c>
      <c r="B60" s="319">
        <v>9175</v>
      </c>
      <c r="C60" s="320">
        <v>17687</v>
      </c>
      <c r="D60" s="319">
        <v>1840667</v>
      </c>
      <c r="E60" s="290">
        <f t="shared" ref="E60:E67" si="21">D60/B60</f>
        <v>200.61765667574932</v>
      </c>
      <c r="F60" s="330">
        <v>4858</v>
      </c>
      <c r="G60" s="330">
        <f t="shared" ref="G60:G61" si="22">C60-F60</f>
        <v>12829</v>
      </c>
      <c r="H60" s="331">
        <f t="shared" ref="H60:H61" si="23">C60-(I60+J60)</f>
        <v>10085</v>
      </c>
      <c r="I60" s="291">
        <v>7602</v>
      </c>
      <c r="J60" s="292">
        <v>0</v>
      </c>
    </row>
    <row r="61" spans="1:10" x14ac:dyDescent="0.25">
      <c r="A61" s="265" t="s">
        <v>59</v>
      </c>
      <c r="B61" s="301">
        <v>9540</v>
      </c>
      <c r="C61" s="322">
        <v>17922</v>
      </c>
      <c r="D61" s="301">
        <v>1870471</v>
      </c>
      <c r="E61" s="271">
        <f t="shared" si="21"/>
        <v>196.066142557652</v>
      </c>
      <c r="F61" s="330">
        <v>5281</v>
      </c>
      <c r="G61" s="330">
        <f t="shared" si="22"/>
        <v>12641</v>
      </c>
      <c r="H61" s="295">
        <f t="shared" si="23"/>
        <v>10605</v>
      </c>
      <c r="I61" s="296">
        <v>7317</v>
      </c>
      <c r="J61" s="304">
        <v>0</v>
      </c>
    </row>
    <row r="62" spans="1:10" x14ac:dyDescent="0.25">
      <c r="A62" s="265" t="s">
        <v>60</v>
      </c>
      <c r="B62" s="301">
        <v>11472</v>
      </c>
      <c r="C62" s="322">
        <v>21234</v>
      </c>
      <c r="D62" s="301">
        <v>2215659</v>
      </c>
      <c r="E62" s="271">
        <f t="shared" si="21"/>
        <v>193.13624476987448</v>
      </c>
      <c r="F62" s="330">
        <v>6480</v>
      </c>
      <c r="G62" s="330">
        <f t="shared" ref="G62:G66" si="24">C62-F62</f>
        <v>14754</v>
      </c>
      <c r="H62" s="295">
        <f t="shared" ref="H62:H66" si="25">C62-(I62+J62)</f>
        <v>12993</v>
      </c>
      <c r="I62" s="296">
        <v>8241</v>
      </c>
      <c r="J62" s="304">
        <v>0</v>
      </c>
    </row>
    <row r="63" spans="1:10" x14ac:dyDescent="0.25">
      <c r="A63" s="265" t="s">
        <v>61</v>
      </c>
      <c r="B63" s="301">
        <v>5093</v>
      </c>
      <c r="C63" s="322">
        <v>10193</v>
      </c>
      <c r="D63" s="301">
        <v>1097208</v>
      </c>
      <c r="E63" s="271">
        <f t="shared" si="21"/>
        <v>215.43451796583545</v>
      </c>
      <c r="F63" s="330">
        <v>2982</v>
      </c>
      <c r="G63" s="330">
        <f t="shared" si="24"/>
        <v>7211</v>
      </c>
      <c r="H63" s="295">
        <f t="shared" si="25"/>
        <v>5870</v>
      </c>
      <c r="I63" s="296">
        <v>4323</v>
      </c>
      <c r="J63" s="304">
        <v>0</v>
      </c>
    </row>
    <row r="64" spans="1:10" x14ac:dyDescent="0.25">
      <c r="A64" s="265" t="s">
        <v>62</v>
      </c>
      <c r="B64" s="301">
        <v>3705</v>
      </c>
      <c r="C64" s="322">
        <v>6999</v>
      </c>
      <c r="D64" s="301">
        <v>732831</v>
      </c>
      <c r="E64" s="271">
        <f t="shared" si="21"/>
        <v>197.79514170040486</v>
      </c>
      <c r="F64" s="330">
        <v>1862</v>
      </c>
      <c r="G64" s="330">
        <f t="shared" si="24"/>
        <v>5137</v>
      </c>
      <c r="H64" s="295">
        <f t="shared" si="25"/>
        <v>3963</v>
      </c>
      <c r="I64" s="296">
        <v>3036</v>
      </c>
      <c r="J64" s="304">
        <v>0</v>
      </c>
    </row>
    <row r="65" spans="1:10" x14ac:dyDescent="0.25">
      <c r="A65" s="265" t="s">
        <v>63</v>
      </c>
      <c r="B65" s="301">
        <v>9124</v>
      </c>
      <c r="C65" s="322">
        <v>17165</v>
      </c>
      <c r="D65" s="301">
        <v>1797778</v>
      </c>
      <c r="E65" s="271">
        <f t="shared" si="21"/>
        <v>197.03836036825953</v>
      </c>
      <c r="F65" s="330">
        <v>4617</v>
      </c>
      <c r="G65" s="330">
        <f t="shared" si="24"/>
        <v>12548</v>
      </c>
      <c r="H65" s="295">
        <f t="shared" si="25"/>
        <v>9857</v>
      </c>
      <c r="I65" s="296">
        <v>7308</v>
      </c>
      <c r="J65" s="304">
        <v>0</v>
      </c>
    </row>
    <row r="66" spans="1:10" ht="14.25" thickBot="1" x14ac:dyDescent="0.3">
      <c r="A66" s="265" t="s">
        <v>64</v>
      </c>
      <c r="B66" s="334">
        <v>8881</v>
      </c>
      <c r="C66" s="337">
        <v>16497</v>
      </c>
      <c r="D66" s="334">
        <v>1745018</v>
      </c>
      <c r="E66" s="271">
        <f t="shared" si="21"/>
        <v>196.48890890665464</v>
      </c>
      <c r="F66" s="338">
        <v>4710</v>
      </c>
      <c r="G66" s="330">
        <f t="shared" si="24"/>
        <v>11787</v>
      </c>
      <c r="H66" s="295">
        <f t="shared" si="25"/>
        <v>9632</v>
      </c>
      <c r="I66" s="313">
        <v>6865</v>
      </c>
      <c r="J66" s="314">
        <v>0</v>
      </c>
    </row>
    <row r="67" spans="1:10" ht="14.25" thickBot="1" x14ac:dyDescent="0.3">
      <c r="A67" s="281" t="s">
        <v>48</v>
      </c>
      <c r="B67" s="315">
        <f>SUM(B60:B66)</f>
        <v>56990</v>
      </c>
      <c r="C67" s="315">
        <f t="shared" ref="C67:J67" si="26">SUM(C60:C66)</f>
        <v>107697</v>
      </c>
      <c r="D67" s="315">
        <f t="shared" si="26"/>
        <v>11299632</v>
      </c>
      <c r="E67" s="315">
        <f t="shared" si="21"/>
        <v>198.27394279698191</v>
      </c>
      <c r="F67" s="315">
        <f t="shared" si="26"/>
        <v>30790</v>
      </c>
      <c r="G67" s="315">
        <f t="shared" si="26"/>
        <v>76907</v>
      </c>
      <c r="H67" s="315">
        <f t="shared" si="26"/>
        <v>63005</v>
      </c>
      <c r="I67" s="315">
        <f t="shared" si="26"/>
        <v>44692</v>
      </c>
      <c r="J67" s="315">
        <f t="shared" si="26"/>
        <v>0</v>
      </c>
    </row>
    <row r="68" spans="1:10" ht="14.25" thickBot="1" x14ac:dyDescent="0.3">
      <c r="A68" s="325"/>
      <c r="B68" s="326"/>
      <c r="C68" s="326"/>
      <c r="D68" s="326"/>
      <c r="E68" s="327"/>
      <c r="F68" s="316"/>
      <c r="G68" s="316"/>
      <c r="H68" s="284"/>
      <c r="I68" s="284"/>
      <c r="J68" s="284"/>
    </row>
    <row r="69" spans="1:10" ht="14.25" thickBot="1" x14ac:dyDescent="0.3">
      <c r="A69" s="339" t="s">
        <v>65</v>
      </c>
      <c r="B69" s="340"/>
      <c r="C69" s="340"/>
      <c r="D69" s="340"/>
      <c r="E69" s="340"/>
      <c r="F69" s="341"/>
      <c r="G69" s="340"/>
      <c r="H69" s="340"/>
      <c r="I69" s="340"/>
      <c r="J69" s="342"/>
    </row>
    <row r="70" spans="1:10" x14ac:dyDescent="0.25">
      <c r="A70" s="256" t="s">
        <v>66</v>
      </c>
      <c r="B70" s="319">
        <v>3942</v>
      </c>
      <c r="C70" s="320">
        <v>7466</v>
      </c>
      <c r="D70" s="319">
        <v>787307</v>
      </c>
      <c r="E70" s="343">
        <f t="shared" ref="E70:E76" si="27">D70/B70</f>
        <v>199.72272957889396</v>
      </c>
      <c r="F70" s="330">
        <v>1897</v>
      </c>
      <c r="G70" s="330">
        <f t="shared" ref="G70:G71" si="28">C70-F70</f>
        <v>5569</v>
      </c>
      <c r="H70" s="289">
        <f t="shared" ref="H70:H71" si="29">C70-(I70+J70)</f>
        <v>4223</v>
      </c>
      <c r="I70" s="344">
        <v>3243</v>
      </c>
      <c r="J70" s="297">
        <v>0</v>
      </c>
    </row>
    <row r="71" spans="1:10" x14ac:dyDescent="0.25">
      <c r="A71" s="265" t="s">
        <v>67</v>
      </c>
      <c r="B71" s="301">
        <v>7584</v>
      </c>
      <c r="C71" s="322">
        <v>13690</v>
      </c>
      <c r="D71" s="301">
        <v>1430629</v>
      </c>
      <c r="E71" s="345">
        <f t="shared" si="27"/>
        <v>188.63779008438817</v>
      </c>
      <c r="F71" s="330">
        <v>3391</v>
      </c>
      <c r="G71" s="330">
        <f t="shared" si="28"/>
        <v>10299</v>
      </c>
      <c r="H71" s="295">
        <f t="shared" si="29"/>
        <v>7711</v>
      </c>
      <c r="I71" s="296">
        <v>5979</v>
      </c>
      <c r="J71" s="304">
        <v>0</v>
      </c>
    </row>
    <row r="72" spans="1:10" x14ac:dyDescent="0.25">
      <c r="A72" s="265" t="s">
        <v>65</v>
      </c>
      <c r="B72" s="301">
        <v>7842</v>
      </c>
      <c r="C72" s="322">
        <v>14674</v>
      </c>
      <c r="D72" s="301">
        <v>1549274</v>
      </c>
      <c r="E72" s="345">
        <f t="shared" si="27"/>
        <v>197.56108135679673</v>
      </c>
      <c r="F72" s="330">
        <v>3875</v>
      </c>
      <c r="G72" s="330">
        <f t="shared" ref="G72:G75" si="30">C72-F72</f>
        <v>10799</v>
      </c>
      <c r="H72" s="295">
        <f t="shared" ref="H72:H75" si="31">C72-(I72+J72)</f>
        <v>8264</v>
      </c>
      <c r="I72" s="296">
        <v>6410</v>
      </c>
      <c r="J72" s="304">
        <v>0</v>
      </c>
    </row>
    <row r="73" spans="1:10" x14ac:dyDescent="0.25">
      <c r="A73" s="265" t="s">
        <v>68</v>
      </c>
      <c r="B73" s="301">
        <v>4059</v>
      </c>
      <c r="C73" s="322">
        <v>7427</v>
      </c>
      <c r="D73" s="301">
        <v>785581</v>
      </c>
      <c r="E73" s="345">
        <f t="shared" si="27"/>
        <v>193.54052722345406</v>
      </c>
      <c r="F73" s="330">
        <v>1694</v>
      </c>
      <c r="G73" s="330">
        <f t="shared" si="30"/>
        <v>5733</v>
      </c>
      <c r="H73" s="295">
        <f t="shared" si="31"/>
        <v>4044</v>
      </c>
      <c r="I73" s="296">
        <v>3383</v>
      </c>
      <c r="J73" s="304">
        <v>0</v>
      </c>
    </row>
    <row r="74" spans="1:10" x14ac:dyDescent="0.25">
      <c r="A74" s="265" t="s">
        <v>69</v>
      </c>
      <c r="B74" s="301">
        <v>6308</v>
      </c>
      <c r="C74" s="322">
        <v>11718</v>
      </c>
      <c r="D74" s="301">
        <v>1237152</v>
      </c>
      <c r="E74" s="345">
        <f t="shared" si="27"/>
        <v>196.12428662016487</v>
      </c>
      <c r="F74" s="330">
        <v>2977</v>
      </c>
      <c r="G74" s="330">
        <f t="shared" si="30"/>
        <v>8741</v>
      </c>
      <c r="H74" s="295">
        <f t="shared" si="31"/>
        <v>6543</v>
      </c>
      <c r="I74" s="296">
        <v>5175</v>
      </c>
      <c r="J74" s="304">
        <v>0</v>
      </c>
    </row>
    <row r="75" spans="1:10" ht="14.25" thickBot="1" x14ac:dyDescent="0.3">
      <c r="A75" s="272" t="s">
        <v>70</v>
      </c>
      <c r="B75" s="334">
        <v>4399</v>
      </c>
      <c r="C75" s="337">
        <v>8430</v>
      </c>
      <c r="D75" s="334">
        <v>885453</v>
      </c>
      <c r="E75" s="346">
        <f t="shared" si="27"/>
        <v>201.28506478745169</v>
      </c>
      <c r="F75" s="338">
        <v>2277</v>
      </c>
      <c r="G75" s="330">
        <f t="shared" si="30"/>
        <v>6153</v>
      </c>
      <c r="H75" s="295">
        <f t="shared" si="31"/>
        <v>4687</v>
      </c>
      <c r="I75" s="347">
        <v>3743</v>
      </c>
      <c r="J75" s="309">
        <v>0</v>
      </c>
    </row>
    <row r="76" spans="1:10" ht="14.25" thickBot="1" x14ac:dyDescent="0.3">
      <c r="A76" s="281" t="s">
        <v>48</v>
      </c>
      <c r="B76" s="315">
        <f>SUM(B70:B75)</f>
        <v>34134</v>
      </c>
      <c r="C76" s="315">
        <f t="shared" ref="C76:J76" si="32">SUM(C70:C75)</f>
        <v>63405</v>
      </c>
      <c r="D76" s="315">
        <f t="shared" si="32"/>
        <v>6675396</v>
      </c>
      <c r="E76" s="315">
        <f t="shared" si="27"/>
        <v>195.56442256987168</v>
      </c>
      <c r="F76" s="315">
        <f t="shared" si="32"/>
        <v>16111</v>
      </c>
      <c r="G76" s="315">
        <f t="shared" si="32"/>
        <v>47294</v>
      </c>
      <c r="H76" s="315">
        <f t="shared" si="32"/>
        <v>35472</v>
      </c>
      <c r="I76" s="315">
        <f t="shared" si="32"/>
        <v>27933</v>
      </c>
      <c r="J76" s="315">
        <f t="shared" si="32"/>
        <v>0</v>
      </c>
    </row>
    <row r="77" spans="1:10" ht="14.25" thickBot="1" x14ac:dyDescent="0.3">
      <c r="A77" s="325"/>
      <c r="B77" s="326"/>
      <c r="C77" s="326"/>
      <c r="D77" s="326"/>
      <c r="E77" s="327"/>
      <c r="F77" s="316"/>
      <c r="G77" s="316"/>
      <c r="H77" s="284"/>
      <c r="I77" s="284"/>
      <c r="J77" s="284"/>
    </row>
    <row r="78" spans="1:10" ht="14.25" thickBot="1" x14ac:dyDescent="0.3">
      <c r="A78" s="251" t="s">
        <v>71</v>
      </c>
      <c r="B78" s="317"/>
      <c r="C78" s="317"/>
      <c r="D78" s="317"/>
      <c r="E78" s="317"/>
      <c r="F78" s="317"/>
      <c r="G78" s="317"/>
      <c r="H78" s="317"/>
      <c r="I78" s="317"/>
      <c r="J78" s="318"/>
    </row>
    <row r="79" spans="1:10" x14ac:dyDescent="0.25">
      <c r="A79" s="256" t="s">
        <v>72</v>
      </c>
      <c r="B79" s="319">
        <v>2609</v>
      </c>
      <c r="C79" s="320">
        <v>4847</v>
      </c>
      <c r="D79" s="319">
        <v>505626</v>
      </c>
      <c r="E79" s="343">
        <f t="shared" ref="E79:E89" si="33">D79/B79</f>
        <v>193.80068991950938</v>
      </c>
      <c r="F79" s="330">
        <v>1327</v>
      </c>
      <c r="G79" s="330">
        <f t="shared" ref="G79:G80" si="34">C79-F79</f>
        <v>3520</v>
      </c>
      <c r="H79" s="331">
        <f t="shared" ref="H79:H80" si="35">C79-(I79+J79)</f>
        <v>2752</v>
      </c>
      <c r="I79" s="291">
        <v>2095</v>
      </c>
      <c r="J79" s="292">
        <v>0</v>
      </c>
    </row>
    <row r="80" spans="1:10" x14ac:dyDescent="0.25">
      <c r="A80" s="265" t="s">
        <v>73</v>
      </c>
      <c r="B80" s="301">
        <v>238</v>
      </c>
      <c r="C80" s="322">
        <v>482</v>
      </c>
      <c r="D80" s="301">
        <v>47721</v>
      </c>
      <c r="E80" s="345">
        <f t="shared" si="33"/>
        <v>200.50840336134453</v>
      </c>
      <c r="F80" s="330">
        <v>139</v>
      </c>
      <c r="G80" s="330">
        <f t="shared" si="34"/>
        <v>343</v>
      </c>
      <c r="H80" s="295">
        <f t="shared" si="35"/>
        <v>265</v>
      </c>
      <c r="I80" s="296">
        <v>217</v>
      </c>
      <c r="J80" s="304">
        <v>0</v>
      </c>
    </row>
    <row r="81" spans="1:10" x14ac:dyDescent="0.25">
      <c r="A81" s="265" t="s">
        <v>74</v>
      </c>
      <c r="B81" s="301">
        <v>6181</v>
      </c>
      <c r="C81" s="322">
        <v>11728</v>
      </c>
      <c r="D81" s="301">
        <v>1235727</v>
      </c>
      <c r="E81" s="345">
        <f t="shared" si="33"/>
        <v>199.92347516583078</v>
      </c>
      <c r="F81" s="330">
        <v>3365</v>
      </c>
      <c r="G81" s="330">
        <f t="shared" ref="G81:G88" si="36">C81-F81</f>
        <v>8363</v>
      </c>
      <c r="H81" s="295">
        <f t="shared" ref="H81:H88" si="37">C81-(I81+J81)</f>
        <v>6878</v>
      </c>
      <c r="I81" s="296">
        <v>4850</v>
      </c>
      <c r="J81" s="304">
        <v>0</v>
      </c>
    </row>
    <row r="82" spans="1:10" x14ac:dyDescent="0.25">
      <c r="A82" s="265" t="s">
        <v>71</v>
      </c>
      <c r="B82" s="301">
        <v>10229</v>
      </c>
      <c r="C82" s="322">
        <v>18910</v>
      </c>
      <c r="D82" s="301">
        <v>1974678</v>
      </c>
      <c r="E82" s="345">
        <f t="shared" si="33"/>
        <v>193.04702316942027</v>
      </c>
      <c r="F82" s="330">
        <v>5137</v>
      </c>
      <c r="G82" s="330">
        <f t="shared" si="36"/>
        <v>13773</v>
      </c>
      <c r="H82" s="295">
        <f t="shared" si="37"/>
        <v>11063</v>
      </c>
      <c r="I82" s="296">
        <v>7847</v>
      </c>
      <c r="J82" s="304">
        <v>0</v>
      </c>
    </row>
    <row r="83" spans="1:10" x14ac:dyDescent="0.25">
      <c r="A83" s="265" t="s">
        <v>75</v>
      </c>
      <c r="B83" s="301">
        <v>7966</v>
      </c>
      <c r="C83" s="322">
        <v>15451</v>
      </c>
      <c r="D83" s="301">
        <v>1628414</v>
      </c>
      <c r="E83" s="345">
        <f t="shared" si="33"/>
        <v>204.42053728345468</v>
      </c>
      <c r="F83" s="330">
        <v>4224</v>
      </c>
      <c r="G83" s="330">
        <f t="shared" si="36"/>
        <v>11227</v>
      </c>
      <c r="H83" s="295">
        <f t="shared" si="37"/>
        <v>8811</v>
      </c>
      <c r="I83" s="296">
        <v>6640</v>
      </c>
      <c r="J83" s="304">
        <v>0</v>
      </c>
    </row>
    <row r="84" spans="1:10" x14ac:dyDescent="0.25">
      <c r="A84" s="265" t="s">
        <v>76</v>
      </c>
      <c r="B84" s="301">
        <v>7907</v>
      </c>
      <c r="C84" s="322">
        <v>14600</v>
      </c>
      <c r="D84" s="301">
        <v>1527288</v>
      </c>
      <c r="E84" s="345">
        <f t="shared" si="33"/>
        <v>193.15644365751865</v>
      </c>
      <c r="F84" s="330">
        <v>3821</v>
      </c>
      <c r="G84" s="330">
        <f t="shared" si="36"/>
        <v>10779</v>
      </c>
      <c r="H84" s="295">
        <f t="shared" si="37"/>
        <v>8219</v>
      </c>
      <c r="I84" s="296">
        <v>6379</v>
      </c>
      <c r="J84" s="304">
        <v>2</v>
      </c>
    </row>
    <row r="85" spans="1:10" x14ac:dyDescent="0.25">
      <c r="A85" s="265" t="s">
        <v>77</v>
      </c>
      <c r="B85" s="301">
        <v>2789</v>
      </c>
      <c r="C85" s="322">
        <v>4993</v>
      </c>
      <c r="D85" s="301">
        <v>525998</v>
      </c>
      <c r="E85" s="345">
        <f t="shared" si="33"/>
        <v>188.5973467192542</v>
      </c>
      <c r="F85" s="330">
        <v>1121</v>
      </c>
      <c r="G85" s="330">
        <f t="shared" si="36"/>
        <v>3872</v>
      </c>
      <c r="H85" s="295">
        <f t="shared" si="37"/>
        <v>2675</v>
      </c>
      <c r="I85" s="296">
        <v>2318</v>
      </c>
      <c r="J85" s="304">
        <v>0</v>
      </c>
    </row>
    <row r="86" spans="1:10" x14ac:dyDescent="0.25">
      <c r="A86" s="265" t="s">
        <v>78</v>
      </c>
      <c r="B86" s="301">
        <v>5650</v>
      </c>
      <c r="C86" s="322">
        <v>10790</v>
      </c>
      <c r="D86" s="301">
        <v>1133894</v>
      </c>
      <c r="E86" s="345">
        <f t="shared" si="33"/>
        <v>200.68920353982301</v>
      </c>
      <c r="F86" s="330">
        <v>3007</v>
      </c>
      <c r="G86" s="330">
        <f t="shared" si="36"/>
        <v>7783</v>
      </c>
      <c r="H86" s="295">
        <f t="shared" si="37"/>
        <v>6157</v>
      </c>
      <c r="I86" s="296">
        <v>4633</v>
      </c>
      <c r="J86" s="304">
        <v>0</v>
      </c>
    </row>
    <row r="87" spans="1:10" x14ac:dyDescent="0.25">
      <c r="A87" s="265" t="s">
        <v>79</v>
      </c>
      <c r="B87" s="301">
        <v>1949</v>
      </c>
      <c r="C87" s="322">
        <v>3664</v>
      </c>
      <c r="D87" s="301">
        <v>391243</v>
      </c>
      <c r="E87" s="345">
        <f t="shared" si="33"/>
        <v>200.74037968188816</v>
      </c>
      <c r="F87" s="330">
        <v>1118</v>
      </c>
      <c r="G87" s="330">
        <f t="shared" si="36"/>
        <v>2546</v>
      </c>
      <c r="H87" s="295">
        <f t="shared" si="37"/>
        <v>1995</v>
      </c>
      <c r="I87" s="296">
        <v>1669</v>
      </c>
      <c r="J87" s="304">
        <v>0</v>
      </c>
    </row>
    <row r="88" spans="1:10" ht="14.25" thickBot="1" x14ac:dyDescent="0.3">
      <c r="A88" s="272" t="s">
        <v>80</v>
      </c>
      <c r="B88" s="334">
        <v>9124</v>
      </c>
      <c r="C88" s="337">
        <v>16250</v>
      </c>
      <c r="D88" s="334">
        <v>1709370</v>
      </c>
      <c r="E88" s="346">
        <f t="shared" si="33"/>
        <v>187.34875054800526</v>
      </c>
      <c r="F88" s="338">
        <v>3891</v>
      </c>
      <c r="G88" s="330">
        <f t="shared" si="36"/>
        <v>12359</v>
      </c>
      <c r="H88" s="295">
        <f t="shared" si="37"/>
        <v>8998</v>
      </c>
      <c r="I88" s="313">
        <v>7252</v>
      </c>
      <c r="J88" s="314">
        <v>0</v>
      </c>
    </row>
    <row r="89" spans="1:10" ht="14.25" thickBot="1" x14ac:dyDescent="0.3">
      <c r="A89" s="281" t="s">
        <v>48</v>
      </c>
      <c r="B89" s="315">
        <f>SUM(B79:B88)</f>
        <v>54642</v>
      </c>
      <c r="C89" s="315">
        <f t="shared" ref="C89:D89" si="38">SUM(C79:C88)</f>
        <v>101715</v>
      </c>
      <c r="D89" s="315">
        <f t="shared" si="38"/>
        <v>10679959</v>
      </c>
      <c r="E89" s="315">
        <f t="shared" si="33"/>
        <v>195.45329599941437</v>
      </c>
      <c r="F89" s="315">
        <f>SUM(F79:F88)</f>
        <v>27150</v>
      </c>
      <c r="G89" s="315">
        <f>SUM(G79:G88)</f>
        <v>74565</v>
      </c>
      <c r="H89" s="315">
        <f>SUM(H79:H88)</f>
        <v>57813</v>
      </c>
      <c r="I89" s="315">
        <f t="shared" ref="I89:J89" si="39">SUM(I79:I88)</f>
        <v>43900</v>
      </c>
      <c r="J89" s="315">
        <f t="shared" si="39"/>
        <v>2</v>
      </c>
    </row>
    <row r="90" spans="1:10" ht="14.25" thickBot="1" x14ac:dyDescent="0.3">
      <c r="A90" s="325"/>
      <c r="B90" s="326"/>
      <c r="C90" s="326"/>
      <c r="D90" s="326"/>
      <c r="E90" s="284"/>
      <c r="F90" s="316"/>
      <c r="G90" s="316"/>
      <c r="H90" s="284"/>
      <c r="I90" s="284"/>
      <c r="J90" s="284"/>
    </row>
    <row r="91" spans="1:10" ht="14.25" thickBot="1" x14ac:dyDescent="0.3">
      <c r="A91" s="251" t="s">
        <v>81</v>
      </c>
      <c r="B91" s="317"/>
      <c r="C91" s="317"/>
      <c r="D91" s="317"/>
      <c r="E91" s="317"/>
      <c r="F91" s="317"/>
      <c r="G91" s="317"/>
      <c r="H91" s="317"/>
      <c r="I91" s="317"/>
      <c r="J91" s="318"/>
    </row>
    <row r="92" spans="1:10" x14ac:dyDescent="0.25">
      <c r="A92" s="256" t="s">
        <v>82</v>
      </c>
      <c r="B92" s="319">
        <v>5678</v>
      </c>
      <c r="C92" s="320">
        <v>10402</v>
      </c>
      <c r="D92" s="329">
        <v>1080999</v>
      </c>
      <c r="E92" s="290">
        <f t="shared" ref="E92:E101" si="40">D92/B92</f>
        <v>190.38376188798873</v>
      </c>
      <c r="F92" s="328">
        <v>2354</v>
      </c>
      <c r="G92" s="320">
        <f t="shared" ref="G92:G94" si="41">C92-F92</f>
        <v>8048</v>
      </c>
      <c r="H92" s="378">
        <f t="shared" ref="H92:H94" si="42">C92-(I92+J92)</f>
        <v>5665</v>
      </c>
      <c r="I92" s="291">
        <v>4736</v>
      </c>
      <c r="J92" s="292">
        <v>1</v>
      </c>
    </row>
    <row r="93" spans="1:10" x14ac:dyDescent="0.25">
      <c r="A93" s="265" t="s">
        <v>83</v>
      </c>
      <c r="B93" s="301">
        <v>8051</v>
      </c>
      <c r="C93" s="322">
        <v>15484</v>
      </c>
      <c r="D93" s="333">
        <v>1627178</v>
      </c>
      <c r="E93" s="271">
        <f t="shared" si="40"/>
        <v>202.10880635945844</v>
      </c>
      <c r="F93" s="330">
        <v>3801</v>
      </c>
      <c r="G93" s="355">
        <f t="shared" si="41"/>
        <v>11683</v>
      </c>
      <c r="H93" s="379">
        <f t="shared" si="42"/>
        <v>8735</v>
      </c>
      <c r="I93" s="296">
        <v>6749</v>
      </c>
      <c r="J93" s="304">
        <v>0</v>
      </c>
    </row>
    <row r="94" spans="1:10" x14ac:dyDescent="0.25">
      <c r="A94" s="265" t="s">
        <v>84</v>
      </c>
      <c r="B94" s="301">
        <v>4015</v>
      </c>
      <c r="C94" s="322">
        <v>7676</v>
      </c>
      <c r="D94" s="333">
        <v>814231</v>
      </c>
      <c r="E94" s="271">
        <f t="shared" si="40"/>
        <v>202.7972602739726</v>
      </c>
      <c r="F94" s="330">
        <v>1847</v>
      </c>
      <c r="G94" s="355">
        <f t="shared" si="41"/>
        <v>5829</v>
      </c>
      <c r="H94" s="345">
        <f t="shared" si="42"/>
        <v>4231</v>
      </c>
      <c r="I94" s="296">
        <v>3444</v>
      </c>
      <c r="J94" s="304">
        <v>1</v>
      </c>
    </row>
    <row r="95" spans="1:10" x14ac:dyDescent="0.25">
      <c r="A95" s="265" t="s">
        <v>85</v>
      </c>
      <c r="B95" s="301">
        <v>2772</v>
      </c>
      <c r="C95" s="322">
        <v>4840</v>
      </c>
      <c r="D95" s="333">
        <v>511407</v>
      </c>
      <c r="E95" s="271">
        <f t="shared" si="40"/>
        <v>184.49025974025975</v>
      </c>
      <c r="F95" s="330">
        <v>1042</v>
      </c>
      <c r="G95" s="355">
        <f t="shared" ref="G95:G100" si="43">C95-F95</f>
        <v>3798</v>
      </c>
      <c r="H95" s="263">
        <f t="shared" ref="H95:H100" si="44">C95-(I95+J95)</f>
        <v>2765</v>
      </c>
      <c r="I95" s="296">
        <v>2075</v>
      </c>
      <c r="J95" s="304">
        <v>0</v>
      </c>
    </row>
    <row r="96" spans="1:10" x14ac:dyDescent="0.25">
      <c r="A96" s="265" t="s">
        <v>86</v>
      </c>
      <c r="B96" s="301">
        <v>5326</v>
      </c>
      <c r="C96" s="322">
        <v>10362</v>
      </c>
      <c r="D96" s="333">
        <v>1093395</v>
      </c>
      <c r="E96" s="271">
        <f t="shared" si="40"/>
        <v>205.29384153210665</v>
      </c>
      <c r="F96" s="330">
        <v>2475</v>
      </c>
      <c r="G96" s="355">
        <f t="shared" si="43"/>
        <v>7887</v>
      </c>
      <c r="H96" s="379">
        <f t="shared" si="44"/>
        <v>5705</v>
      </c>
      <c r="I96" s="296">
        <v>4657</v>
      </c>
      <c r="J96" s="304">
        <v>0</v>
      </c>
    </row>
    <row r="97" spans="1:10" x14ac:dyDescent="0.25">
      <c r="A97" s="265" t="s">
        <v>87</v>
      </c>
      <c r="B97" s="301">
        <v>1160</v>
      </c>
      <c r="C97" s="322">
        <v>2487</v>
      </c>
      <c r="D97" s="333">
        <v>265673</v>
      </c>
      <c r="E97" s="271">
        <f t="shared" si="40"/>
        <v>229.02844827586208</v>
      </c>
      <c r="F97" s="330">
        <v>663</v>
      </c>
      <c r="G97" s="355">
        <f t="shared" si="43"/>
        <v>1824</v>
      </c>
      <c r="H97" s="380">
        <f t="shared" si="44"/>
        <v>1283</v>
      </c>
      <c r="I97" s="296">
        <v>1204</v>
      </c>
      <c r="J97" s="304">
        <v>0</v>
      </c>
    </row>
    <row r="98" spans="1:10" x14ac:dyDescent="0.25">
      <c r="A98" s="265" t="s">
        <v>88</v>
      </c>
      <c r="B98" s="301">
        <v>16162</v>
      </c>
      <c r="C98" s="322">
        <v>29287</v>
      </c>
      <c r="D98" s="333">
        <v>3144895.27</v>
      </c>
      <c r="E98" s="271">
        <f t="shared" si="40"/>
        <v>194.5857734191313</v>
      </c>
      <c r="F98" s="330">
        <v>7392</v>
      </c>
      <c r="G98" s="355">
        <f t="shared" si="43"/>
        <v>21895</v>
      </c>
      <c r="H98" s="345">
        <f t="shared" si="44"/>
        <v>16814</v>
      </c>
      <c r="I98" s="296">
        <v>12473</v>
      </c>
      <c r="J98" s="304">
        <v>0</v>
      </c>
    </row>
    <row r="99" spans="1:10" x14ac:dyDescent="0.25">
      <c r="A99" s="348" t="s">
        <v>89</v>
      </c>
      <c r="B99" s="301">
        <v>4442</v>
      </c>
      <c r="C99" s="322">
        <v>8631</v>
      </c>
      <c r="D99" s="349">
        <v>896023</v>
      </c>
      <c r="E99" s="350">
        <f t="shared" si="40"/>
        <v>201.71611886537596</v>
      </c>
      <c r="F99" s="330">
        <v>2171</v>
      </c>
      <c r="G99" s="355">
        <f t="shared" si="43"/>
        <v>6460</v>
      </c>
      <c r="H99" s="379">
        <f t="shared" si="44"/>
        <v>4775</v>
      </c>
      <c r="I99" s="296">
        <v>3856</v>
      </c>
      <c r="J99" s="304">
        <v>0</v>
      </c>
    </row>
    <row r="100" spans="1:10" ht="14.25" thickBot="1" x14ac:dyDescent="0.3">
      <c r="A100" s="265" t="s">
        <v>90</v>
      </c>
      <c r="B100" s="334">
        <v>6773</v>
      </c>
      <c r="C100" s="337">
        <v>12903</v>
      </c>
      <c r="D100" s="336">
        <v>1362853</v>
      </c>
      <c r="E100" s="278">
        <f t="shared" si="40"/>
        <v>201.21851469068361</v>
      </c>
      <c r="F100" s="381">
        <v>3258</v>
      </c>
      <c r="G100" s="382">
        <f t="shared" si="43"/>
        <v>9645</v>
      </c>
      <c r="H100" s="379">
        <f t="shared" si="44"/>
        <v>7127</v>
      </c>
      <c r="I100" s="313">
        <v>5776</v>
      </c>
      <c r="J100" s="314">
        <v>0</v>
      </c>
    </row>
    <row r="101" spans="1:10" ht="14.25" thickBot="1" x14ac:dyDescent="0.3">
      <c r="A101" s="281" t="s">
        <v>48</v>
      </c>
      <c r="B101" s="315">
        <f>SUM(B92:B100)</f>
        <v>54379</v>
      </c>
      <c r="C101" s="315">
        <f t="shared" ref="C101:J101" si="45">SUM(C92:C100)</f>
        <v>102072</v>
      </c>
      <c r="D101" s="383">
        <f t="shared" si="45"/>
        <v>10796654.27</v>
      </c>
      <c r="E101" s="315">
        <f t="shared" si="40"/>
        <v>198.54455341216277</v>
      </c>
      <c r="F101" s="315">
        <f t="shared" si="45"/>
        <v>25003</v>
      </c>
      <c r="G101" s="315">
        <f t="shared" si="45"/>
        <v>77069</v>
      </c>
      <c r="H101" s="315">
        <f t="shared" si="45"/>
        <v>57100</v>
      </c>
      <c r="I101" s="315">
        <f t="shared" si="45"/>
        <v>44970</v>
      </c>
      <c r="J101" s="315">
        <f t="shared" si="45"/>
        <v>2</v>
      </c>
    </row>
    <row r="102" spans="1:10" ht="14.25" thickBot="1" x14ac:dyDescent="0.3">
      <c r="A102" s="325"/>
      <c r="B102" s="326"/>
      <c r="C102" s="326"/>
      <c r="D102" s="326"/>
      <c r="E102" s="327"/>
      <c r="F102" s="316"/>
      <c r="G102" s="316"/>
      <c r="H102" s="284"/>
      <c r="I102" s="284"/>
      <c r="J102" s="284"/>
    </row>
    <row r="103" spans="1:10" ht="14.25" thickBot="1" x14ac:dyDescent="0.3">
      <c r="A103" s="285" t="s">
        <v>91</v>
      </c>
      <c r="B103" s="286"/>
      <c r="C103" s="286"/>
      <c r="D103" s="286"/>
      <c r="E103" s="286"/>
      <c r="F103" s="286"/>
      <c r="G103" s="286"/>
      <c r="H103" s="286"/>
      <c r="I103" s="286"/>
      <c r="J103" s="287"/>
    </row>
    <row r="104" spans="1:10" x14ac:dyDescent="0.25">
      <c r="A104" s="351" t="s">
        <v>92</v>
      </c>
      <c r="B104" s="352">
        <v>3924</v>
      </c>
      <c r="C104" s="353">
        <v>8296</v>
      </c>
      <c r="D104" s="352">
        <v>878685</v>
      </c>
      <c r="E104" s="343">
        <f t="shared" ref="E104:E118" si="46">D104/B104</f>
        <v>223.92584097859327</v>
      </c>
      <c r="F104" s="330">
        <v>2131</v>
      </c>
      <c r="G104" s="330">
        <f t="shared" ref="G104:G106" si="47">C104-F104</f>
        <v>6165</v>
      </c>
      <c r="H104" s="331">
        <f t="shared" ref="H104:H106" si="48">C104-(I104+J104)</f>
        <v>4477</v>
      </c>
      <c r="I104" s="291">
        <v>3818</v>
      </c>
      <c r="J104" s="292">
        <v>1</v>
      </c>
    </row>
    <row r="105" spans="1:10" x14ac:dyDescent="0.25">
      <c r="A105" s="354" t="s">
        <v>93</v>
      </c>
      <c r="B105" s="301">
        <v>5532</v>
      </c>
      <c r="C105" s="303">
        <v>10197</v>
      </c>
      <c r="D105" s="301">
        <v>1067287</v>
      </c>
      <c r="E105" s="345">
        <f t="shared" si="46"/>
        <v>192.92968185104846</v>
      </c>
      <c r="F105" s="330">
        <v>2558</v>
      </c>
      <c r="G105" s="330">
        <f t="shared" si="47"/>
        <v>7639</v>
      </c>
      <c r="H105" s="295">
        <f t="shared" si="48"/>
        <v>5588</v>
      </c>
      <c r="I105" s="296">
        <v>4609</v>
      </c>
      <c r="J105" s="304">
        <v>0</v>
      </c>
    </row>
    <row r="106" spans="1:10" x14ac:dyDescent="0.25">
      <c r="A106" s="354" t="s">
        <v>94</v>
      </c>
      <c r="B106" s="298">
        <v>851</v>
      </c>
      <c r="C106" s="355">
        <v>1669</v>
      </c>
      <c r="D106" s="298">
        <v>185681</v>
      </c>
      <c r="E106" s="345">
        <f t="shared" si="46"/>
        <v>218.1915393654524</v>
      </c>
      <c r="F106" s="330">
        <v>379</v>
      </c>
      <c r="G106" s="330">
        <f t="shared" si="47"/>
        <v>1290</v>
      </c>
      <c r="H106" s="295">
        <f t="shared" si="48"/>
        <v>881</v>
      </c>
      <c r="I106" s="296">
        <v>788</v>
      </c>
      <c r="J106" s="304">
        <v>0</v>
      </c>
    </row>
    <row r="107" spans="1:10" x14ac:dyDescent="0.25">
      <c r="A107" s="354" t="s">
        <v>95</v>
      </c>
      <c r="B107" s="301">
        <v>7662</v>
      </c>
      <c r="C107" s="322">
        <v>14792</v>
      </c>
      <c r="D107" s="301">
        <v>1556937</v>
      </c>
      <c r="E107" s="345">
        <f t="shared" si="46"/>
        <v>203.20242756460453</v>
      </c>
      <c r="F107" s="330">
        <v>3786</v>
      </c>
      <c r="G107" s="330">
        <f t="shared" ref="G107:G117" si="49">C107-F107</f>
        <v>11006</v>
      </c>
      <c r="H107" s="295">
        <f t="shared" ref="H107:H117" si="50">C107-(I107+J107)</f>
        <v>8140</v>
      </c>
      <c r="I107" s="296">
        <v>6652</v>
      </c>
      <c r="J107" s="304">
        <v>0</v>
      </c>
    </row>
    <row r="108" spans="1:10" x14ac:dyDescent="0.25">
      <c r="A108" s="265" t="s">
        <v>96</v>
      </c>
      <c r="B108" s="301">
        <v>4788</v>
      </c>
      <c r="C108" s="322">
        <v>9348</v>
      </c>
      <c r="D108" s="301">
        <v>993871</v>
      </c>
      <c r="E108" s="345">
        <f t="shared" si="46"/>
        <v>207.57539682539684</v>
      </c>
      <c r="F108" s="330">
        <v>2413</v>
      </c>
      <c r="G108" s="330">
        <f t="shared" si="49"/>
        <v>6935</v>
      </c>
      <c r="H108" s="295">
        <f t="shared" si="50"/>
        <v>5157</v>
      </c>
      <c r="I108" s="296">
        <v>4191</v>
      </c>
      <c r="J108" s="304">
        <v>0</v>
      </c>
    </row>
    <row r="109" spans="1:10" x14ac:dyDescent="0.25">
      <c r="A109" s="265" t="s">
        <v>97</v>
      </c>
      <c r="B109" s="301">
        <v>3714</v>
      </c>
      <c r="C109" s="322">
        <v>7443</v>
      </c>
      <c r="D109" s="301">
        <v>799447</v>
      </c>
      <c r="E109" s="345">
        <f t="shared" si="46"/>
        <v>215.2522886375875</v>
      </c>
      <c r="F109" s="330">
        <v>1848</v>
      </c>
      <c r="G109" s="330">
        <f t="shared" si="49"/>
        <v>5595</v>
      </c>
      <c r="H109" s="295">
        <f t="shared" si="50"/>
        <v>3858</v>
      </c>
      <c r="I109" s="296">
        <v>3585</v>
      </c>
      <c r="J109" s="304">
        <v>0</v>
      </c>
    </row>
    <row r="110" spans="1:10" x14ac:dyDescent="0.25">
      <c r="A110" s="265" t="s">
        <v>98</v>
      </c>
      <c r="B110" s="301">
        <v>8860</v>
      </c>
      <c r="C110" s="322">
        <v>17559</v>
      </c>
      <c r="D110" s="301">
        <v>1846695</v>
      </c>
      <c r="E110" s="345">
        <f t="shared" si="46"/>
        <v>208.4305869074492</v>
      </c>
      <c r="F110" s="330">
        <v>4522</v>
      </c>
      <c r="G110" s="330">
        <f t="shared" si="49"/>
        <v>13037</v>
      </c>
      <c r="H110" s="295">
        <f t="shared" si="50"/>
        <v>9827</v>
      </c>
      <c r="I110" s="296">
        <v>7731</v>
      </c>
      <c r="J110" s="304">
        <v>1</v>
      </c>
    </row>
    <row r="111" spans="1:10" x14ac:dyDescent="0.25">
      <c r="A111" s="265" t="s">
        <v>99</v>
      </c>
      <c r="B111" s="301">
        <v>5894</v>
      </c>
      <c r="C111" s="322">
        <v>11895</v>
      </c>
      <c r="D111" s="301">
        <v>1246252</v>
      </c>
      <c r="E111" s="345">
        <f t="shared" si="46"/>
        <v>211.44418052256532</v>
      </c>
      <c r="F111" s="330">
        <v>2899</v>
      </c>
      <c r="G111" s="330">
        <f t="shared" si="49"/>
        <v>8996</v>
      </c>
      <c r="H111" s="295">
        <f t="shared" si="50"/>
        <v>6202</v>
      </c>
      <c r="I111" s="296">
        <v>5693</v>
      </c>
      <c r="J111" s="304">
        <v>0</v>
      </c>
    </row>
    <row r="112" spans="1:10" x14ac:dyDescent="0.25">
      <c r="A112" s="265" t="s">
        <v>100</v>
      </c>
      <c r="B112" s="301">
        <v>5416</v>
      </c>
      <c r="C112" s="322">
        <v>11155</v>
      </c>
      <c r="D112" s="301">
        <v>1168751</v>
      </c>
      <c r="E112" s="345">
        <f t="shared" si="46"/>
        <v>215.79597488921712</v>
      </c>
      <c r="F112" s="330">
        <v>3249</v>
      </c>
      <c r="G112" s="330">
        <f t="shared" si="49"/>
        <v>7906</v>
      </c>
      <c r="H112" s="295">
        <f t="shared" si="50"/>
        <v>6157</v>
      </c>
      <c r="I112" s="296">
        <v>4998</v>
      </c>
      <c r="J112" s="304">
        <v>0</v>
      </c>
    </row>
    <row r="113" spans="1:10" x14ac:dyDescent="0.25">
      <c r="A113" s="265" t="s">
        <v>101</v>
      </c>
      <c r="B113" s="301">
        <v>7684</v>
      </c>
      <c r="C113" s="322">
        <v>13896</v>
      </c>
      <c r="D113" s="301">
        <v>1480080</v>
      </c>
      <c r="E113" s="345">
        <f t="shared" si="46"/>
        <v>192.6184279021343</v>
      </c>
      <c r="F113" s="330">
        <v>3729</v>
      </c>
      <c r="G113" s="330">
        <f t="shared" si="49"/>
        <v>10167</v>
      </c>
      <c r="H113" s="295">
        <f t="shared" si="50"/>
        <v>8006</v>
      </c>
      <c r="I113" s="296">
        <v>5890</v>
      </c>
      <c r="J113" s="304">
        <v>0</v>
      </c>
    </row>
    <row r="114" spans="1:10" x14ac:dyDescent="0.25">
      <c r="A114" s="265" t="s">
        <v>102</v>
      </c>
      <c r="B114" s="301">
        <v>8802</v>
      </c>
      <c r="C114" s="322">
        <v>17655</v>
      </c>
      <c r="D114" s="301">
        <v>1861133</v>
      </c>
      <c r="E114" s="345">
        <f t="shared" si="46"/>
        <v>211.44433083390138</v>
      </c>
      <c r="F114" s="330">
        <v>4999</v>
      </c>
      <c r="G114" s="330">
        <f t="shared" si="49"/>
        <v>12656</v>
      </c>
      <c r="H114" s="295">
        <f t="shared" si="50"/>
        <v>10037</v>
      </c>
      <c r="I114" s="296">
        <v>7618</v>
      </c>
      <c r="J114" s="304">
        <v>0</v>
      </c>
    </row>
    <row r="115" spans="1:10" x14ac:dyDescent="0.25">
      <c r="A115" s="265" t="s">
        <v>103</v>
      </c>
      <c r="B115" s="301">
        <v>16330</v>
      </c>
      <c r="C115" s="322">
        <v>31258</v>
      </c>
      <c r="D115" s="301">
        <v>3339750</v>
      </c>
      <c r="E115" s="345">
        <f t="shared" si="46"/>
        <v>204.51622780159215</v>
      </c>
      <c r="F115" s="330">
        <v>8597</v>
      </c>
      <c r="G115" s="330">
        <f t="shared" si="49"/>
        <v>22661</v>
      </c>
      <c r="H115" s="295">
        <f t="shared" si="50"/>
        <v>17800</v>
      </c>
      <c r="I115" s="296">
        <v>13458</v>
      </c>
      <c r="J115" s="304">
        <v>0</v>
      </c>
    </row>
    <row r="116" spans="1:10" x14ac:dyDescent="0.25">
      <c r="A116" s="265" t="s">
        <v>104</v>
      </c>
      <c r="B116" s="301">
        <v>5659</v>
      </c>
      <c r="C116" s="322">
        <v>11309</v>
      </c>
      <c r="D116" s="301">
        <v>1208989</v>
      </c>
      <c r="E116" s="345">
        <f t="shared" si="46"/>
        <v>213.64004241031984</v>
      </c>
      <c r="F116" s="330">
        <v>2867</v>
      </c>
      <c r="G116" s="330">
        <f t="shared" si="49"/>
        <v>8442</v>
      </c>
      <c r="H116" s="295">
        <f t="shared" si="50"/>
        <v>6226</v>
      </c>
      <c r="I116" s="296">
        <v>5083</v>
      </c>
      <c r="J116" s="304">
        <v>0</v>
      </c>
    </row>
    <row r="117" spans="1:10" ht="14.25" thickBot="1" x14ac:dyDescent="0.3">
      <c r="A117" s="265" t="s">
        <v>105</v>
      </c>
      <c r="B117" s="334">
        <v>8428</v>
      </c>
      <c r="C117" s="337">
        <v>15855</v>
      </c>
      <c r="D117" s="334">
        <v>1681459</v>
      </c>
      <c r="E117" s="346">
        <f t="shared" si="46"/>
        <v>199.50866160417655</v>
      </c>
      <c r="F117" s="338">
        <v>3668</v>
      </c>
      <c r="G117" s="330">
        <f t="shared" si="49"/>
        <v>12187</v>
      </c>
      <c r="H117" s="295">
        <f t="shared" si="50"/>
        <v>8793</v>
      </c>
      <c r="I117" s="313">
        <v>7062</v>
      </c>
      <c r="J117" s="314">
        <v>0</v>
      </c>
    </row>
    <row r="118" spans="1:10" ht="14.25" thickBot="1" x14ac:dyDescent="0.3">
      <c r="A118" s="281" t="s">
        <v>48</v>
      </c>
      <c r="B118" s="315">
        <f>SUM(B104:B117)</f>
        <v>93544</v>
      </c>
      <c r="C118" s="315">
        <f t="shared" ref="C118:J118" si="51">SUM(C104:C117)</f>
        <v>182327</v>
      </c>
      <c r="D118" s="315">
        <f t="shared" si="51"/>
        <v>19315017</v>
      </c>
      <c r="E118" s="315">
        <f t="shared" si="46"/>
        <v>206.48055460531941</v>
      </c>
      <c r="F118" s="315">
        <f t="shared" si="51"/>
        <v>47645</v>
      </c>
      <c r="G118" s="315">
        <f t="shared" si="51"/>
        <v>134682</v>
      </c>
      <c r="H118" s="315">
        <f t="shared" si="51"/>
        <v>101149</v>
      </c>
      <c r="I118" s="315">
        <f t="shared" si="51"/>
        <v>81176</v>
      </c>
      <c r="J118" s="315">
        <f t="shared" si="51"/>
        <v>2</v>
      </c>
    </row>
    <row r="119" spans="1:10" ht="14.25" thickBot="1" x14ac:dyDescent="0.3">
      <c r="A119" s="325"/>
      <c r="B119" s="326"/>
      <c r="C119" s="326"/>
      <c r="D119" s="326"/>
      <c r="E119" s="327"/>
      <c r="F119" s="316"/>
      <c r="G119" s="316"/>
      <c r="H119" s="284"/>
      <c r="I119" s="284"/>
      <c r="J119" s="284"/>
    </row>
    <row r="120" spans="1:10" ht="14.25" thickBot="1" x14ac:dyDescent="0.3">
      <c r="A120" s="251" t="s">
        <v>106</v>
      </c>
      <c r="B120" s="317"/>
      <c r="C120" s="317"/>
      <c r="D120" s="317"/>
      <c r="E120" s="317"/>
      <c r="F120" s="317"/>
      <c r="G120" s="317"/>
      <c r="H120" s="317"/>
      <c r="I120" s="317"/>
      <c r="J120" s="318"/>
    </row>
    <row r="121" spans="1:10" x14ac:dyDescent="0.25">
      <c r="A121" s="256" t="s">
        <v>108</v>
      </c>
      <c r="B121" s="319">
        <v>9192</v>
      </c>
      <c r="C121" s="356">
        <v>16829</v>
      </c>
      <c r="D121" s="319">
        <v>1779665</v>
      </c>
      <c r="E121" s="343">
        <f t="shared" ref="E121:E131" si="52">D121/B121</f>
        <v>193.6102045256745</v>
      </c>
      <c r="F121" s="319">
        <v>4728</v>
      </c>
      <c r="G121" s="356">
        <f t="shared" ref="G121:G123" si="53">C121-F121</f>
        <v>12101</v>
      </c>
      <c r="H121" s="290">
        <f t="shared" ref="H121:H123" si="54">C121-(I121+J121)</f>
        <v>9853</v>
      </c>
      <c r="I121" s="291">
        <v>6976</v>
      </c>
      <c r="J121" s="321">
        <v>0</v>
      </c>
    </row>
    <row r="122" spans="1:10" x14ac:dyDescent="0.25">
      <c r="A122" s="265" t="s">
        <v>109</v>
      </c>
      <c r="B122" s="298">
        <v>1456</v>
      </c>
      <c r="C122" s="330">
        <v>2704</v>
      </c>
      <c r="D122" s="298">
        <v>284017</v>
      </c>
      <c r="E122" s="345">
        <f t="shared" si="52"/>
        <v>195.06662087912088</v>
      </c>
      <c r="F122" s="301">
        <v>724</v>
      </c>
      <c r="G122" s="357">
        <f t="shared" si="53"/>
        <v>1980</v>
      </c>
      <c r="H122" s="271">
        <f t="shared" si="54"/>
        <v>1602</v>
      </c>
      <c r="I122" s="296">
        <v>1102</v>
      </c>
      <c r="J122" s="323">
        <v>0</v>
      </c>
    </row>
    <row r="123" spans="1:10" x14ac:dyDescent="0.25">
      <c r="A123" s="265" t="s">
        <v>110</v>
      </c>
      <c r="B123" s="301">
        <v>8929</v>
      </c>
      <c r="C123" s="332">
        <v>14268</v>
      </c>
      <c r="D123" s="301">
        <v>1527021</v>
      </c>
      <c r="E123" s="345">
        <f t="shared" si="52"/>
        <v>171.01814312912981</v>
      </c>
      <c r="F123" s="301">
        <v>3439</v>
      </c>
      <c r="G123" s="357">
        <f t="shared" si="53"/>
        <v>10829</v>
      </c>
      <c r="H123" s="271">
        <f t="shared" si="54"/>
        <v>8293</v>
      </c>
      <c r="I123" s="296">
        <v>5975</v>
      </c>
      <c r="J123" s="323">
        <v>0</v>
      </c>
    </row>
    <row r="124" spans="1:10" x14ac:dyDescent="0.25">
      <c r="A124" s="265" t="s">
        <v>111</v>
      </c>
      <c r="B124" s="301">
        <v>11005</v>
      </c>
      <c r="C124" s="332">
        <v>21098</v>
      </c>
      <c r="D124" s="301">
        <v>2249578</v>
      </c>
      <c r="E124" s="345">
        <f t="shared" si="52"/>
        <v>204.41417537482963</v>
      </c>
      <c r="F124" s="301">
        <v>6808</v>
      </c>
      <c r="G124" s="357">
        <f t="shared" ref="G124:G128" si="55">C124-F124</f>
        <v>14290</v>
      </c>
      <c r="H124" s="271">
        <f t="shared" ref="H124:H128" si="56">C124-(I124+J124)</f>
        <v>12769</v>
      </c>
      <c r="I124" s="296">
        <v>8329</v>
      </c>
      <c r="J124" s="323">
        <v>0</v>
      </c>
    </row>
    <row r="125" spans="1:10" x14ac:dyDescent="0.25">
      <c r="A125" s="265" t="s">
        <v>112</v>
      </c>
      <c r="B125" s="301">
        <v>9682</v>
      </c>
      <c r="C125" s="332">
        <v>18238</v>
      </c>
      <c r="D125" s="301">
        <v>1928854</v>
      </c>
      <c r="E125" s="345">
        <f t="shared" si="52"/>
        <v>199.22061557529437</v>
      </c>
      <c r="F125" s="301">
        <v>6041</v>
      </c>
      <c r="G125" s="357">
        <f t="shared" si="55"/>
        <v>12197</v>
      </c>
      <c r="H125" s="271">
        <f t="shared" si="56"/>
        <v>11147</v>
      </c>
      <c r="I125" s="296">
        <v>7090</v>
      </c>
      <c r="J125" s="323">
        <v>1</v>
      </c>
    </row>
    <row r="126" spans="1:10" x14ac:dyDescent="0.25">
      <c r="A126" s="265" t="s">
        <v>113</v>
      </c>
      <c r="B126" s="301">
        <v>7886</v>
      </c>
      <c r="C126" s="332">
        <v>15388</v>
      </c>
      <c r="D126" s="301">
        <v>1638338</v>
      </c>
      <c r="E126" s="345">
        <f t="shared" si="52"/>
        <v>207.75272635049456</v>
      </c>
      <c r="F126" s="301">
        <v>5105</v>
      </c>
      <c r="G126" s="357">
        <f t="shared" si="55"/>
        <v>10283</v>
      </c>
      <c r="H126" s="271">
        <f t="shared" si="56"/>
        <v>9249</v>
      </c>
      <c r="I126" s="296">
        <v>6138</v>
      </c>
      <c r="J126" s="323">
        <v>1</v>
      </c>
    </row>
    <row r="127" spans="1:10" x14ac:dyDescent="0.25">
      <c r="A127" s="265" t="s">
        <v>114</v>
      </c>
      <c r="B127" s="301">
        <v>14142</v>
      </c>
      <c r="C127" s="332">
        <v>25357</v>
      </c>
      <c r="D127" s="301">
        <v>2700626.81</v>
      </c>
      <c r="E127" s="345">
        <f t="shared" si="52"/>
        <v>190.96498444350163</v>
      </c>
      <c r="F127" s="301">
        <v>7841</v>
      </c>
      <c r="G127" s="357">
        <f t="shared" si="55"/>
        <v>17516</v>
      </c>
      <c r="H127" s="271">
        <f t="shared" si="56"/>
        <v>15336</v>
      </c>
      <c r="I127" s="296">
        <v>10021</v>
      </c>
      <c r="J127" s="323">
        <v>0</v>
      </c>
    </row>
    <row r="128" spans="1:10" ht="14.25" thickBot="1" x14ac:dyDescent="0.3">
      <c r="A128" s="348" t="s">
        <v>107</v>
      </c>
      <c r="B128" s="334">
        <v>1784</v>
      </c>
      <c r="C128" s="335">
        <v>3596</v>
      </c>
      <c r="D128" s="334">
        <v>387428</v>
      </c>
      <c r="E128" s="346">
        <f t="shared" si="52"/>
        <v>217.16816143497758</v>
      </c>
      <c r="F128" s="334">
        <v>1233</v>
      </c>
      <c r="G128" s="357">
        <f t="shared" si="55"/>
        <v>2363</v>
      </c>
      <c r="H128" s="271">
        <f t="shared" si="56"/>
        <v>2052</v>
      </c>
      <c r="I128" s="313">
        <v>1544</v>
      </c>
      <c r="J128" s="358">
        <v>0</v>
      </c>
    </row>
    <row r="129" spans="1:10" ht="14.25" thickBot="1" x14ac:dyDescent="0.3">
      <c r="A129" s="281" t="s">
        <v>48</v>
      </c>
      <c r="B129" s="315">
        <f>SUM(B121:B128)</f>
        <v>64076</v>
      </c>
      <c r="C129" s="315">
        <f t="shared" ref="C129:J129" si="57">SUM(C121:C128)</f>
        <v>117478</v>
      </c>
      <c r="D129" s="383">
        <f t="shared" si="57"/>
        <v>12495527.810000001</v>
      </c>
      <c r="E129" s="315">
        <f t="shared" si="52"/>
        <v>195.01104641363381</v>
      </c>
      <c r="F129" s="315">
        <f t="shared" si="57"/>
        <v>35919</v>
      </c>
      <c r="G129" s="315">
        <f t="shared" si="57"/>
        <v>81559</v>
      </c>
      <c r="H129" s="315">
        <f t="shared" si="57"/>
        <v>70301</v>
      </c>
      <c r="I129" s="315">
        <f t="shared" si="57"/>
        <v>47175</v>
      </c>
      <c r="J129" s="315">
        <f t="shared" si="57"/>
        <v>2</v>
      </c>
    </row>
    <row r="130" spans="1:10" ht="14.25" thickBot="1" x14ac:dyDescent="0.3">
      <c r="A130" s="325"/>
      <c r="B130" s="326"/>
      <c r="C130" s="326"/>
      <c r="D130" s="326"/>
      <c r="E130" s="327"/>
      <c r="F130" s="316"/>
      <c r="G130" s="316"/>
      <c r="H130" s="284"/>
      <c r="I130" s="284"/>
      <c r="J130" s="284"/>
    </row>
    <row r="131" spans="1:10" ht="14.25" thickBot="1" x14ac:dyDescent="0.3">
      <c r="A131" s="359" t="s">
        <v>115</v>
      </c>
      <c r="B131" s="324">
        <f>SUM(B129+B118+B101+B89+B76+B67+B57+B47+B33+B17)</f>
        <v>654938</v>
      </c>
      <c r="C131" s="324">
        <f>SUM(C129+C118+C101+C89+C76+C67+C57+C47+C33+C17)</f>
        <v>1233510</v>
      </c>
      <c r="D131" s="324">
        <f>SUM(D129+D118+D101+D89+D76+D67+D57+D47+D33+D17)</f>
        <v>130306764.08</v>
      </c>
      <c r="E131" s="324">
        <f t="shared" si="52"/>
        <v>198.96045744788057</v>
      </c>
      <c r="F131" s="324">
        <f>SUM(F129+F118+F101+F89+F76+F67+F57+F47+F33+F17)</f>
        <v>326373</v>
      </c>
      <c r="G131" s="324">
        <f>SUM(G129+G118+G101+G89+G76+G67+G57+G47+G33+G17)</f>
        <v>907137</v>
      </c>
      <c r="H131" s="324">
        <f>SUM(H129+H118+H101+H89+H76+H67+H57+H47+H33+H17)</f>
        <v>689171</v>
      </c>
      <c r="I131" s="324">
        <f>SUM(I129+I118+I101+I89+I76+I67+I57+I47+I33+I17)</f>
        <v>544327</v>
      </c>
      <c r="J131" s="324">
        <f>SUM(J129+J118+J101+J89+J76+J67+J57+J47+J33+J17)</f>
        <v>12</v>
      </c>
    </row>
  </sheetData>
  <mergeCells count="5">
    <mergeCell ref="B1:I1"/>
    <mergeCell ref="B2:I2"/>
    <mergeCell ref="B3:I3"/>
    <mergeCell ref="B4:I4"/>
    <mergeCell ref="B5:I5"/>
  </mergeCells>
  <pageMargins left="0.7" right="0.7" top="0.75" bottom="0.75" header="0.3" footer="0.3"/>
  <pageSetup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3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17" sqref="E17"/>
    </sheetView>
  </sheetViews>
  <sheetFormatPr defaultRowHeight="15" x14ac:dyDescent="0.25"/>
  <cols>
    <col min="1" max="1" width="18.7109375" style="69" bestFit="1" customWidth="1"/>
    <col min="2" max="2" width="11.28515625" style="69" bestFit="1" customWidth="1"/>
    <col min="3" max="3" width="16" style="69" customWidth="1"/>
    <col min="4" max="4" width="16.7109375" style="69" bestFit="1" customWidth="1"/>
    <col min="5" max="5" width="13.7109375" style="69" bestFit="1" customWidth="1"/>
    <col min="6" max="7" width="11.28515625" style="69" bestFit="1" customWidth="1"/>
    <col min="8" max="8" width="12.85546875" style="69" bestFit="1" customWidth="1"/>
    <col min="9" max="9" width="12.28515625" style="69" bestFit="1" customWidth="1"/>
    <col min="10" max="10" width="6.5703125" style="69" bestFit="1" customWidth="1"/>
    <col min="11" max="248" width="9.140625" style="69"/>
    <col min="249" max="249" width="18.7109375" style="69" bestFit="1" customWidth="1"/>
    <col min="250" max="250" width="9.140625" style="69"/>
    <col min="251" max="251" width="10.28515625" style="69" customWidth="1"/>
    <col min="252" max="252" width="12.7109375" style="69" bestFit="1" customWidth="1"/>
    <col min="253" max="253" width="10.85546875" style="69" customWidth="1"/>
    <col min="254" max="254" width="19.140625" style="69" bestFit="1" customWidth="1"/>
    <col min="255" max="255" width="9.140625" style="69"/>
    <col min="256" max="256" width="9.42578125" style="69" customWidth="1"/>
    <col min="257" max="257" width="11.140625" style="69" customWidth="1"/>
    <col min="258" max="258" width="10.42578125" style="69" bestFit="1" customWidth="1"/>
    <col min="259" max="259" width="19.140625" style="69" bestFit="1" customWidth="1"/>
    <col min="260" max="260" width="9.140625" style="69"/>
    <col min="261" max="261" width="9.5703125" style="69" customWidth="1"/>
    <col min="262" max="262" width="9.140625" style="69"/>
    <col min="263" max="263" width="10.42578125" style="69" bestFit="1" customWidth="1"/>
    <col min="264" max="504" width="9.140625" style="69"/>
    <col min="505" max="505" width="18.7109375" style="69" bestFit="1" customWidth="1"/>
    <col min="506" max="506" width="9.140625" style="69"/>
    <col min="507" max="507" width="10.28515625" style="69" customWidth="1"/>
    <col min="508" max="508" width="12.7109375" style="69" bestFit="1" customWidth="1"/>
    <col min="509" max="509" width="10.85546875" style="69" customWidth="1"/>
    <col min="510" max="510" width="19.140625" style="69" bestFit="1" customWidth="1"/>
    <col min="511" max="511" width="9.140625" style="69"/>
    <col min="512" max="512" width="9.42578125" style="69" customWidth="1"/>
    <col min="513" max="513" width="11.140625" style="69" customWidth="1"/>
    <col min="514" max="514" width="10.42578125" style="69" bestFit="1" customWidth="1"/>
    <col min="515" max="515" width="19.140625" style="69" bestFit="1" customWidth="1"/>
    <col min="516" max="516" width="9.140625" style="69"/>
    <col min="517" max="517" width="9.5703125" style="69" customWidth="1"/>
    <col min="518" max="518" width="9.140625" style="69"/>
    <col min="519" max="519" width="10.42578125" style="69" bestFit="1" customWidth="1"/>
    <col min="520" max="760" width="9.140625" style="69"/>
    <col min="761" max="761" width="18.7109375" style="69" bestFit="1" customWidth="1"/>
    <col min="762" max="762" width="9.140625" style="69"/>
    <col min="763" max="763" width="10.28515625" style="69" customWidth="1"/>
    <col min="764" max="764" width="12.7109375" style="69" bestFit="1" customWidth="1"/>
    <col min="765" max="765" width="10.85546875" style="69" customWidth="1"/>
    <col min="766" max="766" width="19.140625" style="69" bestFit="1" customWidth="1"/>
    <col min="767" max="767" width="9.140625" style="69"/>
    <col min="768" max="768" width="9.42578125" style="69" customWidth="1"/>
    <col min="769" max="769" width="11.140625" style="69" customWidth="1"/>
    <col min="770" max="770" width="10.42578125" style="69" bestFit="1" customWidth="1"/>
    <col min="771" max="771" width="19.140625" style="69" bestFit="1" customWidth="1"/>
    <col min="772" max="772" width="9.140625" style="69"/>
    <col min="773" max="773" width="9.5703125" style="69" customWidth="1"/>
    <col min="774" max="774" width="9.140625" style="69"/>
    <col min="775" max="775" width="10.42578125" style="69" bestFit="1" customWidth="1"/>
    <col min="776" max="1016" width="9.140625" style="69"/>
    <col min="1017" max="1017" width="18.7109375" style="69" bestFit="1" customWidth="1"/>
    <col min="1018" max="1018" width="9.140625" style="69"/>
    <col min="1019" max="1019" width="10.28515625" style="69" customWidth="1"/>
    <col min="1020" max="1020" width="12.7109375" style="69" bestFit="1" customWidth="1"/>
    <col min="1021" max="1021" width="10.85546875" style="69" customWidth="1"/>
    <col min="1022" max="1022" width="19.140625" style="69" bestFit="1" customWidth="1"/>
    <col min="1023" max="1023" width="9.140625" style="69"/>
    <col min="1024" max="1024" width="9.42578125" style="69" customWidth="1"/>
    <col min="1025" max="1025" width="11.140625" style="69" customWidth="1"/>
    <col min="1026" max="1026" width="10.42578125" style="69" bestFit="1" customWidth="1"/>
    <col min="1027" max="1027" width="19.140625" style="69" bestFit="1" customWidth="1"/>
    <col min="1028" max="1028" width="9.140625" style="69"/>
    <col min="1029" max="1029" width="9.5703125" style="69" customWidth="1"/>
    <col min="1030" max="1030" width="9.140625" style="69"/>
    <col min="1031" max="1031" width="10.42578125" style="69" bestFit="1" customWidth="1"/>
    <col min="1032" max="1272" width="9.140625" style="69"/>
    <col min="1273" max="1273" width="18.7109375" style="69" bestFit="1" customWidth="1"/>
    <col min="1274" max="1274" width="9.140625" style="69"/>
    <col min="1275" max="1275" width="10.28515625" style="69" customWidth="1"/>
    <col min="1276" max="1276" width="12.7109375" style="69" bestFit="1" customWidth="1"/>
    <col min="1277" max="1277" width="10.85546875" style="69" customWidth="1"/>
    <col min="1278" max="1278" width="19.140625" style="69" bestFit="1" customWidth="1"/>
    <col min="1279" max="1279" width="9.140625" style="69"/>
    <col min="1280" max="1280" width="9.42578125" style="69" customWidth="1"/>
    <col min="1281" max="1281" width="11.140625" style="69" customWidth="1"/>
    <col min="1282" max="1282" width="10.42578125" style="69" bestFit="1" customWidth="1"/>
    <col min="1283" max="1283" width="19.140625" style="69" bestFit="1" customWidth="1"/>
    <col min="1284" max="1284" width="9.140625" style="69"/>
    <col min="1285" max="1285" width="9.5703125" style="69" customWidth="1"/>
    <col min="1286" max="1286" width="9.140625" style="69"/>
    <col min="1287" max="1287" width="10.42578125" style="69" bestFit="1" customWidth="1"/>
    <col min="1288" max="1528" width="9.140625" style="69"/>
    <col min="1529" max="1529" width="18.7109375" style="69" bestFit="1" customWidth="1"/>
    <col min="1530" max="1530" width="9.140625" style="69"/>
    <col min="1531" max="1531" width="10.28515625" style="69" customWidth="1"/>
    <col min="1532" max="1532" width="12.7109375" style="69" bestFit="1" customWidth="1"/>
    <col min="1533" max="1533" width="10.85546875" style="69" customWidth="1"/>
    <col min="1534" max="1534" width="19.140625" style="69" bestFit="1" customWidth="1"/>
    <col min="1535" max="1535" width="9.140625" style="69"/>
    <col min="1536" max="1536" width="9.42578125" style="69" customWidth="1"/>
    <col min="1537" max="1537" width="11.140625" style="69" customWidth="1"/>
    <col min="1538" max="1538" width="10.42578125" style="69" bestFit="1" customWidth="1"/>
    <col min="1539" max="1539" width="19.140625" style="69" bestFit="1" customWidth="1"/>
    <col min="1540" max="1540" width="9.140625" style="69"/>
    <col min="1541" max="1541" width="9.5703125" style="69" customWidth="1"/>
    <col min="1542" max="1542" width="9.140625" style="69"/>
    <col min="1543" max="1543" width="10.42578125" style="69" bestFit="1" customWidth="1"/>
    <col min="1544" max="1784" width="9.140625" style="69"/>
    <col min="1785" max="1785" width="18.7109375" style="69" bestFit="1" customWidth="1"/>
    <col min="1786" max="1786" width="9.140625" style="69"/>
    <col min="1787" max="1787" width="10.28515625" style="69" customWidth="1"/>
    <col min="1788" max="1788" width="12.7109375" style="69" bestFit="1" customWidth="1"/>
    <col min="1789" max="1789" width="10.85546875" style="69" customWidth="1"/>
    <col min="1790" max="1790" width="19.140625" style="69" bestFit="1" customWidth="1"/>
    <col min="1791" max="1791" width="9.140625" style="69"/>
    <col min="1792" max="1792" width="9.42578125" style="69" customWidth="1"/>
    <col min="1793" max="1793" width="11.140625" style="69" customWidth="1"/>
    <col min="1794" max="1794" width="10.42578125" style="69" bestFit="1" customWidth="1"/>
    <col min="1795" max="1795" width="19.140625" style="69" bestFit="1" customWidth="1"/>
    <col min="1796" max="1796" width="9.140625" style="69"/>
    <col min="1797" max="1797" width="9.5703125" style="69" customWidth="1"/>
    <col min="1798" max="1798" width="9.140625" style="69"/>
    <col min="1799" max="1799" width="10.42578125" style="69" bestFit="1" customWidth="1"/>
    <col min="1800" max="2040" width="9.140625" style="69"/>
    <col min="2041" max="2041" width="18.7109375" style="69" bestFit="1" customWidth="1"/>
    <col min="2042" max="2042" width="9.140625" style="69"/>
    <col min="2043" max="2043" width="10.28515625" style="69" customWidth="1"/>
    <col min="2044" max="2044" width="12.7109375" style="69" bestFit="1" customWidth="1"/>
    <col min="2045" max="2045" width="10.85546875" style="69" customWidth="1"/>
    <col min="2046" max="2046" width="19.140625" style="69" bestFit="1" customWidth="1"/>
    <col min="2047" max="2047" width="9.140625" style="69"/>
    <col min="2048" max="2048" width="9.42578125" style="69" customWidth="1"/>
    <col min="2049" max="2049" width="11.140625" style="69" customWidth="1"/>
    <col min="2050" max="2050" width="10.42578125" style="69" bestFit="1" customWidth="1"/>
    <col min="2051" max="2051" width="19.140625" style="69" bestFit="1" customWidth="1"/>
    <col min="2052" max="2052" width="9.140625" style="69"/>
    <col min="2053" max="2053" width="9.5703125" style="69" customWidth="1"/>
    <col min="2054" max="2054" width="9.140625" style="69"/>
    <col min="2055" max="2055" width="10.42578125" style="69" bestFit="1" customWidth="1"/>
    <col min="2056" max="2296" width="9.140625" style="69"/>
    <col min="2297" max="2297" width="18.7109375" style="69" bestFit="1" customWidth="1"/>
    <col min="2298" max="2298" width="9.140625" style="69"/>
    <col min="2299" max="2299" width="10.28515625" style="69" customWidth="1"/>
    <col min="2300" max="2300" width="12.7109375" style="69" bestFit="1" customWidth="1"/>
    <col min="2301" max="2301" width="10.85546875" style="69" customWidth="1"/>
    <col min="2302" max="2302" width="19.140625" style="69" bestFit="1" customWidth="1"/>
    <col min="2303" max="2303" width="9.140625" style="69"/>
    <col min="2304" max="2304" width="9.42578125" style="69" customWidth="1"/>
    <col min="2305" max="2305" width="11.140625" style="69" customWidth="1"/>
    <col min="2306" max="2306" width="10.42578125" style="69" bestFit="1" customWidth="1"/>
    <col min="2307" max="2307" width="19.140625" style="69" bestFit="1" customWidth="1"/>
    <col min="2308" max="2308" width="9.140625" style="69"/>
    <col min="2309" max="2309" width="9.5703125" style="69" customWidth="1"/>
    <col min="2310" max="2310" width="9.140625" style="69"/>
    <col min="2311" max="2311" width="10.42578125" style="69" bestFit="1" customWidth="1"/>
    <col min="2312" max="2552" width="9.140625" style="69"/>
    <col min="2553" max="2553" width="18.7109375" style="69" bestFit="1" customWidth="1"/>
    <col min="2554" max="2554" width="9.140625" style="69"/>
    <col min="2555" max="2555" width="10.28515625" style="69" customWidth="1"/>
    <col min="2556" max="2556" width="12.7109375" style="69" bestFit="1" customWidth="1"/>
    <col min="2557" max="2557" width="10.85546875" style="69" customWidth="1"/>
    <col min="2558" max="2558" width="19.140625" style="69" bestFit="1" customWidth="1"/>
    <col min="2559" max="2559" width="9.140625" style="69"/>
    <col min="2560" max="2560" width="9.42578125" style="69" customWidth="1"/>
    <col min="2561" max="2561" width="11.140625" style="69" customWidth="1"/>
    <col min="2562" max="2562" width="10.42578125" style="69" bestFit="1" customWidth="1"/>
    <col min="2563" max="2563" width="19.140625" style="69" bestFit="1" customWidth="1"/>
    <col min="2564" max="2564" width="9.140625" style="69"/>
    <col min="2565" max="2565" width="9.5703125" style="69" customWidth="1"/>
    <col min="2566" max="2566" width="9.140625" style="69"/>
    <col min="2567" max="2567" width="10.42578125" style="69" bestFit="1" customWidth="1"/>
    <col min="2568" max="2808" width="9.140625" style="69"/>
    <col min="2809" max="2809" width="18.7109375" style="69" bestFit="1" customWidth="1"/>
    <col min="2810" max="2810" width="9.140625" style="69"/>
    <col min="2811" max="2811" width="10.28515625" style="69" customWidth="1"/>
    <col min="2812" max="2812" width="12.7109375" style="69" bestFit="1" customWidth="1"/>
    <col min="2813" max="2813" width="10.85546875" style="69" customWidth="1"/>
    <col min="2814" max="2814" width="19.140625" style="69" bestFit="1" customWidth="1"/>
    <col min="2815" max="2815" width="9.140625" style="69"/>
    <col min="2816" max="2816" width="9.42578125" style="69" customWidth="1"/>
    <col min="2817" max="2817" width="11.140625" style="69" customWidth="1"/>
    <col min="2818" max="2818" width="10.42578125" style="69" bestFit="1" customWidth="1"/>
    <col min="2819" max="2819" width="19.140625" style="69" bestFit="1" customWidth="1"/>
    <col min="2820" max="2820" width="9.140625" style="69"/>
    <col min="2821" max="2821" width="9.5703125" style="69" customWidth="1"/>
    <col min="2822" max="2822" width="9.140625" style="69"/>
    <col min="2823" max="2823" width="10.42578125" style="69" bestFit="1" customWidth="1"/>
    <col min="2824" max="3064" width="9.140625" style="69"/>
    <col min="3065" max="3065" width="18.7109375" style="69" bestFit="1" customWidth="1"/>
    <col min="3066" max="3066" width="9.140625" style="69"/>
    <col min="3067" max="3067" width="10.28515625" style="69" customWidth="1"/>
    <col min="3068" max="3068" width="12.7109375" style="69" bestFit="1" customWidth="1"/>
    <col min="3069" max="3069" width="10.85546875" style="69" customWidth="1"/>
    <col min="3070" max="3070" width="19.140625" style="69" bestFit="1" customWidth="1"/>
    <col min="3071" max="3071" width="9.140625" style="69"/>
    <col min="3072" max="3072" width="9.42578125" style="69" customWidth="1"/>
    <col min="3073" max="3073" width="11.140625" style="69" customWidth="1"/>
    <col min="3074" max="3074" width="10.42578125" style="69" bestFit="1" customWidth="1"/>
    <col min="3075" max="3075" width="19.140625" style="69" bestFit="1" customWidth="1"/>
    <col min="3076" max="3076" width="9.140625" style="69"/>
    <col min="3077" max="3077" width="9.5703125" style="69" customWidth="1"/>
    <col min="3078" max="3078" width="9.140625" style="69"/>
    <col min="3079" max="3079" width="10.42578125" style="69" bestFit="1" customWidth="1"/>
    <col min="3080" max="3320" width="9.140625" style="69"/>
    <col min="3321" max="3321" width="18.7109375" style="69" bestFit="1" customWidth="1"/>
    <col min="3322" max="3322" width="9.140625" style="69"/>
    <col min="3323" max="3323" width="10.28515625" style="69" customWidth="1"/>
    <col min="3324" max="3324" width="12.7109375" style="69" bestFit="1" customWidth="1"/>
    <col min="3325" max="3325" width="10.85546875" style="69" customWidth="1"/>
    <col min="3326" max="3326" width="19.140625" style="69" bestFit="1" customWidth="1"/>
    <col min="3327" max="3327" width="9.140625" style="69"/>
    <col min="3328" max="3328" width="9.42578125" style="69" customWidth="1"/>
    <col min="3329" max="3329" width="11.140625" style="69" customWidth="1"/>
    <col min="3330" max="3330" width="10.42578125" style="69" bestFit="1" customWidth="1"/>
    <col min="3331" max="3331" width="19.140625" style="69" bestFit="1" customWidth="1"/>
    <col min="3332" max="3332" width="9.140625" style="69"/>
    <col min="3333" max="3333" width="9.5703125" style="69" customWidth="1"/>
    <col min="3334" max="3334" width="9.140625" style="69"/>
    <col min="3335" max="3335" width="10.42578125" style="69" bestFit="1" customWidth="1"/>
    <col min="3336" max="3576" width="9.140625" style="69"/>
    <col min="3577" max="3577" width="18.7109375" style="69" bestFit="1" customWidth="1"/>
    <col min="3578" max="3578" width="9.140625" style="69"/>
    <col min="3579" max="3579" width="10.28515625" style="69" customWidth="1"/>
    <col min="3580" max="3580" width="12.7109375" style="69" bestFit="1" customWidth="1"/>
    <col min="3581" max="3581" width="10.85546875" style="69" customWidth="1"/>
    <col min="3582" max="3582" width="19.140625" style="69" bestFit="1" customWidth="1"/>
    <col min="3583" max="3583" width="9.140625" style="69"/>
    <col min="3584" max="3584" width="9.42578125" style="69" customWidth="1"/>
    <col min="3585" max="3585" width="11.140625" style="69" customWidth="1"/>
    <col min="3586" max="3586" width="10.42578125" style="69" bestFit="1" customWidth="1"/>
    <col min="3587" max="3587" width="19.140625" style="69" bestFit="1" customWidth="1"/>
    <col min="3588" max="3588" width="9.140625" style="69"/>
    <col min="3589" max="3589" width="9.5703125" style="69" customWidth="1"/>
    <col min="3590" max="3590" width="9.140625" style="69"/>
    <col min="3591" max="3591" width="10.42578125" style="69" bestFit="1" customWidth="1"/>
    <col min="3592" max="3832" width="9.140625" style="69"/>
    <col min="3833" max="3833" width="18.7109375" style="69" bestFit="1" customWidth="1"/>
    <col min="3834" max="3834" width="9.140625" style="69"/>
    <col min="3835" max="3835" width="10.28515625" style="69" customWidth="1"/>
    <col min="3836" max="3836" width="12.7109375" style="69" bestFit="1" customWidth="1"/>
    <col min="3837" max="3837" width="10.85546875" style="69" customWidth="1"/>
    <col min="3838" max="3838" width="19.140625" style="69" bestFit="1" customWidth="1"/>
    <col min="3839" max="3839" width="9.140625" style="69"/>
    <col min="3840" max="3840" width="9.42578125" style="69" customWidth="1"/>
    <col min="3841" max="3841" width="11.140625" style="69" customWidth="1"/>
    <col min="3842" max="3842" width="10.42578125" style="69" bestFit="1" customWidth="1"/>
    <col min="3843" max="3843" width="19.140625" style="69" bestFit="1" customWidth="1"/>
    <col min="3844" max="3844" width="9.140625" style="69"/>
    <col min="3845" max="3845" width="9.5703125" style="69" customWidth="1"/>
    <col min="3846" max="3846" width="9.140625" style="69"/>
    <col min="3847" max="3847" width="10.42578125" style="69" bestFit="1" customWidth="1"/>
    <col min="3848" max="4088" width="9.140625" style="69"/>
    <col min="4089" max="4089" width="18.7109375" style="69" bestFit="1" customWidth="1"/>
    <col min="4090" max="4090" width="9.140625" style="69"/>
    <col min="4091" max="4091" width="10.28515625" style="69" customWidth="1"/>
    <col min="4092" max="4092" width="12.7109375" style="69" bestFit="1" customWidth="1"/>
    <col min="4093" max="4093" width="10.85546875" style="69" customWidth="1"/>
    <col min="4094" max="4094" width="19.140625" style="69" bestFit="1" customWidth="1"/>
    <col min="4095" max="4095" width="9.140625" style="69"/>
    <col min="4096" max="4096" width="9.42578125" style="69" customWidth="1"/>
    <col min="4097" max="4097" width="11.140625" style="69" customWidth="1"/>
    <col min="4098" max="4098" width="10.42578125" style="69" bestFit="1" customWidth="1"/>
    <col min="4099" max="4099" width="19.140625" style="69" bestFit="1" customWidth="1"/>
    <col min="4100" max="4100" width="9.140625" style="69"/>
    <col min="4101" max="4101" width="9.5703125" style="69" customWidth="1"/>
    <col min="4102" max="4102" width="9.140625" style="69"/>
    <col min="4103" max="4103" width="10.42578125" style="69" bestFit="1" customWidth="1"/>
    <col min="4104" max="4344" width="9.140625" style="69"/>
    <col min="4345" max="4345" width="18.7109375" style="69" bestFit="1" customWidth="1"/>
    <col min="4346" max="4346" width="9.140625" style="69"/>
    <col min="4347" max="4347" width="10.28515625" style="69" customWidth="1"/>
    <col min="4348" max="4348" width="12.7109375" style="69" bestFit="1" customWidth="1"/>
    <col min="4349" max="4349" width="10.85546875" style="69" customWidth="1"/>
    <col min="4350" max="4350" width="19.140625" style="69" bestFit="1" customWidth="1"/>
    <col min="4351" max="4351" width="9.140625" style="69"/>
    <col min="4352" max="4352" width="9.42578125" style="69" customWidth="1"/>
    <col min="4353" max="4353" width="11.140625" style="69" customWidth="1"/>
    <col min="4354" max="4354" width="10.42578125" style="69" bestFit="1" customWidth="1"/>
    <col min="4355" max="4355" width="19.140625" style="69" bestFit="1" customWidth="1"/>
    <col min="4356" max="4356" width="9.140625" style="69"/>
    <col min="4357" max="4357" width="9.5703125" style="69" customWidth="1"/>
    <col min="4358" max="4358" width="9.140625" style="69"/>
    <col min="4359" max="4359" width="10.42578125" style="69" bestFit="1" customWidth="1"/>
    <col min="4360" max="4600" width="9.140625" style="69"/>
    <col min="4601" max="4601" width="18.7109375" style="69" bestFit="1" customWidth="1"/>
    <col min="4602" max="4602" width="9.140625" style="69"/>
    <col min="4603" max="4603" width="10.28515625" style="69" customWidth="1"/>
    <col min="4604" max="4604" width="12.7109375" style="69" bestFit="1" customWidth="1"/>
    <col min="4605" max="4605" width="10.85546875" style="69" customWidth="1"/>
    <col min="4606" max="4606" width="19.140625" style="69" bestFit="1" customWidth="1"/>
    <col min="4607" max="4607" width="9.140625" style="69"/>
    <col min="4608" max="4608" width="9.42578125" style="69" customWidth="1"/>
    <col min="4609" max="4609" width="11.140625" style="69" customWidth="1"/>
    <col min="4610" max="4610" width="10.42578125" style="69" bestFit="1" customWidth="1"/>
    <col min="4611" max="4611" width="19.140625" style="69" bestFit="1" customWidth="1"/>
    <col min="4612" max="4612" width="9.140625" style="69"/>
    <col min="4613" max="4613" width="9.5703125" style="69" customWidth="1"/>
    <col min="4614" max="4614" width="9.140625" style="69"/>
    <col min="4615" max="4615" width="10.42578125" style="69" bestFit="1" customWidth="1"/>
    <col min="4616" max="4856" width="9.140625" style="69"/>
    <col min="4857" max="4857" width="18.7109375" style="69" bestFit="1" customWidth="1"/>
    <col min="4858" max="4858" width="9.140625" style="69"/>
    <col min="4859" max="4859" width="10.28515625" style="69" customWidth="1"/>
    <col min="4860" max="4860" width="12.7109375" style="69" bestFit="1" customWidth="1"/>
    <col min="4861" max="4861" width="10.85546875" style="69" customWidth="1"/>
    <col min="4862" max="4862" width="19.140625" style="69" bestFit="1" customWidth="1"/>
    <col min="4863" max="4863" width="9.140625" style="69"/>
    <col min="4864" max="4864" width="9.42578125" style="69" customWidth="1"/>
    <col min="4865" max="4865" width="11.140625" style="69" customWidth="1"/>
    <col min="4866" max="4866" width="10.42578125" style="69" bestFit="1" customWidth="1"/>
    <col min="4867" max="4867" width="19.140625" style="69" bestFit="1" customWidth="1"/>
    <col min="4868" max="4868" width="9.140625" style="69"/>
    <col min="4869" max="4869" width="9.5703125" style="69" customWidth="1"/>
    <col min="4870" max="4870" width="9.140625" style="69"/>
    <col min="4871" max="4871" width="10.42578125" style="69" bestFit="1" customWidth="1"/>
    <col min="4872" max="5112" width="9.140625" style="69"/>
    <col min="5113" max="5113" width="18.7109375" style="69" bestFit="1" customWidth="1"/>
    <col min="5114" max="5114" width="9.140625" style="69"/>
    <col min="5115" max="5115" width="10.28515625" style="69" customWidth="1"/>
    <col min="5116" max="5116" width="12.7109375" style="69" bestFit="1" customWidth="1"/>
    <col min="5117" max="5117" width="10.85546875" style="69" customWidth="1"/>
    <col min="5118" max="5118" width="19.140625" style="69" bestFit="1" customWidth="1"/>
    <col min="5119" max="5119" width="9.140625" style="69"/>
    <col min="5120" max="5120" width="9.42578125" style="69" customWidth="1"/>
    <col min="5121" max="5121" width="11.140625" style="69" customWidth="1"/>
    <col min="5122" max="5122" width="10.42578125" style="69" bestFit="1" customWidth="1"/>
    <col min="5123" max="5123" width="19.140625" style="69" bestFit="1" customWidth="1"/>
    <col min="5124" max="5124" width="9.140625" style="69"/>
    <col min="5125" max="5125" width="9.5703125" style="69" customWidth="1"/>
    <col min="5126" max="5126" width="9.140625" style="69"/>
    <col min="5127" max="5127" width="10.42578125" style="69" bestFit="1" customWidth="1"/>
    <col min="5128" max="5368" width="9.140625" style="69"/>
    <col min="5369" max="5369" width="18.7109375" style="69" bestFit="1" customWidth="1"/>
    <col min="5370" max="5370" width="9.140625" style="69"/>
    <col min="5371" max="5371" width="10.28515625" style="69" customWidth="1"/>
    <col min="5372" max="5372" width="12.7109375" style="69" bestFit="1" customWidth="1"/>
    <col min="5373" max="5373" width="10.85546875" style="69" customWidth="1"/>
    <col min="5374" max="5374" width="19.140625" style="69" bestFit="1" customWidth="1"/>
    <col min="5375" max="5375" width="9.140625" style="69"/>
    <col min="5376" max="5376" width="9.42578125" style="69" customWidth="1"/>
    <col min="5377" max="5377" width="11.140625" style="69" customWidth="1"/>
    <col min="5378" max="5378" width="10.42578125" style="69" bestFit="1" customWidth="1"/>
    <col min="5379" max="5379" width="19.140625" style="69" bestFit="1" customWidth="1"/>
    <col min="5380" max="5380" width="9.140625" style="69"/>
    <col min="5381" max="5381" width="9.5703125" style="69" customWidth="1"/>
    <col min="5382" max="5382" width="9.140625" style="69"/>
    <col min="5383" max="5383" width="10.42578125" style="69" bestFit="1" customWidth="1"/>
    <col min="5384" max="5624" width="9.140625" style="69"/>
    <col min="5625" max="5625" width="18.7109375" style="69" bestFit="1" customWidth="1"/>
    <col min="5626" max="5626" width="9.140625" style="69"/>
    <col min="5627" max="5627" width="10.28515625" style="69" customWidth="1"/>
    <col min="5628" max="5628" width="12.7109375" style="69" bestFit="1" customWidth="1"/>
    <col min="5629" max="5629" width="10.85546875" style="69" customWidth="1"/>
    <col min="5630" max="5630" width="19.140625" style="69" bestFit="1" customWidth="1"/>
    <col min="5631" max="5631" width="9.140625" style="69"/>
    <col min="5632" max="5632" width="9.42578125" style="69" customWidth="1"/>
    <col min="5633" max="5633" width="11.140625" style="69" customWidth="1"/>
    <col min="5634" max="5634" width="10.42578125" style="69" bestFit="1" customWidth="1"/>
    <col min="5635" max="5635" width="19.140625" style="69" bestFit="1" customWidth="1"/>
    <col min="5636" max="5636" width="9.140625" style="69"/>
    <col min="5637" max="5637" width="9.5703125" style="69" customWidth="1"/>
    <col min="5638" max="5638" width="9.140625" style="69"/>
    <col min="5639" max="5639" width="10.42578125" style="69" bestFit="1" customWidth="1"/>
    <col min="5640" max="5880" width="9.140625" style="69"/>
    <col min="5881" max="5881" width="18.7109375" style="69" bestFit="1" customWidth="1"/>
    <col min="5882" max="5882" width="9.140625" style="69"/>
    <col min="5883" max="5883" width="10.28515625" style="69" customWidth="1"/>
    <col min="5884" max="5884" width="12.7109375" style="69" bestFit="1" customWidth="1"/>
    <col min="5885" max="5885" width="10.85546875" style="69" customWidth="1"/>
    <col min="5886" max="5886" width="19.140625" style="69" bestFit="1" customWidth="1"/>
    <col min="5887" max="5887" width="9.140625" style="69"/>
    <col min="5888" max="5888" width="9.42578125" style="69" customWidth="1"/>
    <col min="5889" max="5889" width="11.140625" style="69" customWidth="1"/>
    <col min="5890" max="5890" width="10.42578125" style="69" bestFit="1" customWidth="1"/>
    <col min="5891" max="5891" width="19.140625" style="69" bestFit="1" customWidth="1"/>
    <col min="5892" max="5892" width="9.140625" style="69"/>
    <col min="5893" max="5893" width="9.5703125" style="69" customWidth="1"/>
    <col min="5894" max="5894" width="9.140625" style="69"/>
    <col min="5895" max="5895" width="10.42578125" style="69" bestFit="1" customWidth="1"/>
    <col min="5896" max="6136" width="9.140625" style="69"/>
    <col min="6137" max="6137" width="18.7109375" style="69" bestFit="1" customWidth="1"/>
    <col min="6138" max="6138" width="9.140625" style="69"/>
    <col min="6139" max="6139" width="10.28515625" style="69" customWidth="1"/>
    <col min="6140" max="6140" width="12.7109375" style="69" bestFit="1" customWidth="1"/>
    <col min="6141" max="6141" width="10.85546875" style="69" customWidth="1"/>
    <col min="6142" max="6142" width="19.140625" style="69" bestFit="1" customWidth="1"/>
    <col min="6143" max="6143" width="9.140625" style="69"/>
    <col min="6144" max="6144" width="9.42578125" style="69" customWidth="1"/>
    <col min="6145" max="6145" width="11.140625" style="69" customWidth="1"/>
    <col min="6146" max="6146" width="10.42578125" style="69" bestFit="1" customWidth="1"/>
    <col min="6147" max="6147" width="19.140625" style="69" bestFit="1" customWidth="1"/>
    <col min="6148" max="6148" width="9.140625" style="69"/>
    <col min="6149" max="6149" width="9.5703125" style="69" customWidth="1"/>
    <col min="6150" max="6150" width="9.140625" style="69"/>
    <col min="6151" max="6151" width="10.42578125" style="69" bestFit="1" customWidth="1"/>
    <col min="6152" max="6392" width="9.140625" style="69"/>
    <col min="6393" max="6393" width="18.7109375" style="69" bestFit="1" customWidth="1"/>
    <col min="6394" max="6394" width="9.140625" style="69"/>
    <col min="6395" max="6395" width="10.28515625" style="69" customWidth="1"/>
    <col min="6396" max="6396" width="12.7109375" style="69" bestFit="1" customWidth="1"/>
    <col min="6397" max="6397" width="10.85546875" style="69" customWidth="1"/>
    <col min="6398" max="6398" width="19.140625" style="69" bestFit="1" customWidth="1"/>
    <col min="6399" max="6399" width="9.140625" style="69"/>
    <col min="6400" max="6400" width="9.42578125" style="69" customWidth="1"/>
    <col min="6401" max="6401" width="11.140625" style="69" customWidth="1"/>
    <col min="6402" max="6402" width="10.42578125" style="69" bestFit="1" customWidth="1"/>
    <col min="6403" max="6403" width="19.140625" style="69" bestFit="1" customWidth="1"/>
    <col min="6404" max="6404" width="9.140625" style="69"/>
    <col min="6405" max="6405" width="9.5703125" style="69" customWidth="1"/>
    <col min="6406" max="6406" width="9.140625" style="69"/>
    <col min="6407" max="6407" width="10.42578125" style="69" bestFit="1" customWidth="1"/>
    <col min="6408" max="6648" width="9.140625" style="69"/>
    <col min="6649" max="6649" width="18.7109375" style="69" bestFit="1" customWidth="1"/>
    <col min="6650" max="6650" width="9.140625" style="69"/>
    <col min="6651" max="6651" width="10.28515625" style="69" customWidth="1"/>
    <col min="6652" max="6652" width="12.7109375" style="69" bestFit="1" customWidth="1"/>
    <col min="6653" max="6653" width="10.85546875" style="69" customWidth="1"/>
    <col min="6654" max="6654" width="19.140625" style="69" bestFit="1" customWidth="1"/>
    <col min="6655" max="6655" width="9.140625" style="69"/>
    <col min="6656" max="6656" width="9.42578125" style="69" customWidth="1"/>
    <col min="6657" max="6657" width="11.140625" style="69" customWidth="1"/>
    <col min="6658" max="6658" width="10.42578125" style="69" bestFit="1" customWidth="1"/>
    <col min="6659" max="6659" width="19.140625" style="69" bestFit="1" customWidth="1"/>
    <col min="6660" max="6660" width="9.140625" style="69"/>
    <col min="6661" max="6661" width="9.5703125" style="69" customWidth="1"/>
    <col min="6662" max="6662" width="9.140625" style="69"/>
    <col min="6663" max="6663" width="10.42578125" style="69" bestFit="1" customWidth="1"/>
    <col min="6664" max="6904" width="9.140625" style="69"/>
    <col min="6905" max="6905" width="18.7109375" style="69" bestFit="1" customWidth="1"/>
    <col min="6906" max="6906" width="9.140625" style="69"/>
    <col min="6907" max="6907" width="10.28515625" style="69" customWidth="1"/>
    <col min="6908" max="6908" width="12.7109375" style="69" bestFit="1" customWidth="1"/>
    <col min="6909" max="6909" width="10.85546875" style="69" customWidth="1"/>
    <col min="6910" max="6910" width="19.140625" style="69" bestFit="1" customWidth="1"/>
    <col min="6911" max="6911" width="9.140625" style="69"/>
    <col min="6912" max="6912" width="9.42578125" style="69" customWidth="1"/>
    <col min="6913" max="6913" width="11.140625" style="69" customWidth="1"/>
    <col min="6914" max="6914" width="10.42578125" style="69" bestFit="1" customWidth="1"/>
    <col min="6915" max="6915" width="19.140625" style="69" bestFit="1" customWidth="1"/>
    <col min="6916" max="6916" width="9.140625" style="69"/>
    <col min="6917" max="6917" width="9.5703125" style="69" customWidth="1"/>
    <col min="6918" max="6918" width="9.140625" style="69"/>
    <col min="6919" max="6919" width="10.42578125" style="69" bestFit="1" customWidth="1"/>
    <col min="6920" max="7160" width="9.140625" style="69"/>
    <col min="7161" max="7161" width="18.7109375" style="69" bestFit="1" customWidth="1"/>
    <col min="7162" max="7162" width="9.140625" style="69"/>
    <col min="7163" max="7163" width="10.28515625" style="69" customWidth="1"/>
    <col min="7164" max="7164" width="12.7109375" style="69" bestFit="1" customWidth="1"/>
    <col min="7165" max="7165" width="10.85546875" style="69" customWidth="1"/>
    <col min="7166" max="7166" width="19.140625" style="69" bestFit="1" customWidth="1"/>
    <col min="7167" max="7167" width="9.140625" style="69"/>
    <col min="7168" max="7168" width="9.42578125" style="69" customWidth="1"/>
    <col min="7169" max="7169" width="11.140625" style="69" customWidth="1"/>
    <col min="7170" max="7170" width="10.42578125" style="69" bestFit="1" customWidth="1"/>
    <col min="7171" max="7171" width="19.140625" style="69" bestFit="1" customWidth="1"/>
    <col min="7172" max="7172" width="9.140625" style="69"/>
    <col min="7173" max="7173" width="9.5703125" style="69" customWidth="1"/>
    <col min="7174" max="7174" width="9.140625" style="69"/>
    <col min="7175" max="7175" width="10.42578125" style="69" bestFit="1" customWidth="1"/>
    <col min="7176" max="7416" width="9.140625" style="69"/>
    <col min="7417" max="7417" width="18.7109375" style="69" bestFit="1" customWidth="1"/>
    <col min="7418" max="7418" width="9.140625" style="69"/>
    <col min="7419" max="7419" width="10.28515625" style="69" customWidth="1"/>
    <col min="7420" max="7420" width="12.7109375" style="69" bestFit="1" customWidth="1"/>
    <col min="7421" max="7421" width="10.85546875" style="69" customWidth="1"/>
    <col min="7422" max="7422" width="19.140625" style="69" bestFit="1" customWidth="1"/>
    <col min="7423" max="7423" width="9.140625" style="69"/>
    <col min="7424" max="7424" width="9.42578125" style="69" customWidth="1"/>
    <col min="7425" max="7425" width="11.140625" style="69" customWidth="1"/>
    <col min="7426" max="7426" width="10.42578125" style="69" bestFit="1" customWidth="1"/>
    <col min="7427" max="7427" width="19.140625" style="69" bestFit="1" customWidth="1"/>
    <col min="7428" max="7428" width="9.140625" style="69"/>
    <col min="7429" max="7429" width="9.5703125" style="69" customWidth="1"/>
    <col min="7430" max="7430" width="9.140625" style="69"/>
    <col min="7431" max="7431" width="10.42578125" style="69" bestFit="1" customWidth="1"/>
    <col min="7432" max="7672" width="9.140625" style="69"/>
    <col min="7673" max="7673" width="18.7109375" style="69" bestFit="1" customWidth="1"/>
    <col min="7674" max="7674" width="9.140625" style="69"/>
    <col min="7675" max="7675" width="10.28515625" style="69" customWidth="1"/>
    <col min="7676" max="7676" width="12.7109375" style="69" bestFit="1" customWidth="1"/>
    <col min="7677" max="7677" width="10.85546875" style="69" customWidth="1"/>
    <col min="7678" max="7678" width="19.140625" style="69" bestFit="1" customWidth="1"/>
    <col min="7679" max="7679" width="9.140625" style="69"/>
    <col min="7680" max="7680" width="9.42578125" style="69" customWidth="1"/>
    <col min="7681" max="7681" width="11.140625" style="69" customWidth="1"/>
    <col min="7682" max="7682" width="10.42578125" style="69" bestFit="1" customWidth="1"/>
    <col min="7683" max="7683" width="19.140625" style="69" bestFit="1" customWidth="1"/>
    <col min="7684" max="7684" width="9.140625" style="69"/>
    <col min="7685" max="7685" width="9.5703125" style="69" customWidth="1"/>
    <col min="7686" max="7686" width="9.140625" style="69"/>
    <col min="7687" max="7687" width="10.42578125" style="69" bestFit="1" customWidth="1"/>
    <col min="7688" max="7928" width="9.140625" style="69"/>
    <col min="7929" max="7929" width="18.7109375" style="69" bestFit="1" customWidth="1"/>
    <col min="7930" max="7930" width="9.140625" style="69"/>
    <col min="7931" max="7931" width="10.28515625" style="69" customWidth="1"/>
    <col min="7932" max="7932" width="12.7109375" style="69" bestFit="1" customWidth="1"/>
    <col min="7933" max="7933" width="10.85546875" style="69" customWidth="1"/>
    <col min="7934" max="7934" width="19.140625" style="69" bestFit="1" customWidth="1"/>
    <col min="7935" max="7935" width="9.140625" style="69"/>
    <col min="7936" max="7936" width="9.42578125" style="69" customWidth="1"/>
    <col min="7937" max="7937" width="11.140625" style="69" customWidth="1"/>
    <col min="7938" max="7938" width="10.42578125" style="69" bestFit="1" customWidth="1"/>
    <col min="7939" max="7939" width="19.140625" style="69" bestFit="1" customWidth="1"/>
    <col min="7940" max="7940" width="9.140625" style="69"/>
    <col min="7941" max="7941" width="9.5703125" style="69" customWidth="1"/>
    <col min="7942" max="7942" width="9.140625" style="69"/>
    <col min="7943" max="7943" width="10.42578125" style="69" bestFit="1" customWidth="1"/>
    <col min="7944" max="8184" width="9.140625" style="69"/>
    <col min="8185" max="8185" width="18.7109375" style="69" bestFit="1" customWidth="1"/>
    <col min="8186" max="8186" width="9.140625" style="69"/>
    <col min="8187" max="8187" width="10.28515625" style="69" customWidth="1"/>
    <col min="8188" max="8188" width="12.7109375" style="69" bestFit="1" customWidth="1"/>
    <col min="8189" max="8189" width="10.85546875" style="69" customWidth="1"/>
    <col min="8190" max="8190" width="19.140625" style="69" bestFit="1" customWidth="1"/>
    <col min="8191" max="8191" width="9.140625" style="69"/>
    <col min="8192" max="8192" width="9.42578125" style="69" customWidth="1"/>
    <col min="8193" max="8193" width="11.140625" style="69" customWidth="1"/>
    <col min="8194" max="8194" width="10.42578125" style="69" bestFit="1" customWidth="1"/>
    <col min="8195" max="8195" width="19.140625" style="69" bestFit="1" customWidth="1"/>
    <col min="8196" max="8196" width="9.140625" style="69"/>
    <col min="8197" max="8197" width="9.5703125" style="69" customWidth="1"/>
    <col min="8198" max="8198" width="9.140625" style="69"/>
    <col min="8199" max="8199" width="10.42578125" style="69" bestFit="1" customWidth="1"/>
    <col min="8200" max="8440" width="9.140625" style="69"/>
    <col min="8441" max="8441" width="18.7109375" style="69" bestFit="1" customWidth="1"/>
    <col min="8442" max="8442" width="9.140625" style="69"/>
    <col min="8443" max="8443" width="10.28515625" style="69" customWidth="1"/>
    <col min="8444" max="8444" width="12.7109375" style="69" bestFit="1" customWidth="1"/>
    <col min="8445" max="8445" width="10.85546875" style="69" customWidth="1"/>
    <col min="8446" max="8446" width="19.140625" style="69" bestFit="1" customWidth="1"/>
    <col min="8447" max="8447" width="9.140625" style="69"/>
    <col min="8448" max="8448" width="9.42578125" style="69" customWidth="1"/>
    <col min="8449" max="8449" width="11.140625" style="69" customWidth="1"/>
    <col min="8450" max="8450" width="10.42578125" style="69" bestFit="1" customWidth="1"/>
    <col min="8451" max="8451" width="19.140625" style="69" bestFit="1" customWidth="1"/>
    <col min="8452" max="8452" width="9.140625" style="69"/>
    <col min="8453" max="8453" width="9.5703125" style="69" customWidth="1"/>
    <col min="8454" max="8454" width="9.140625" style="69"/>
    <col min="8455" max="8455" width="10.42578125" style="69" bestFit="1" customWidth="1"/>
    <col min="8456" max="8696" width="9.140625" style="69"/>
    <col min="8697" max="8697" width="18.7109375" style="69" bestFit="1" customWidth="1"/>
    <col min="8698" max="8698" width="9.140625" style="69"/>
    <col min="8699" max="8699" width="10.28515625" style="69" customWidth="1"/>
    <col min="8700" max="8700" width="12.7109375" style="69" bestFit="1" customWidth="1"/>
    <col min="8701" max="8701" width="10.85546875" style="69" customWidth="1"/>
    <col min="8702" max="8702" width="19.140625" style="69" bestFit="1" customWidth="1"/>
    <col min="8703" max="8703" width="9.140625" style="69"/>
    <col min="8704" max="8704" width="9.42578125" style="69" customWidth="1"/>
    <col min="8705" max="8705" width="11.140625" style="69" customWidth="1"/>
    <col min="8706" max="8706" width="10.42578125" style="69" bestFit="1" customWidth="1"/>
    <col min="8707" max="8707" width="19.140625" style="69" bestFit="1" customWidth="1"/>
    <col min="8708" max="8708" width="9.140625" style="69"/>
    <col min="8709" max="8709" width="9.5703125" style="69" customWidth="1"/>
    <col min="8710" max="8710" width="9.140625" style="69"/>
    <col min="8711" max="8711" width="10.42578125" style="69" bestFit="1" customWidth="1"/>
    <col min="8712" max="8952" width="9.140625" style="69"/>
    <col min="8953" max="8953" width="18.7109375" style="69" bestFit="1" customWidth="1"/>
    <col min="8954" max="8954" width="9.140625" style="69"/>
    <col min="8955" max="8955" width="10.28515625" style="69" customWidth="1"/>
    <col min="8956" max="8956" width="12.7109375" style="69" bestFit="1" customWidth="1"/>
    <col min="8957" max="8957" width="10.85546875" style="69" customWidth="1"/>
    <col min="8958" max="8958" width="19.140625" style="69" bestFit="1" customWidth="1"/>
    <col min="8959" max="8959" width="9.140625" style="69"/>
    <col min="8960" max="8960" width="9.42578125" style="69" customWidth="1"/>
    <col min="8961" max="8961" width="11.140625" style="69" customWidth="1"/>
    <col min="8962" max="8962" width="10.42578125" style="69" bestFit="1" customWidth="1"/>
    <col min="8963" max="8963" width="19.140625" style="69" bestFit="1" customWidth="1"/>
    <col min="8964" max="8964" width="9.140625" style="69"/>
    <col min="8965" max="8965" width="9.5703125" style="69" customWidth="1"/>
    <col min="8966" max="8966" width="9.140625" style="69"/>
    <col min="8967" max="8967" width="10.42578125" style="69" bestFit="1" customWidth="1"/>
    <col min="8968" max="9208" width="9.140625" style="69"/>
    <col min="9209" max="9209" width="18.7109375" style="69" bestFit="1" customWidth="1"/>
    <col min="9210" max="9210" width="9.140625" style="69"/>
    <col min="9211" max="9211" width="10.28515625" style="69" customWidth="1"/>
    <col min="9212" max="9212" width="12.7109375" style="69" bestFit="1" customWidth="1"/>
    <col min="9213" max="9213" width="10.85546875" style="69" customWidth="1"/>
    <col min="9214" max="9214" width="19.140625" style="69" bestFit="1" customWidth="1"/>
    <col min="9215" max="9215" width="9.140625" style="69"/>
    <col min="9216" max="9216" width="9.42578125" style="69" customWidth="1"/>
    <col min="9217" max="9217" width="11.140625" style="69" customWidth="1"/>
    <col min="9218" max="9218" width="10.42578125" style="69" bestFit="1" customWidth="1"/>
    <col min="9219" max="9219" width="19.140625" style="69" bestFit="1" customWidth="1"/>
    <col min="9220" max="9220" width="9.140625" style="69"/>
    <col min="9221" max="9221" width="9.5703125" style="69" customWidth="1"/>
    <col min="9222" max="9222" width="9.140625" style="69"/>
    <col min="9223" max="9223" width="10.42578125" style="69" bestFit="1" customWidth="1"/>
    <col min="9224" max="9464" width="9.140625" style="69"/>
    <col min="9465" max="9465" width="18.7109375" style="69" bestFit="1" customWidth="1"/>
    <col min="9466" max="9466" width="9.140625" style="69"/>
    <col min="9467" max="9467" width="10.28515625" style="69" customWidth="1"/>
    <col min="9468" max="9468" width="12.7109375" style="69" bestFit="1" customWidth="1"/>
    <col min="9469" max="9469" width="10.85546875" style="69" customWidth="1"/>
    <col min="9470" max="9470" width="19.140625" style="69" bestFit="1" customWidth="1"/>
    <col min="9471" max="9471" width="9.140625" style="69"/>
    <col min="9472" max="9472" width="9.42578125" style="69" customWidth="1"/>
    <col min="9473" max="9473" width="11.140625" style="69" customWidth="1"/>
    <col min="9474" max="9474" width="10.42578125" style="69" bestFit="1" customWidth="1"/>
    <col min="9475" max="9475" width="19.140625" style="69" bestFit="1" customWidth="1"/>
    <col min="9476" max="9476" width="9.140625" style="69"/>
    <col min="9477" max="9477" width="9.5703125" style="69" customWidth="1"/>
    <col min="9478" max="9478" width="9.140625" style="69"/>
    <col min="9479" max="9479" width="10.42578125" style="69" bestFit="1" customWidth="1"/>
    <col min="9480" max="9720" width="9.140625" style="69"/>
    <col min="9721" max="9721" width="18.7109375" style="69" bestFit="1" customWidth="1"/>
    <col min="9722" max="9722" width="9.140625" style="69"/>
    <col min="9723" max="9723" width="10.28515625" style="69" customWidth="1"/>
    <col min="9724" max="9724" width="12.7109375" style="69" bestFit="1" customWidth="1"/>
    <col min="9725" max="9725" width="10.85546875" style="69" customWidth="1"/>
    <col min="9726" max="9726" width="19.140625" style="69" bestFit="1" customWidth="1"/>
    <col min="9727" max="9727" width="9.140625" style="69"/>
    <col min="9728" max="9728" width="9.42578125" style="69" customWidth="1"/>
    <col min="9729" max="9729" width="11.140625" style="69" customWidth="1"/>
    <col min="9730" max="9730" width="10.42578125" style="69" bestFit="1" customWidth="1"/>
    <col min="9731" max="9731" width="19.140625" style="69" bestFit="1" customWidth="1"/>
    <col min="9732" max="9732" width="9.140625" style="69"/>
    <col min="9733" max="9733" width="9.5703125" style="69" customWidth="1"/>
    <col min="9734" max="9734" width="9.140625" style="69"/>
    <col min="9735" max="9735" width="10.42578125" style="69" bestFit="1" customWidth="1"/>
    <col min="9736" max="9976" width="9.140625" style="69"/>
    <col min="9977" max="9977" width="18.7109375" style="69" bestFit="1" customWidth="1"/>
    <col min="9978" max="9978" width="9.140625" style="69"/>
    <col min="9979" max="9979" width="10.28515625" style="69" customWidth="1"/>
    <col min="9980" max="9980" width="12.7109375" style="69" bestFit="1" customWidth="1"/>
    <col min="9981" max="9981" width="10.85546875" style="69" customWidth="1"/>
    <col min="9982" max="9982" width="19.140625" style="69" bestFit="1" customWidth="1"/>
    <col min="9983" max="9983" width="9.140625" style="69"/>
    <col min="9984" max="9984" width="9.42578125" style="69" customWidth="1"/>
    <col min="9985" max="9985" width="11.140625" style="69" customWidth="1"/>
    <col min="9986" max="9986" width="10.42578125" style="69" bestFit="1" customWidth="1"/>
    <col min="9987" max="9987" width="19.140625" style="69" bestFit="1" customWidth="1"/>
    <col min="9988" max="9988" width="9.140625" style="69"/>
    <col min="9989" max="9989" width="9.5703125" style="69" customWidth="1"/>
    <col min="9990" max="9990" width="9.140625" style="69"/>
    <col min="9991" max="9991" width="10.42578125" style="69" bestFit="1" customWidth="1"/>
    <col min="9992" max="10232" width="9.140625" style="69"/>
    <col min="10233" max="10233" width="18.7109375" style="69" bestFit="1" customWidth="1"/>
    <col min="10234" max="10234" width="9.140625" style="69"/>
    <col min="10235" max="10235" width="10.28515625" style="69" customWidth="1"/>
    <col min="10236" max="10236" width="12.7109375" style="69" bestFit="1" customWidth="1"/>
    <col min="10237" max="10237" width="10.85546875" style="69" customWidth="1"/>
    <col min="10238" max="10238" width="19.140625" style="69" bestFit="1" customWidth="1"/>
    <col min="10239" max="10239" width="9.140625" style="69"/>
    <col min="10240" max="10240" width="9.42578125" style="69" customWidth="1"/>
    <col min="10241" max="10241" width="11.140625" style="69" customWidth="1"/>
    <col min="10242" max="10242" width="10.42578125" style="69" bestFit="1" customWidth="1"/>
    <col min="10243" max="10243" width="19.140625" style="69" bestFit="1" customWidth="1"/>
    <col min="10244" max="10244" width="9.140625" style="69"/>
    <col min="10245" max="10245" width="9.5703125" style="69" customWidth="1"/>
    <col min="10246" max="10246" width="9.140625" style="69"/>
    <col min="10247" max="10247" width="10.42578125" style="69" bestFit="1" customWidth="1"/>
    <col min="10248" max="10488" width="9.140625" style="69"/>
    <col min="10489" max="10489" width="18.7109375" style="69" bestFit="1" customWidth="1"/>
    <col min="10490" max="10490" width="9.140625" style="69"/>
    <col min="10491" max="10491" width="10.28515625" style="69" customWidth="1"/>
    <col min="10492" max="10492" width="12.7109375" style="69" bestFit="1" customWidth="1"/>
    <col min="10493" max="10493" width="10.85546875" style="69" customWidth="1"/>
    <col min="10494" max="10494" width="19.140625" style="69" bestFit="1" customWidth="1"/>
    <col min="10495" max="10495" width="9.140625" style="69"/>
    <col min="10496" max="10496" width="9.42578125" style="69" customWidth="1"/>
    <col min="10497" max="10497" width="11.140625" style="69" customWidth="1"/>
    <col min="10498" max="10498" width="10.42578125" style="69" bestFit="1" customWidth="1"/>
    <col min="10499" max="10499" width="19.140625" style="69" bestFit="1" customWidth="1"/>
    <col min="10500" max="10500" width="9.140625" style="69"/>
    <col min="10501" max="10501" width="9.5703125" style="69" customWidth="1"/>
    <col min="10502" max="10502" width="9.140625" style="69"/>
    <col min="10503" max="10503" width="10.42578125" style="69" bestFit="1" customWidth="1"/>
    <col min="10504" max="10744" width="9.140625" style="69"/>
    <col min="10745" max="10745" width="18.7109375" style="69" bestFit="1" customWidth="1"/>
    <col min="10746" max="10746" width="9.140625" style="69"/>
    <col min="10747" max="10747" width="10.28515625" style="69" customWidth="1"/>
    <col min="10748" max="10748" width="12.7109375" style="69" bestFit="1" customWidth="1"/>
    <col min="10749" max="10749" width="10.85546875" style="69" customWidth="1"/>
    <col min="10750" max="10750" width="19.140625" style="69" bestFit="1" customWidth="1"/>
    <col min="10751" max="10751" width="9.140625" style="69"/>
    <col min="10752" max="10752" width="9.42578125" style="69" customWidth="1"/>
    <col min="10753" max="10753" width="11.140625" style="69" customWidth="1"/>
    <col min="10754" max="10754" width="10.42578125" style="69" bestFit="1" customWidth="1"/>
    <col min="10755" max="10755" width="19.140625" style="69" bestFit="1" customWidth="1"/>
    <col min="10756" max="10756" width="9.140625" style="69"/>
    <col min="10757" max="10757" width="9.5703125" style="69" customWidth="1"/>
    <col min="10758" max="10758" width="9.140625" style="69"/>
    <col min="10759" max="10759" width="10.42578125" style="69" bestFit="1" customWidth="1"/>
    <col min="10760" max="11000" width="9.140625" style="69"/>
    <col min="11001" max="11001" width="18.7109375" style="69" bestFit="1" customWidth="1"/>
    <col min="11002" max="11002" width="9.140625" style="69"/>
    <col min="11003" max="11003" width="10.28515625" style="69" customWidth="1"/>
    <col min="11004" max="11004" width="12.7109375" style="69" bestFit="1" customWidth="1"/>
    <col min="11005" max="11005" width="10.85546875" style="69" customWidth="1"/>
    <col min="11006" max="11006" width="19.140625" style="69" bestFit="1" customWidth="1"/>
    <col min="11007" max="11007" width="9.140625" style="69"/>
    <col min="11008" max="11008" width="9.42578125" style="69" customWidth="1"/>
    <col min="11009" max="11009" width="11.140625" style="69" customWidth="1"/>
    <col min="11010" max="11010" width="10.42578125" style="69" bestFit="1" customWidth="1"/>
    <col min="11011" max="11011" width="19.140625" style="69" bestFit="1" customWidth="1"/>
    <col min="11012" max="11012" width="9.140625" style="69"/>
    <col min="11013" max="11013" width="9.5703125" style="69" customWidth="1"/>
    <col min="11014" max="11014" width="9.140625" style="69"/>
    <col min="11015" max="11015" width="10.42578125" style="69" bestFit="1" customWidth="1"/>
    <col min="11016" max="11256" width="9.140625" style="69"/>
    <col min="11257" max="11257" width="18.7109375" style="69" bestFit="1" customWidth="1"/>
    <col min="11258" max="11258" width="9.140625" style="69"/>
    <col min="11259" max="11259" width="10.28515625" style="69" customWidth="1"/>
    <col min="11260" max="11260" width="12.7109375" style="69" bestFit="1" customWidth="1"/>
    <col min="11261" max="11261" width="10.85546875" style="69" customWidth="1"/>
    <col min="11262" max="11262" width="19.140625" style="69" bestFit="1" customWidth="1"/>
    <col min="11263" max="11263" width="9.140625" style="69"/>
    <col min="11264" max="11264" width="9.42578125" style="69" customWidth="1"/>
    <col min="11265" max="11265" width="11.140625" style="69" customWidth="1"/>
    <col min="11266" max="11266" width="10.42578125" style="69" bestFit="1" customWidth="1"/>
    <col min="11267" max="11267" width="19.140625" style="69" bestFit="1" customWidth="1"/>
    <col min="11268" max="11268" width="9.140625" style="69"/>
    <col min="11269" max="11269" width="9.5703125" style="69" customWidth="1"/>
    <col min="11270" max="11270" width="9.140625" style="69"/>
    <col min="11271" max="11271" width="10.42578125" style="69" bestFit="1" customWidth="1"/>
    <col min="11272" max="11512" width="9.140625" style="69"/>
    <col min="11513" max="11513" width="18.7109375" style="69" bestFit="1" customWidth="1"/>
    <col min="11514" max="11514" width="9.140625" style="69"/>
    <col min="11515" max="11515" width="10.28515625" style="69" customWidth="1"/>
    <col min="11516" max="11516" width="12.7109375" style="69" bestFit="1" customWidth="1"/>
    <col min="11517" max="11517" width="10.85546875" style="69" customWidth="1"/>
    <col min="11518" max="11518" width="19.140625" style="69" bestFit="1" customWidth="1"/>
    <col min="11519" max="11519" width="9.140625" style="69"/>
    <col min="11520" max="11520" width="9.42578125" style="69" customWidth="1"/>
    <col min="11521" max="11521" width="11.140625" style="69" customWidth="1"/>
    <col min="11522" max="11522" width="10.42578125" style="69" bestFit="1" customWidth="1"/>
    <col min="11523" max="11523" width="19.140625" style="69" bestFit="1" customWidth="1"/>
    <col min="11524" max="11524" width="9.140625" style="69"/>
    <col min="11525" max="11525" width="9.5703125" style="69" customWidth="1"/>
    <col min="11526" max="11526" width="9.140625" style="69"/>
    <col min="11527" max="11527" width="10.42578125" style="69" bestFit="1" customWidth="1"/>
    <col min="11528" max="11768" width="9.140625" style="69"/>
    <col min="11769" max="11769" width="18.7109375" style="69" bestFit="1" customWidth="1"/>
    <col min="11770" max="11770" width="9.140625" style="69"/>
    <col min="11771" max="11771" width="10.28515625" style="69" customWidth="1"/>
    <col min="11772" max="11772" width="12.7109375" style="69" bestFit="1" customWidth="1"/>
    <col min="11773" max="11773" width="10.85546875" style="69" customWidth="1"/>
    <col min="11774" max="11774" width="19.140625" style="69" bestFit="1" customWidth="1"/>
    <col min="11775" max="11775" width="9.140625" style="69"/>
    <col min="11776" max="11776" width="9.42578125" style="69" customWidth="1"/>
    <col min="11777" max="11777" width="11.140625" style="69" customWidth="1"/>
    <col min="11778" max="11778" width="10.42578125" style="69" bestFit="1" customWidth="1"/>
    <col min="11779" max="11779" width="19.140625" style="69" bestFit="1" customWidth="1"/>
    <col min="11780" max="11780" width="9.140625" style="69"/>
    <col min="11781" max="11781" width="9.5703125" style="69" customWidth="1"/>
    <col min="11782" max="11782" width="9.140625" style="69"/>
    <col min="11783" max="11783" width="10.42578125" style="69" bestFit="1" customWidth="1"/>
    <col min="11784" max="12024" width="9.140625" style="69"/>
    <col min="12025" max="12025" width="18.7109375" style="69" bestFit="1" customWidth="1"/>
    <col min="12026" max="12026" width="9.140625" style="69"/>
    <col min="12027" max="12027" width="10.28515625" style="69" customWidth="1"/>
    <col min="12028" max="12028" width="12.7109375" style="69" bestFit="1" customWidth="1"/>
    <col min="12029" max="12029" width="10.85546875" style="69" customWidth="1"/>
    <col min="12030" max="12030" width="19.140625" style="69" bestFit="1" customWidth="1"/>
    <col min="12031" max="12031" width="9.140625" style="69"/>
    <col min="12032" max="12032" width="9.42578125" style="69" customWidth="1"/>
    <col min="12033" max="12033" width="11.140625" style="69" customWidth="1"/>
    <col min="12034" max="12034" width="10.42578125" style="69" bestFit="1" customWidth="1"/>
    <col min="12035" max="12035" width="19.140625" style="69" bestFit="1" customWidth="1"/>
    <col min="12036" max="12036" width="9.140625" style="69"/>
    <col min="12037" max="12037" width="9.5703125" style="69" customWidth="1"/>
    <col min="12038" max="12038" width="9.140625" style="69"/>
    <col min="12039" max="12039" width="10.42578125" style="69" bestFit="1" customWidth="1"/>
    <col min="12040" max="12280" width="9.140625" style="69"/>
    <col min="12281" max="12281" width="18.7109375" style="69" bestFit="1" customWidth="1"/>
    <col min="12282" max="12282" width="9.140625" style="69"/>
    <col min="12283" max="12283" width="10.28515625" style="69" customWidth="1"/>
    <col min="12284" max="12284" width="12.7109375" style="69" bestFit="1" customWidth="1"/>
    <col min="12285" max="12285" width="10.85546875" style="69" customWidth="1"/>
    <col min="12286" max="12286" width="19.140625" style="69" bestFit="1" customWidth="1"/>
    <col min="12287" max="12287" width="9.140625" style="69"/>
    <col min="12288" max="12288" width="9.42578125" style="69" customWidth="1"/>
    <col min="12289" max="12289" width="11.140625" style="69" customWidth="1"/>
    <col min="12290" max="12290" width="10.42578125" style="69" bestFit="1" customWidth="1"/>
    <col min="12291" max="12291" width="19.140625" style="69" bestFit="1" customWidth="1"/>
    <col min="12292" max="12292" width="9.140625" style="69"/>
    <col min="12293" max="12293" width="9.5703125" style="69" customWidth="1"/>
    <col min="12294" max="12294" width="9.140625" style="69"/>
    <col min="12295" max="12295" width="10.42578125" style="69" bestFit="1" customWidth="1"/>
    <col min="12296" max="12536" width="9.140625" style="69"/>
    <col min="12537" max="12537" width="18.7109375" style="69" bestFit="1" customWidth="1"/>
    <col min="12538" max="12538" width="9.140625" style="69"/>
    <col min="12539" max="12539" width="10.28515625" style="69" customWidth="1"/>
    <col min="12540" max="12540" width="12.7109375" style="69" bestFit="1" customWidth="1"/>
    <col min="12541" max="12541" width="10.85546875" style="69" customWidth="1"/>
    <col min="12542" max="12542" width="19.140625" style="69" bestFit="1" customWidth="1"/>
    <col min="12543" max="12543" width="9.140625" style="69"/>
    <col min="12544" max="12544" width="9.42578125" style="69" customWidth="1"/>
    <col min="12545" max="12545" width="11.140625" style="69" customWidth="1"/>
    <col min="12546" max="12546" width="10.42578125" style="69" bestFit="1" customWidth="1"/>
    <col min="12547" max="12547" width="19.140625" style="69" bestFit="1" customWidth="1"/>
    <col min="12548" max="12548" width="9.140625" style="69"/>
    <col min="12549" max="12549" width="9.5703125" style="69" customWidth="1"/>
    <col min="12550" max="12550" width="9.140625" style="69"/>
    <col min="12551" max="12551" width="10.42578125" style="69" bestFit="1" customWidth="1"/>
    <col min="12552" max="12792" width="9.140625" style="69"/>
    <col min="12793" max="12793" width="18.7109375" style="69" bestFit="1" customWidth="1"/>
    <col min="12794" max="12794" width="9.140625" style="69"/>
    <col min="12795" max="12795" width="10.28515625" style="69" customWidth="1"/>
    <col min="12796" max="12796" width="12.7109375" style="69" bestFit="1" customWidth="1"/>
    <col min="12797" max="12797" width="10.85546875" style="69" customWidth="1"/>
    <col min="12798" max="12798" width="19.140625" style="69" bestFit="1" customWidth="1"/>
    <col min="12799" max="12799" width="9.140625" style="69"/>
    <col min="12800" max="12800" width="9.42578125" style="69" customWidth="1"/>
    <col min="12801" max="12801" width="11.140625" style="69" customWidth="1"/>
    <col min="12802" max="12802" width="10.42578125" style="69" bestFit="1" customWidth="1"/>
    <col min="12803" max="12803" width="19.140625" style="69" bestFit="1" customWidth="1"/>
    <col min="12804" max="12804" width="9.140625" style="69"/>
    <col min="12805" max="12805" width="9.5703125" style="69" customWidth="1"/>
    <col min="12806" max="12806" width="9.140625" style="69"/>
    <col min="12807" max="12807" width="10.42578125" style="69" bestFit="1" customWidth="1"/>
    <col min="12808" max="13048" width="9.140625" style="69"/>
    <col min="13049" max="13049" width="18.7109375" style="69" bestFit="1" customWidth="1"/>
    <col min="13050" max="13050" width="9.140625" style="69"/>
    <col min="13051" max="13051" width="10.28515625" style="69" customWidth="1"/>
    <col min="13052" max="13052" width="12.7109375" style="69" bestFit="1" customWidth="1"/>
    <col min="13053" max="13053" width="10.85546875" style="69" customWidth="1"/>
    <col min="13054" max="13054" width="19.140625" style="69" bestFit="1" customWidth="1"/>
    <col min="13055" max="13055" width="9.140625" style="69"/>
    <col min="13056" max="13056" width="9.42578125" style="69" customWidth="1"/>
    <col min="13057" max="13057" width="11.140625" style="69" customWidth="1"/>
    <col min="13058" max="13058" width="10.42578125" style="69" bestFit="1" customWidth="1"/>
    <col min="13059" max="13059" width="19.140625" style="69" bestFit="1" customWidth="1"/>
    <col min="13060" max="13060" width="9.140625" style="69"/>
    <col min="13061" max="13061" width="9.5703125" style="69" customWidth="1"/>
    <col min="13062" max="13062" width="9.140625" style="69"/>
    <col min="13063" max="13063" width="10.42578125" style="69" bestFit="1" customWidth="1"/>
    <col min="13064" max="13304" width="9.140625" style="69"/>
    <col min="13305" max="13305" width="18.7109375" style="69" bestFit="1" customWidth="1"/>
    <col min="13306" max="13306" width="9.140625" style="69"/>
    <col min="13307" max="13307" width="10.28515625" style="69" customWidth="1"/>
    <col min="13308" max="13308" width="12.7109375" style="69" bestFit="1" customWidth="1"/>
    <col min="13309" max="13309" width="10.85546875" style="69" customWidth="1"/>
    <col min="13310" max="13310" width="19.140625" style="69" bestFit="1" customWidth="1"/>
    <col min="13311" max="13311" width="9.140625" style="69"/>
    <col min="13312" max="13312" width="9.42578125" style="69" customWidth="1"/>
    <col min="13313" max="13313" width="11.140625" style="69" customWidth="1"/>
    <col min="13314" max="13314" width="10.42578125" style="69" bestFit="1" customWidth="1"/>
    <col min="13315" max="13315" width="19.140625" style="69" bestFit="1" customWidth="1"/>
    <col min="13316" max="13316" width="9.140625" style="69"/>
    <col min="13317" max="13317" width="9.5703125" style="69" customWidth="1"/>
    <col min="13318" max="13318" width="9.140625" style="69"/>
    <col min="13319" max="13319" width="10.42578125" style="69" bestFit="1" customWidth="1"/>
    <col min="13320" max="13560" width="9.140625" style="69"/>
    <col min="13561" max="13561" width="18.7109375" style="69" bestFit="1" customWidth="1"/>
    <col min="13562" max="13562" width="9.140625" style="69"/>
    <col min="13563" max="13563" width="10.28515625" style="69" customWidth="1"/>
    <col min="13564" max="13564" width="12.7109375" style="69" bestFit="1" customWidth="1"/>
    <col min="13565" max="13565" width="10.85546875" style="69" customWidth="1"/>
    <col min="13566" max="13566" width="19.140625" style="69" bestFit="1" customWidth="1"/>
    <col min="13567" max="13567" width="9.140625" style="69"/>
    <col min="13568" max="13568" width="9.42578125" style="69" customWidth="1"/>
    <col min="13569" max="13569" width="11.140625" style="69" customWidth="1"/>
    <col min="13570" max="13570" width="10.42578125" style="69" bestFit="1" customWidth="1"/>
    <col min="13571" max="13571" width="19.140625" style="69" bestFit="1" customWidth="1"/>
    <col min="13572" max="13572" width="9.140625" style="69"/>
    <col min="13573" max="13573" width="9.5703125" style="69" customWidth="1"/>
    <col min="13574" max="13574" width="9.140625" style="69"/>
    <col min="13575" max="13575" width="10.42578125" style="69" bestFit="1" customWidth="1"/>
    <col min="13576" max="13816" width="9.140625" style="69"/>
    <col min="13817" max="13817" width="18.7109375" style="69" bestFit="1" customWidth="1"/>
    <col min="13818" max="13818" width="9.140625" style="69"/>
    <col min="13819" max="13819" width="10.28515625" style="69" customWidth="1"/>
    <col min="13820" max="13820" width="12.7109375" style="69" bestFit="1" customWidth="1"/>
    <col min="13821" max="13821" width="10.85546875" style="69" customWidth="1"/>
    <col min="13822" max="13822" width="19.140625" style="69" bestFit="1" customWidth="1"/>
    <col min="13823" max="13823" width="9.140625" style="69"/>
    <col min="13824" max="13824" width="9.42578125" style="69" customWidth="1"/>
    <col min="13825" max="13825" width="11.140625" style="69" customWidth="1"/>
    <col min="13826" max="13826" width="10.42578125" style="69" bestFit="1" customWidth="1"/>
    <col min="13827" max="13827" width="19.140625" style="69" bestFit="1" customWidth="1"/>
    <col min="13828" max="13828" width="9.140625" style="69"/>
    <col min="13829" max="13829" width="9.5703125" style="69" customWidth="1"/>
    <col min="13830" max="13830" width="9.140625" style="69"/>
    <col min="13831" max="13831" width="10.42578125" style="69" bestFit="1" customWidth="1"/>
    <col min="13832" max="14072" width="9.140625" style="69"/>
    <col min="14073" max="14073" width="18.7109375" style="69" bestFit="1" customWidth="1"/>
    <col min="14074" max="14074" width="9.140625" style="69"/>
    <col min="14075" max="14075" width="10.28515625" style="69" customWidth="1"/>
    <col min="14076" max="14076" width="12.7109375" style="69" bestFit="1" customWidth="1"/>
    <col min="14077" max="14077" width="10.85546875" style="69" customWidth="1"/>
    <col min="14078" max="14078" width="19.140625" style="69" bestFit="1" customWidth="1"/>
    <col min="14079" max="14079" width="9.140625" style="69"/>
    <col min="14080" max="14080" width="9.42578125" style="69" customWidth="1"/>
    <col min="14081" max="14081" width="11.140625" style="69" customWidth="1"/>
    <col min="14082" max="14082" width="10.42578125" style="69" bestFit="1" customWidth="1"/>
    <col min="14083" max="14083" width="19.140625" style="69" bestFit="1" customWidth="1"/>
    <col min="14084" max="14084" width="9.140625" style="69"/>
    <col min="14085" max="14085" width="9.5703125" style="69" customWidth="1"/>
    <col min="14086" max="14086" width="9.140625" style="69"/>
    <col min="14087" max="14087" width="10.42578125" style="69" bestFit="1" customWidth="1"/>
    <col min="14088" max="14328" width="9.140625" style="69"/>
    <col min="14329" max="14329" width="18.7109375" style="69" bestFit="1" customWidth="1"/>
    <col min="14330" max="14330" width="9.140625" style="69"/>
    <col min="14331" max="14331" width="10.28515625" style="69" customWidth="1"/>
    <col min="14332" max="14332" width="12.7109375" style="69" bestFit="1" customWidth="1"/>
    <col min="14333" max="14333" width="10.85546875" style="69" customWidth="1"/>
    <col min="14334" max="14334" width="19.140625" style="69" bestFit="1" customWidth="1"/>
    <col min="14335" max="14335" width="9.140625" style="69"/>
    <col min="14336" max="14336" width="9.42578125" style="69" customWidth="1"/>
    <col min="14337" max="14337" width="11.140625" style="69" customWidth="1"/>
    <col min="14338" max="14338" width="10.42578125" style="69" bestFit="1" customWidth="1"/>
    <col min="14339" max="14339" width="19.140625" style="69" bestFit="1" customWidth="1"/>
    <col min="14340" max="14340" width="9.140625" style="69"/>
    <col min="14341" max="14341" width="9.5703125" style="69" customWidth="1"/>
    <col min="14342" max="14342" width="9.140625" style="69"/>
    <col min="14343" max="14343" width="10.42578125" style="69" bestFit="1" customWidth="1"/>
    <col min="14344" max="14584" width="9.140625" style="69"/>
    <col min="14585" max="14585" width="18.7109375" style="69" bestFit="1" customWidth="1"/>
    <col min="14586" max="14586" width="9.140625" style="69"/>
    <col min="14587" max="14587" width="10.28515625" style="69" customWidth="1"/>
    <col min="14588" max="14588" width="12.7109375" style="69" bestFit="1" customWidth="1"/>
    <col min="14589" max="14589" width="10.85546875" style="69" customWidth="1"/>
    <col min="14590" max="14590" width="19.140625" style="69" bestFit="1" customWidth="1"/>
    <col min="14591" max="14591" width="9.140625" style="69"/>
    <col min="14592" max="14592" width="9.42578125" style="69" customWidth="1"/>
    <col min="14593" max="14593" width="11.140625" style="69" customWidth="1"/>
    <col min="14594" max="14594" width="10.42578125" style="69" bestFit="1" customWidth="1"/>
    <col min="14595" max="14595" width="19.140625" style="69" bestFit="1" customWidth="1"/>
    <col min="14596" max="14596" width="9.140625" style="69"/>
    <col min="14597" max="14597" width="9.5703125" style="69" customWidth="1"/>
    <col min="14598" max="14598" width="9.140625" style="69"/>
    <col min="14599" max="14599" width="10.42578125" style="69" bestFit="1" customWidth="1"/>
    <col min="14600" max="14840" width="9.140625" style="69"/>
    <col min="14841" max="14841" width="18.7109375" style="69" bestFit="1" customWidth="1"/>
    <col min="14842" max="14842" width="9.140625" style="69"/>
    <col min="14843" max="14843" width="10.28515625" style="69" customWidth="1"/>
    <col min="14844" max="14844" width="12.7109375" style="69" bestFit="1" customWidth="1"/>
    <col min="14845" max="14845" width="10.85546875" style="69" customWidth="1"/>
    <col min="14846" max="14846" width="19.140625" style="69" bestFit="1" customWidth="1"/>
    <col min="14847" max="14847" width="9.140625" style="69"/>
    <col min="14848" max="14848" width="9.42578125" style="69" customWidth="1"/>
    <col min="14849" max="14849" width="11.140625" style="69" customWidth="1"/>
    <col min="14850" max="14850" width="10.42578125" style="69" bestFit="1" customWidth="1"/>
    <col min="14851" max="14851" width="19.140625" style="69" bestFit="1" customWidth="1"/>
    <col min="14852" max="14852" width="9.140625" style="69"/>
    <col min="14853" max="14853" width="9.5703125" style="69" customWidth="1"/>
    <col min="14854" max="14854" width="9.140625" style="69"/>
    <col min="14855" max="14855" width="10.42578125" style="69" bestFit="1" customWidth="1"/>
    <col min="14856" max="15096" width="9.140625" style="69"/>
    <col min="15097" max="15097" width="18.7109375" style="69" bestFit="1" customWidth="1"/>
    <col min="15098" max="15098" width="9.140625" style="69"/>
    <col min="15099" max="15099" width="10.28515625" style="69" customWidth="1"/>
    <col min="15100" max="15100" width="12.7109375" style="69" bestFit="1" customWidth="1"/>
    <col min="15101" max="15101" width="10.85546875" style="69" customWidth="1"/>
    <col min="15102" max="15102" width="19.140625" style="69" bestFit="1" customWidth="1"/>
    <col min="15103" max="15103" width="9.140625" style="69"/>
    <col min="15104" max="15104" width="9.42578125" style="69" customWidth="1"/>
    <col min="15105" max="15105" width="11.140625" style="69" customWidth="1"/>
    <col min="15106" max="15106" width="10.42578125" style="69" bestFit="1" customWidth="1"/>
    <col min="15107" max="15107" width="19.140625" style="69" bestFit="1" customWidth="1"/>
    <col min="15108" max="15108" width="9.140625" style="69"/>
    <col min="15109" max="15109" width="9.5703125" style="69" customWidth="1"/>
    <col min="15110" max="15110" width="9.140625" style="69"/>
    <col min="15111" max="15111" width="10.42578125" style="69" bestFit="1" customWidth="1"/>
    <col min="15112" max="15352" width="9.140625" style="69"/>
    <col min="15353" max="15353" width="18.7109375" style="69" bestFit="1" customWidth="1"/>
    <col min="15354" max="15354" width="9.140625" style="69"/>
    <col min="15355" max="15355" width="10.28515625" style="69" customWidth="1"/>
    <col min="15356" max="15356" width="12.7109375" style="69" bestFit="1" customWidth="1"/>
    <col min="15357" max="15357" width="10.85546875" style="69" customWidth="1"/>
    <col min="15358" max="15358" width="19.140625" style="69" bestFit="1" customWidth="1"/>
    <col min="15359" max="15359" width="9.140625" style="69"/>
    <col min="15360" max="15360" width="9.42578125" style="69" customWidth="1"/>
    <col min="15361" max="15361" width="11.140625" style="69" customWidth="1"/>
    <col min="15362" max="15362" width="10.42578125" style="69" bestFit="1" customWidth="1"/>
    <col min="15363" max="15363" width="19.140625" style="69" bestFit="1" customWidth="1"/>
    <col min="15364" max="15364" width="9.140625" style="69"/>
    <col min="15365" max="15365" width="9.5703125" style="69" customWidth="1"/>
    <col min="15366" max="15366" width="9.140625" style="69"/>
    <col min="15367" max="15367" width="10.42578125" style="69" bestFit="1" customWidth="1"/>
    <col min="15368" max="15608" width="9.140625" style="69"/>
    <col min="15609" max="15609" width="18.7109375" style="69" bestFit="1" customWidth="1"/>
    <col min="15610" max="15610" width="9.140625" style="69"/>
    <col min="15611" max="15611" width="10.28515625" style="69" customWidth="1"/>
    <col min="15612" max="15612" width="12.7109375" style="69" bestFit="1" customWidth="1"/>
    <col min="15613" max="15613" width="10.85546875" style="69" customWidth="1"/>
    <col min="15614" max="15614" width="19.140625" style="69" bestFit="1" customWidth="1"/>
    <col min="15615" max="15615" width="9.140625" style="69"/>
    <col min="15616" max="15616" width="9.42578125" style="69" customWidth="1"/>
    <col min="15617" max="15617" width="11.140625" style="69" customWidth="1"/>
    <col min="15618" max="15618" width="10.42578125" style="69" bestFit="1" customWidth="1"/>
    <col min="15619" max="15619" width="19.140625" style="69" bestFit="1" customWidth="1"/>
    <col min="15620" max="15620" width="9.140625" style="69"/>
    <col min="15621" max="15621" width="9.5703125" style="69" customWidth="1"/>
    <col min="15622" max="15622" width="9.140625" style="69"/>
    <col min="15623" max="15623" width="10.42578125" style="69" bestFit="1" customWidth="1"/>
    <col min="15624" max="15864" width="9.140625" style="69"/>
    <col min="15865" max="15865" width="18.7109375" style="69" bestFit="1" customWidth="1"/>
    <col min="15866" max="15866" width="9.140625" style="69"/>
    <col min="15867" max="15867" width="10.28515625" style="69" customWidth="1"/>
    <col min="15868" max="15868" width="12.7109375" style="69" bestFit="1" customWidth="1"/>
    <col min="15869" max="15869" width="10.85546875" style="69" customWidth="1"/>
    <col min="15870" max="15870" width="19.140625" style="69" bestFit="1" customWidth="1"/>
    <col min="15871" max="15871" width="9.140625" style="69"/>
    <col min="15872" max="15872" width="9.42578125" style="69" customWidth="1"/>
    <col min="15873" max="15873" width="11.140625" style="69" customWidth="1"/>
    <col min="15874" max="15874" width="10.42578125" style="69" bestFit="1" customWidth="1"/>
    <col min="15875" max="15875" width="19.140625" style="69" bestFit="1" customWidth="1"/>
    <col min="15876" max="15876" width="9.140625" style="69"/>
    <col min="15877" max="15877" width="9.5703125" style="69" customWidth="1"/>
    <col min="15878" max="15878" width="9.140625" style="69"/>
    <col min="15879" max="15879" width="10.42578125" style="69" bestFit="1" customWidth="1"/>
    <col min="15880" max="16120" width="9.140625" style="69"/>
    <col min="16121" max="16121" width="18.7109375" style="69" bestFit="1" customWidth="1"/>
    <col min="16122" max="16122" width="9.140625" style="69"/>
    <col min="16123" max="16123" width="10.28515625" style="69" customWidth="1"/>
    <col min="16124" max="16124" width="12.7109375" style="69" bestFit="1" customWidth="1"/>
    <col min="16125" max="16125" width="10.85546875" style="69" customWidth="1"/>
    <col min="16126" max="16126" width="19.140625" style="69" bestFit="1" customWidth="1"/>
    <col min="16127" max="16127" width="9.140625" style="69"/>
    <col min="16128" max="16128" width="9.42578125" style="69" customWidth="1"/>
    <col min="16129" max="16129" width="11.140625" style="69" customWidth="1"/>
    <col min="16130" max="16130" width="10.42578125" style="69" bestFit="1" customWidth="1"/>
    <col min="16131" max="16131" width="19.140625" style="69" bestFit="1" customWidth="1"/>
    <col min="16132" max="16132" width="9.140625" style="69"/>
    <col min="16133" max="16133" width="9.5703125" style="69" customWidth="1"/>
    <col min="16134" max="16134" width="9.140625" style="69"/>
    <col min="16135" max="16135" width="10.42578125" style="69" bestFit="1" customWidth="1"/>
    <col min="16136" max="16384" width="9.140625" style="69"/>
  </cols>
  <sheetData>
    <row r="1" spans="1:10" ht="18.75" x14ac:dyDescent="0.3">
      <c r="B1" s="433" t="s">
        <v>0</v>
      </c>
      <c r="C1" s="433"/>
      <c r="D1" s="433"/>
      <c r="E1" s="433"/>
      <c r="F1" s="433"/>
      <c r="G1" s="433"/>
      <c r="H1" s="433"/>
      <c r="I1" s="402"/>
    </row>
    <row r="2" spans="1:10" ht="18.75" x14ac:dyDescent="0.3">
      <c r="B2" s="433" t="s">
        <v>1</v>
      </c>
      <c r="C2" s="433"/>
      <c r="D2" s="433"/>
      <c r="E2" s="433"/>
      <c r="F2" s="433"/>
      <c r="G2" s="433"/>
      <c r="H2" s="433"/>
      <c r="I2" s="402"/>
    </row>
    <row r="3" spans="1:10" ht="18.75" x14ac:dyDescent="0.3">
      <c r="B3" s="434" t="s">
        <v>2</v>
      </c>
      <c r="C3" s="434"/>
      <c r="D3" s="434"/>
      <c r="E3" s="434"/>
      <c r="F3" s="434"/>
      <c r="G3" s="434"/>
      <c r="H3" s="434"/>
      <c r="I3" s="403"/>
    </row>
    <row r="4" spans="1:10" ht="18.75" x14ac:dyDescent="0.3">
      <c r="B4" s="433" t="s">
        <v>117</v>
      </c>
      <c r="C4" s="433"/>
      <c r="D4" s="433"/>
      <c r="E4" s="433"/>
      <c r="F4" s="433"/>
      <c r="G4" s="433"/>
      <c r="H4" s="433"/>
      <c r="I4" s="403"/>
    </row>
    <row r="5" spans="1:10" ht="18.75" x14ac:dyDescent="0.3">
      <c r="B5" s="442" t="s">
        <v>151</v>
      </c>
      <c r="C5" s="442"/>
      <c r="D5" s="442"/>
      <c r="E5" s="442"/>
      <c r="F5" s="442"/>
      <c r="G5" s="442"/>
      <c r="H5" s="442"/>
      <c r="I5" s="402"/>
    </row>
    <row r="6" spans="1:10" ht="19.5" thickBot="1" x14ac:dyDescent="0.35">
      <c r="C6" s="443"/>
      <c r="D6" s="443"/>
      <c r="E6" s="443"/>
      <c r="F6" s="404"/>
      <c r="G6" s="404"/>
      <c r="H6" s="234"/>
      <c r="I6" s="234"/>
    </row>
    <row r="7" spans="1:10" ht="56.25" customHeight="1" thickBot="1" x14ac:dyDescent="0.3">
      <c r="A7" s="405"/>
      <c r="B7" s="235" t="s">
        <v>3</v>
      </c>
      <c r="C7" s="240" t="s">
        <v>4</v>
      </c>
      <c r="D7" s="236" t="s">
        <v>139</v>
      </c>
      <c r="E7" s="237" t="s">
        <v>5</v>
      </c>
      <c r="F7" s="238" t="s">
        <v>6</v>
      </c>
      <c r="G7" s="239" t="s">
        <v>7</v>
      </c>
      <c r="H7" s="237" t="s">
        <v>8</v>
      </c>
      <c r="I7" s="240" t="s">
        <v>9</v>
      </c>
      <c r="J7" s="76" t="s">
        <v>10</v>
      </c>
    </row>
    <row r="8" spans="1:10" ht="18.75" customHeight="1" thickBot="1" x14ac:dyDescent="0.35">
      <c r="A8" s="77" t="s">
        <v>11</v>
      </c>
      <c r="B8" s="78"/>
      <c r="C8" s="78"/>
      <c r="D8" s="78"/>
      <c r="E8" s="79"/>
      <c r="F8" s="78"/>
      <c r="G8" s="78"/>
      <c r="H8" s="80"/>
      <c r="I8" s="78"/>
      <c r="J8" s="81"/>
    </row>
    <row r="9" spans="1:10" ht="18.75" x14ac:dyDescent="0.3">
      <c r="A9" s="82" t="s">
        <v>12</v>
      </c>
      <c r="B9" s="83">
        <v>9308</v>
      </c>
      <c r="C9" s="84">
        <v>17876</v>
      </c>
      <c r="D9" s="85">
        <v>3367696</v>
      </c>
      <c r="E9" s="86">
        <f>D9/B9</f>
        <v>361.80661796304253</v>
      </c>
      <c r="F9" s="83">
        <v>3970</v>
      </c>
      <c r="G9" s="87">
        <f t="shared" ref="G9:G16" si="0">C9-F9</f>
        <v>13906</v>
      </c>
      <c r="H9" s="88">
        <f t="shared" ref="H9:H16" si="1">C9-I9-J9</f>
        <v>9863</v>
      </c>
      <c r="I9" s="89">
        <v>8013</v>
      </c>
      <c r="J9" s="90">
        <v>0</v>
      </c>
    </row>
    <row r="10" spans="1:10" ht="18.75" x14ac:dyDescent="0.3">
      <c r="A10" s="91" t="s">
        <v>13</v>
      </c>
      <c r="B10" s="92">
        <v>6199</v>
      </c>
      <c r="C10" s="93">
        <v>11434</v>
      </c>
      <c r="D10" s="94">
        <v>2220048</v>
      </c>
      <c r="E10" s="95">
        <f t="shared" ref="E10:E17" si="2">D10/B10</f>
        <v>358.1300209711244</v>
      </c>
      <c r="F10" s="96">
        <v>2813</v>
      </c>
      <c r="G10" s="87">
        <f t="shared" si="0"/>
        <v>8621</v>
      </c>
      <c r="H10" s="97">
        <f t="shared" si="1"/>
        <v>6385</v>
      </c>
      <c r="I10" s="89">
        <v>5049</v>
      </c>
      <c r="J10" s="90">
        <v>0</v>
      </c>
    </row>
    <row r="11" spans="1:10" ht="18.75" x14ac:dyDescent="0.3">
      <c r="A11" s="91" t="s">
        <v>14</v>
      </c>
      <c r="B11" s="92">
        <v>7142</v>
      </c>
      <c r="C11" s="93">
        <v>12878</v>
      </c>
      <c r="D11" s="94">
        <v>2513623</v>
      </c>
      <c r="E11" s="95">
        <f t="shared" si="2"/>
        <v>351.94945393447216</v>
      </c>
      <c r="F11" s="96">
        <v>2952</v>
      </c>
      <c r="G11" s="87">
        <f t="shared" si="0"/>
        <v>9926</v>
      </c>
      <c r="H11" s="97">
        <f t="shared" si="1"/>
        <v>7174</v>
      </c>
      <c r="I11" s="89">
        <v>5704</v>
      </c>
      <c r="J11" s="90">
        <v>0</v>
      </c>
    </row>
    <row r="12" spans="1:10" ht="18.75" x14ac:dyDescent="0.3">
      <c r="A12" s="91" t="s">
        <v>15</v>
      </c>
      <c r="B12" s="92">
        <v>9729</v>
      </c>
      <c r="C12" s="93">
        <v>18207</v>
      </c>
      <c r="D12" s="94">
        <v>3453798</v>
      </c>
      <c r="E12" s="95">
        <f t="shared" si="2"/>
        <v>355.0003083564601</v>
      </c>
      <c r="F12" s="96">
        <v>4172</v>
      </c>
      <c r="G12" s="87">
        <f t="shared" si="0"/>
        <v>14035</v>
      </c>
      <c r="H12" s="97">
        <f t="shared" si="1"/>
        <v>10011</v>
      </c>
      <c r="I12" s="89">
        <v>8196</v>
      </c>
      <c r="J12" s="90">
        <v>0</v>
      </c>
    </row>
    <row r="13" spans="1:10" ht="18.75" x14ac:dyDescent="0.3">
      <c r="A13" s="91" t="s">
        <v>16</v>
      </c>
      <c r="B13" s="92">
        <v>2459</v>
      </c>
      <c r="C13" s="93">
        <v>4921</v>
      </c>
      <c r="D13" s="94">
        <v>920466</v>
      </c>
      <c r="E13" s="95">
        <f t="shared" si="2"/>
        <v>374.32533550223667</v>
      </c>
      <c r="F13" s="96">
        <v>1206</v>
      </c>
      <c r="G13" s="87">
        <f t="shared" si="0"/>
        <v>3715</v>
      </c>
      <c r="H13" s="97">
        <f t="shared" si="1"/>
        <v>2558</v>
      </c>
      <c r="I13" s="89">
        <v>2363</v>
      </c>
      <c r="J13" s="90">
        <v>0</v>
      </c>
    </row>
    <row r="14" spans="1:10" ht="18.75" x14ac:dyDescent="0.3">
      <c r="A14" s="91" t="s">
        <v>17</v>
      </c>
      <c r="B14" s="92">
        <v>9979</v>
      </c>
      <c r="C14" s="93">
        <v>19320</v>
      </c>
      <c r="D14" s="94">
        <v>3635220</v>
      </c>
      <c r="E14" s="95">
        <f t="shared" si="2"/>
        <v>364.28700270568191</v>
      </c>
      <c r="F14" s="96">
        <v>4592</v>
      </c>
      <c r="G14" s="87">
        <f t="shared" si="0"/>
        <v>14728</v>
      </c>
      <c r="H14" s="97">
        <f t="shared" si="1"/>
        <v>10446</v>
      </c>
      <c r="I14" s="89">
        <v>8874</v>
      </c>
      <c r="J14" s="90">
        <v>0</v>
      </c>
    </row>
    <row r="15" spans="1:10" ht="18.75" x14ac:dyDescent="0.3">
      <c r="A15" s="91" t="s">
        <v>18</v>
      </c>
      <c r="B15" s="92">
        <v>3590</v>
      </c>
      <c r="C15" s="93">
        <v>6483</v>
      </c>
      <c r="D15" s="94">
        <v>1225008</v>
      </c>
      <c r="E15" s="95">
        <f t="shared" si="2"/>
        <v>341.22785515320334</v>
      </c>
      <c r="F15" s="96">
        <v>1429</v>
      </c>
      <c r="G15" s="87">
        <f t="shared" si="0"/>
        <v>5054</v>
      </c>
      <c r="H15" s="97">
        <f t="shared" si="1"/>
        <v>3532</v>
      </c>
      <c r="I15" s="89">
        <v>2951</v>
      </c>
      <c r="J15" s="90">
        <v>0</v>
      </c>
    </row>
    <row r="16" spans="1:10" ht="19.5" thickBot="1" x14ac:dyDescent="0.35">
      <c r="A16" s="98" t="s">
        <v>19</v>
      </c>
      <c r="B16" s="99">
        <v>11372</v>
      </c>
      <c r="C16" s="100">
        <v>21015</v>
      </c>
      <c r="D16" s="101">
        <v>4072296</v>
      </c>
      <c r="E16" s="102">
        <f t="shared" si="2"/>
        <v>358.09848751319026</v>
      </c>
      <c r="F16" s="103">
        <v>4819</v>
      </c>
      <c r="G16" s="87">
        <f t="shared" si="0"/>
        <v>16196</v>
      </c>
      <c r="H16" s="104">
        <f t="shared" si="1"/>
        <v>11588</v>
      </c>
      <c r="I16" s="105">
        <v>9427</v>
      </c>
      <c r="J16" s="106">
        <v>0</v>
      </c>
    </row>
    <row r="17" spans="1:10" ht="19.5" thickBot="1" x14ac:dyDescent="0.35">
      <c r="A17" s="107" t="s">
        <v>20</v>
      </c>
      <c r="B17" s="108">
        <f>SUM(B9:B16)</f>
        <v>59778</v>
      </c>
      <c r="C17" s="108">
        <f t="shared" ref="C17:E17" si="3">SUM(C9:C16)</f>
        <v>112134</v>
      </c>
      <c r="D17" s="109">
        <f t="shared" si="3"/>
        <v>21408155</v>
      </c>
      <c r="E17" s="110">
        <f t="shared" si="2"/>
        <v>358.12765565927265</v>
      </c>
      <c r="F17" s="109">
        <f>SUM(F9:F16)</f>
        <v>25953</v>
      </c>
      <c r="G17" s="109">
        <f>SUM(G9:G16)</f>
        <v>86181</v>
      </c>
      <c r="H17" s="108">
        <f t="shared" ref="H17:J17" si="4">SUM(H9:H16)</f>
        <v>61557</v>
      </c>
      <c r="I17" s="111">
        <f>SUM(I9:I16)</f>
        <v>50577</v>
      </c>
      <c r="J17" s="112">
        <f t="shared" si="4"/>
        <v>0</v>
      </c>
    </row>
    <row r="18" spans="1:10" ht="19.5" thickBot="1" x14ac:dyDescent="0.35">
      <c r="A18" s="113"/>
      <c r="B18" s="114"/>
      <c r="C18" s="114"/>
      <c r="D18" s="114"/>
      <c r="E18" s="114"/>
      <c r="F18" s="114"/>
      <c r="G18" s="114"/>
      <c r="H18" s="114"/>
      <c r="I18" s="114"/>
      <c r="J18" s="114"/>
    </row>
    <row r="19" spans="1:10" ht="16.5" thickBot="1" x14ac:dyDescent="0.3">
      <c r="A19" s="437" t="s">
        <v>21</v>
      </c>
      <c r="B19" s="438"/>
      <c r="C19" s="438"/>
      <c r="D19" s="438"/>
      <c r="E19" s="438"/>
      <c r="F19" s="438"/>
      <c r="G19" s="438"/>
      <c r="H19" s="439"/>
      <c r="I19" s="439"/>
      <c r="J19" s="440"/>
    </row>
    <row r="20" spans="1:10" ht="18.75" x14ac:dyDescent="0.3">
      <c r="A20" s="115" t="s">
        <v>22</v>
      </c>
      <c r="B20" s="83">
        <v>15503</v>
      </c>
      <c r="C20" s="84">
        <v>27311</v>
      </c>
      <c r="D20" s="85">
        <v>5324954</v>
      </c>
      <c r="E20" s="116">
        <f t="shared" ref="E20:E33" si="5">D20/B20</f>
        <v>343.47893956008517</v>
      </c>
      <c r="F20" s="83">
        <v>6266</v>
      </c>
      <c r="G20" s="117">
        <f t="shared" ref="G20:G32" si="6">C20-F20</f>
        <v>21045</v>
      </c>
      <c r="H20" s="118">
        <f t="shared" ref="H20:H32" si="7">C20-I20-J20</f>
        <v>15247</v>
      </c>
      <c r="I20" s="119">
        <v>12064</v>
      </c>
      <c r="J20" s="120">
        <v>0</v>
      </c>
    </row>
    <row r="21" spans="1:10" ht="18.75" x14ac:dyDescent="0.3">
      <c r="A21" s="115" t="s">
        <v>23</v>
      </c>
      <c r="B21" s="96">
        <v>8101</v>
      </c>
      <c r="C21" s="121">
        <v>13984</v>
      </c>
      <c r="D21" s="122">
        <v>2739845</v>
      </c>
      <c r="E21" s="123">
        <f t="shared" si="5"/>
        <v>338.21071472657695</v>
      </c>
      <c r="F21" s="96">
        <v>3325</v>
      </c>
      <c r="G21" s="87">
        <f t="shared" si="6"/>
        <v>10659</v>
      </c>
      <c r="H21" s="97">
        <f t="shared" si="7"/>
        <v>8016</v>
      </c>
      <c r="I21" s="124">
        <v>5968</v>
      </c>
      <c r="J21" s="125">
        <v>0</v>
      </c>
    </row>
    <row r="22" spans="1:10" ht="18.75" x14ac:dyDescent="0.3">
      <c r="A22" s="82" t="s">
        <v>24</v>
      </c>
      <c r="B22" s="126">
        <v>6374</v>
      </c>
      <c r="C22" s="127">
        <v>11381</v>
      </c>
      <c r="D22" s="128">
        <v>2216776</v>
      </c>
      <c r="E22" s="123">
        <f t="shared" si="5"/>
        <v>347.78412299968625</v>
      </c>
      <c r="F22" s="96">
        <v>2776</v>
      </c>
      <c r="G22" s="87">
        <f t="shared" si="6"/>
        <v>8605</v>
      </c>
      <c r="H22" s="97">
        <f t="shared" si="7"/>
        <v>6326</v>
      </c>
      <c r="I22" s="124">
        <v>5055</v>
      </c>
      <c r="J22" s="125">
        <v>0</v>
      </c>
    </row>
    <row r="23" spans="1:10" ht="18.75" x14ac:dyDescent="0.3">
      <c r="A23" s="91" t="s">
        <v>25</v>
      </c>
      <c r="B23" s="129">
        <v>8291</v>
      </c>
      <c r="C23" s="130">
        <v>15651</v>
      </c>
      <c r="D23" s="131">
        <v>2946441</v>
      </c>
      <c r="E23" s="123">
        <f t="shared" si="5"/>
        <v>355.37824146665059</v>
      </c>
      <c r="F23" s="92">
        <v>3528</v>
      </c>
      <c r="G23" s="132">
        <f t="shared" si="6"/>
        <v>12123</v>
      </c>
      <c r="H23" s="97">
        <f t="shared" si="7"/>
        <v>8473</v>
      </c>
      <c r="I23" s="124">
        <v>7177</v>
      </c>
      <c r="J23" s="133">
        <v>1</v>
      </c>
    </row>
    <row r="24" spans="1:10" ht="18.75" x14ac:dyDescent="0.3">
      <c r="A24" s="91" t="s">
        <v>26</v>
      </c>
      <c r="B24" s="129">
        <v>5059</v>
      </c>
      <c r="C24" s="130">
        <v>9555</v>
      </c>
      <c r="D24" s="131">
        <v>1817008</v>
      </c>
      <c r="E24" s="123">
        <f t="shared" si="5"/>
        <v>359.16347104170785</v>
      </c>
      <c r="F24" s="92">
        <v>2238</v>
      </c>
      <c r="G24" s="132">
        <f t="shared" si="6"/>
        <v>7317</v>
      </c>
      <c r="H24" s="97">
        <f t="shared" si="7"/>
        <v>5129</v>
      </c>
      <c r="I24" s="124">
        <v>4426</v>
      </c>
      <c r="J24" s="133">
        <v>0</v>
      </c>
    </row>
    <row r="25" spans="1:10" ht="18.75" x14ac:dyDescent="0.3">
      <c r="A25" s="91" t="s">
        <v>27</v>
      </c>
      <c r="B25" s="129">
        <v>3789</v>
      </c>
      <c r="C25" s="130">
        <v>7167</v>
      </c>
      <c r="D25" s="131">
        <v>1368651</v>
      </c>
      <c r="E25" s="123">
        <f t="shared" si="5"/>
        <v>361.21694378463974</v>
      </c>
      <c r="F25" s="92">
        <v>1814</v>
      </c>
      <c r="G25" s="132">
        <f t="shared" si="6"/>
        <v>5353</v>
      </c>
      <c r="H25" s="97">
        <f t="shared" si="7"/>
        <v>3930</v>
      </c>
      <c r="I25" s="124">
        <v>3237</v>
      </c>
      <c r="J25" s="133">
        <v>0</v>
      </c>
    </row>
    <row r="26" spans="1:10" ht="18.75" x14ac:dyDescent="0.3">
      <c r="A26" s="91" t="s">
        <v>28</v>
      </c>
      <c r="B26" s="129">
        <v>9633</v>
      </c>
      <c r="C26" s="130">
        <v>17672</v>
      </c>
      <c r="D26" s="131">
        <v>3404951</v>
      </c>
      <c r="E26" s="123">
        <f t="shared" si="5"/>
        <v>353.46735181148136</v>
      </c>
      <c r="F26" s="92">
        <v>4189</v>
      </c>
      <c r="G26" s="132">
        <f t="shared" si="6"/>
        <v>13483</v>
      </c>
      <c r="H26" s="97">
        <f t="shared" si="7"/>
        <v>9774</v>
      </c>
      <c r="I26" s="124">
        <v>7898</v>
      </c>
      <c r="J26" s="133">
        <v>0</v>
      </c>
    </row>
    <row r="27" spans="1:10" ht="18.75" x14ac:dyDescent="0.3">
      <c r="A27" s="91" t="s">
        <v>29</v>
      </c>
      <c r="B27" s="129">
        <v>8412</v>
      </c>
      <c r="C27" s="130">
        <v>15962</v>
      </c>
      <c r="D27" s="131">
        <v>3097462</v>
      </c>
      <c r="E27" s="123">
        <f t="shared" si="5"/>
        <v>368.21944840703759</v>
      </c>
      <c r="F27" s="92">
        <v>3484</v>
      </c>
      <c r="G27" s="132">
        <f t="shared" si="6"/>
        <v>12478</v>
      </c>
      <c r="H27" s="97">
        <f t="shared" si="7"/>
        <v>8539</v>
      </c>
      <c r="I27" s="124">
        <v>7423</v>
      </c>
      <c r="J27" s="133">
        <v>0</v>
      </c>
    </row>
    <row r="28" spans="1:10" ht="18.75" x14ac:dyDescent="0.3">
      <c r="A28" s="91" t="s">
        <v>30</v>
      </c>
      <c r="B28" s="129">
        <v>10676</v>
      </c>
      <c r="C28" s="130">
        <v>19171</v>
      </c>
      <c r="D28" s="131">
        <v>3740008</v>
      </c>
      <c r="E28" s="123">
        <f t="shared" si="5"/>
        <v>350.31922068190335</v>
      </c>
      <c r="F28" s="92">
        <v>4808</v>
      </c>
      <c r="G28" s="132">
        <f t="shared" si="6"/>
        <v>14363</v>
      </c>
      <c r="H28" s="97">
        <f t="shared" si="7"/>
        <v>10901</v>
      </c>
      <c r="I28" s="124">
        <v>8269</v>
      </c>
      <c r="J28" s="133">
        <v>1</v>
      </c>
    </row>
    <row r="29" spans="1:10" ht="18.75" x14ac:dyDescent="0.3">
      <c r="A29" s="91" t="s">
        <v>31</v>
      </c>
      <c r="B29" s="129">
        <v>7584</v>
      </c>
      <c r="C29" s="130">
        <v>14790</v>
      </c>
      <c r="D29" s="131">
        <v>2810621</v>
      </c>
      <c r="E29" s="123">
        <f t="shared" si="5"/>
        <v>370.59876054852322</v>
      </c>
      <c r="F29" s="92">
        <v>3619</v>
      </c>
      <c r="G29" s="132">
        <f t="shared" si="6"/>
        <v>11171</v>
      </c>
      <c r="H29" s="97">
        <f t="shared" si="7"/>
        <v>8063</v>
      </c>
      <c r="I29" s="124">
        <v>6727</v>
      </c>
      <c r="J29" s="133">
        <v>0</v>
      </c>
    </row>
    <row r="30" spans="1:10" ht="18.75" x14ac:dyDescent="0.3">
      <c r="A30" s="91" t="s">
        <v>32</v>
      </c>
      <c r="B30" s="129">
        <v>6170</v>
      </c>
      <c r="C30" s="130">
        <v>11648</v>
      </c>
      <c r="D30" s="131">
        <v>2226936</v>
      </c>
      <c r="E30" s="123">
        <f t="shared" si="5"/>
        <v>360.92965964343597</v>
      </c>
      <c r="F30" s="92">
        <v>2771</v>
      </c>
      <c r="G30" s="132">
        <f t="shared" si="6"/>
        <v>8877</v>
      </c>
      <c r="H30" s="97">
        <f t="shared" si="7"/>
        <v>6463</v>
      </c>
      <c r="I30" s="124">
        <v>5185</v>
      </c>
      <c r="J30" s="133">
        <v>0</v>
      </c>
    </row>
    <row r="31" spans="1:10" ht="18.75" x14ac:dyDescent="0.3">
      <c r="A31" s="134" t="s">
        <v>33</v>
      </c>
      <c r="B31" s="129">
        <v>5787</v>
      </c>
      <c r="C31" s="135">
        <v>11016</v>
      </c>
      <c r="D31" s="136">
        <v>2113011</v>
      </c>
      <c r="E31" s="123">
        <f t="shared" si="5"/>
        <v>365.13063763608085</v>
      </c>
      <c r="F31" s="137">
        <v>2650</v>
      </c>
      <c r="G31" s="132">
        <f t="shared" si="6"/>
        <v>8366</v>
      </c>
      <c r="H31" s="97">
        <f t="shared" si="7"/>
        <v>5983</v>
      </c>
      <c r="I31" s="124">
        <v>5033</v>
      </c>
      <c r="J31" s="138">
        <v>0</v>
      </c>
    </row>
    <row r="32" spans="1:10" ht="19.5" thickBot="1" x14ac:dyDescent="0.35">
      <c r="A32" s="134" t="s">
        <v>34</v>
      </c>
      <c r="B32" s="139">
        <v>2077</v>
      </c>
      <c r="C32" s="140">
        <v>3963</v>
      </c>
      <c r="D32" s="141">
        <v>768236</v>
      </c>
      <c r="E32" s="123">
        <f t="shared" si="5"/>
        <v>369.87770823302839</v>
      </c>
      <c r="F32" s="99">
        <v>880</v>
      </c>
      <c r="G32" s="142">
        <f t="shared" si="6"/>
        <v>3083</v>
      </c>
      <c r="H32" s="104">
        <f t="shared" si="7"/>
        <v>2116</v>
      </c>
      <c r="I32" s="143">
        <v>1847</v>
      </c>
      <c r="J32" s="144">
        <v>0</v>
      </c>
    </row>
    <row r="33" spans="1:10" ht="19.5" thickBot="1" x14ac:dyDescent="0.35">
      <c r="A33" s="107" t="s">
        <v>35</v>
      </c>
      <c r="B33" s="145">
        <f>SUM(B20:B32)</f>
        <v>97456</v>
      </c>
      <c r="C33" s="145">
        <f t="shared" ref="C33:E33" si="8">SUM(C20:C32)</f>
        <v>179271</v>
      </c>
      <c r="D33" s="146">
        <f t="shared" si="8"/>
        <v>34574900</v>
      </c>
      <c r="E33" s="110">
        <f t="shared" si="5"/>
        <v>354.77446232145786</v>
      </c>
      <c r="F33" s="147">
        <f>SUM(F20:F32)</f>
        <v>42348</v>
      </c>
      <c r="G33" s="148">
        <f>SUM(G20:G32)</f>
        <v>136923</v>
      </c>
      <c r="H33" s="173">
        <f>SUM(H20:H32)</f>
        <v>98960</v>
      </c>
      <c r="I33" s="174">
        <f>SUM(I20:I32)</f>
        <v>80309</v>
      </c>
      <c r="J33" s="175">
        <f t="shared" ref="J33" si="9">SUM(J20:J32)</f>
        <v>2</v>
      </c>
    </row>
    <row r="34" spans="1:10" ht="19.5" thickBot="1" x14ac:dyDescent="0.35">
      <c r="A34" s="113"/>
      <c r="B34" s="149"/>
      <c r="C34" s="149"/>
      <c r="D34" s="149"/>
      <c r="E34" s="114"/>
      <c r="F34" s="149"/>
      <c r="G34" s="149"/>
      <c r="H34" s="114"/>
      <c r="I34" s="114"/>
      <c r="J34" s="114"/>
    </row>
    <row r="35" spans="1:10" ht="16.5" thickBot="1" x14ac:dyDescent="0.3">
      <c r="A35" s="430" t="s">
        <v>36</v>
      </c>
      <c r="B35" s="431"/>
      <c r="C35" s="431"/>
      <c r="D35" s="431"/>
      <c r="E35" s="431"/>
      <c r="F35" s="431"/>
      <c r="G35" s="431"/>
      <c r="H35" s="431"/>
      <c r="I35" s="431"/>
      <c r="J35" s="432"/>
    </row>
    <row r="36" spans="1:10" ht="18.75" x14ac:dyDescent="0.3">
      <c r="A36" s="91" t="s">
        <v>37</v>
      </c>
      <c r="B36" s="129">
        <v>13162</v>
      </c>
      <c r="C36" s="130">
        <v>23485</v>
      </c>
      <c r="D36" s="131">
        <v>4563677</v>
      </c>
      <c r="E36" s="88">
        <f t="shared" ref="E36:E47" si="10">D36/B36</f>
        <v>346.73127184318491</v>
      </c>
      <c r="F36" s="150">
        <v>6310</v>
      </c>
      <c r="G36" s="151">
        <f t="shared" ref="G36:G46" si="11">C36-F36</f>
        <v>17175</v>
      </c>
      <c r="H36" s="118">
        <f t="shared" ref="H36:H46" si="12">C36-I36-J36</f>
        <v>14191</v>
      </c>
      <c r="I36" s="119">
        <v>9294</v>
      </c>
      <c r="J36" s="152">
        <v>0</v>
      </c>
    </row>
    <row r="37" spans="1:10" ht="18.75" x14ac:dyDescent="0.3">
      <c r="A37" s="91" t="s">
        <v>38</v>
      </c>
      <c r="B37" s="129">
        <v>18348</v>
      </c>
      <c r="C37" s="130">
        <v>34312</v>
      </c>
      <c r="D37" s="131">
        <v>6527768</v>
      </c>
      <c r="E37" s="97">
        <f t="shared" si="10"/>
        <v>355.77545236538043</v>
      </c>
      <c r="F37" s="129">
        <v>9743</v>
      </c>
      <c r="G37" s="153">
        <f t="shared" si="11"/>
        <v>24569</v>
      </c>
      <c r="H37" s="97">
        <f t="shared" si="12"/>
        <v>20672</v>
      </c>
      <c r="I37" s="124">
        <v>13639</v>
      </c>
      <c r="J37" s="154">
        <v>1</v>
      </c>
    </row>
    <row r="38" spans="1:10" ht="18.75" x14ac:dyDescent="0.3">
      <c r="A38" s="91" t="s">
        <v>39</v>
      </c>
      <c r="B38" s="129">
        <v>5774</v>
      </c>
      <c r="C38" s="130">
        <v>10869</v>
      </c>
      <c r="D38" s="131">
        <v>2123359</v>
      </c>
      <c r="E38" s="97">
        <f t="shared" si="10"/>
        <v>367.74489089019744</v>
      </c>
      <c r="F38" s="129">
        <v>3175</v>
      </c>
      <c r="G38" s="153">
        <f t="shared" si="11"/>
        <v>7694</v>
      </c>
      <c r="H38" s="97">
        <f t="shared" si="12"/>
        <v>6350</v>
      </c>
      <c r="I38" s="124">
        <v>4519</v>
      </c>
      <c r="J38" s="154">
        <v>0</v>
      </c>
    </row>
    <row r="39" spans="1:10" ht="18.75" x14ac:dyDescent="0.3">
      <c r="A39" s="91" t="s">
        <v>40</v>
      </c>
      <c r="B39" s="129">
        <v>9164</v>
      </c>
      <c r="C39" s="130">
        <v>17840</v>
      </c>
      <c r="D39" s="131">
        <v>3427311</v>
      </c>
      <c r="E39" s="97">
        <f t="shared" si="10"/>
        <v>373.99727193365345</v>
      </c>
      <c r="F39" s="129">
        <v>4547</v>
      </c>
      <c r="G39" s="153">
        <f t="shared" si="11"/>
        <v>13293</v>
      </c>
      <c r="H39" s="97">
        <f t="shared" si="12"/>
        <v>9788</v>
      </c>
      <c r="I39" s="124">
        <v>8052</v>
      </c>
      <c r="J39" s="154">
        <v>0</v>
      </c>
    </row>
    <row r="40" spans="1:10" ht="18.75" x14ac:dyDescent="0.3">
      <c r="A40" s="91" t="s">
        <v>41</v>
      </c>
      <c r="B40" s="129">
        <v>6473</v>
      </c>
      <c r="C40" s="130">
        <v>11903</v>
      </c>
      <c r="D40" s="131">
        <v>2307888</v>
      </c>
      <c r="E40" s="97">
        <f t="shared" si="10"/>
        <v>356.54070755445696</v>
      </c>
      <c r="F40" s="129">
        <v>3223</v>
      </c>
      <c r="G40" s="153">
        <f t="shared" si="11"/>
        <v>8680</v>
      </c>
      <c r="H40" s="97">
        <f t="shared" si="12"/>
        <v>6938</v>
      </c>
      <c r="I40" s="124">
        <v>4965</v>
      </c>
      <c r="J40" s="154">
        <v>0</v>
      </c>
    </row>
    <row r="41" spans="1:10" ht="18.75" x14ac:dyDescent="0.3">
      <c r="A41" s="91" t="s">
        <v>42</v>
      </c>
      <c r="B41" s="129">
        <v>8335</v>
      </c>
      <c r="C41" s="130">
        <v>16164</v>
      </c>
      <c r="D41" s="131">
        <v>3159925</v>
      </c>
      <c r="E41" s="97">
        <f t="shared" si="10"/>
        <v>379.11517696460709</v>
      </c>
      <c r="F41" s="129">
        <v>4001</v>
      </c>
      <c r="G41" s="153">
        <f t="shared" si="11"/>
        <v>12163</v>
      </c>
      <c r="H41" s="97">
        <f t="shared" si="12"/>
        <v>8773</v>
      </c>
      <c r="I41" s="124">
        <v>7391</v>
      </c>
      <c r="J41" s="154">
        <v>0</v>
      </c>
    </row>
    <row r="42" spans="1:10" ht="18.75" x14ac:dyDescent="0.3">
      <c r="A42" s="91" t="s">
        <v>43</v>
      </c>
      <c r="B42" s="129">
        <v>11403</v>
      </c>
      <c r="C42" s="130">
        <v>22154</v>
      </c>
      <c r="D42" s="131">
        <v>4233313</v>
      </c>
      <c r="E42" s="97">
        <f t="shared" si="10"/>
        <v>371.24554941682015</v>
      </c>
      <c r="F42" s="129">
        <v>6112</v>
      </c>
      <c r="G42" s="153">
        <f t="shared" si="11"/>
        <v>16042</v>
      </c>
      <c r="H42" s="97">
        <f t="shared" si="12"/>
        <v>12611</v>
      </c>
      <c r="I42" s="124">
        <v>9543</v>
      </c>
      <c r="J42" s="154">
        <v>0</v>
      </c>
    </row>
    <row r="43" spans="1:10" ht="18.75" x14ac:dyDescent="0.3">
      <c r="A43" s="91" t="s">
        <v>44</v>
      </c>
      <c r="B43" s="129">
        <v>7640</v>
      </c>
      <c r="C43" s="130">
        <v>14216</v>
      </c>
      <c r="D43" s="131">
        <v>2757071</v>
      </c>
      <c r="E43" s="97">
        <f t="shared" si="10"/>
        <v>360.873167539267</v>
      </c>
      <c r="F43" s="129">
        <v>3779</v>
      </c>
      <c r="G43" s="153">
        <f t="shared" si="11"/>
        <v>10437</v>
      </c>
      <c r="H43" s="97">
        <f t="shared" si="12"/>
        <v>8226</v>
      </c>
      <c r="I43" s="124">
        <v>5990</v>
      </c>
      <c r="J43" s="154">
        <v>0</v>
      </c>
    </row>
    <row r="44" spans="1:10" ht="18.75" x14ac:dyDescent="0.3">
      <c r="A44" s="91" t="s">
        <v>45</v>
      </c>
      <c r="B44" s="129">
        <v>5876</v>
      </c>
      <c r="C44" s="130">
        <v>10512</v>
      </c>
      <c r="D44" s="131">
        <v>2018584</v>
      </c>
      <c r="E44" s="97">
        <f t="shared" si="10"/>
        <v>343.53029271613343</v>
      </c>
      <c r="F44" s="129">
        <v>2736</v>
      </c>
      <c r="G44" s="153">
        <f t="shared" si="11"/>
        <v>7776</v>
      </c>
      <c r="H44" s="97">
        <f t="shared" si="12"/>
        <v>6344</v>
      </c>
      <c r="I44" s="124">
        <v>4168</v>
      </c>
      <c r="J44" s="154">
        <v>0</v>
      </c>
    </row>
    <row r="45" spans="1:10" ht="18.75" x14ac:dyDescent="0.3">
      <c r="A45" s="91" t="s">
        <v>46</v>
      </c>
      <c r="B45" s="129">
        <v>8637</v>
      </c>
      <c r="C45" s="130">
        <v>16236</v>
      </c>
      <c r="D45" s="131">
        <v>3132781</v>
      </c>
      <c r="E45" s="97">
        <f t="shared" si="10"/>
        <v>362.71633669098065</v>
      </c>
      <c r="F45" s="129">
        <v>4424</v>
      </c>
      <c r="G45" s="153">
        <f t="shared" si="11"/>
        <v>11812</v>
      </c>
      <c r="H45" s="97">
        <f t="shared" si="12"/>
        <v>9291</v>
      </c>
      <c r="I45" s="124">
        <v>6945</v>
      </c>
      <c r="J45" s="154">
        <v>0</v>
      </c>
    </row>
    <row r="46" spans="1:10" ht="19.5" thickBot="1" x14ac:dyDescent="0.35">
      <c r="A46" s="134" t="s">
        <v>47</v>
      </c>
      <c r="B46" s="129">
        <v>12914</v>
      </c>
      <c r="C46" s="130">
        <v>23723</v>
      </c>
      <c r="D46" s="131">
        <v>4593755</v>
      </c>
      <c r="E46" s="97">
        <f t="shared" si="10"/>
        <v>355.71898714573331</v>
      </c>
      <c r="F46" s="155">
        <v>5977</v>
      </c>
      <c r="G46" s="153">
        <f t="shared" si="11"/>
        <v>17746</v>
      </c>
      <c r="H46" s="97">
        <f t="shared" si="12"/>
        <v>13507</v>
      </c>
      <c r="I46" s="124">
        <v>10215</v>
      </c>
      <c r="J46" s="154">
        <v>1</v>
      </c>
    </row>
    <row r="47" spans="1:10" ht="19.5" thickBot="1" x14ac:dyDescent="0.35">
      <c r="A47" s="107" t="s">
        <v>48</v>
      </c>
      <c r="B47" s="145">
        <f>SUM(B36:B46)</f>
        <v>107726</v>
      </c>
      <c r="C47" s="145">
        <f>SUM(C36:C46)</f>
        <v>201414</v>
      </c>
      <c r="D47" s="146">
        <f>SUM(D36:D46)</f>
        <v>38845432</v>
      </c>
      <c r="E47" s="110">
        <f t="shared" si="10"/>
        <v>360.59476820823198</v>
      </c>
      <c r="F47" s="159">
        <f t="shared" ref="F47:J47" si="13">SUM(F36:F46)</f>
        <v>54027</v>
      </c>
      <c r="G47" s="159">
        <f t="shared" si="13"/>
        <v>147387</v>
      </c>
      <c r="H47" s="173">
        <f t="shared" si="13"/>
        <v>116691</v>
      </c>
      <c r="I47" s="174">
        <f t="shared" si="13"/>
        <v>84721</v>
      </c>
      <c r="J47" s="175">
        <f t="shared" si="13"/>
        <v>2</v>
      </c>
    </row>
    <row r="48" spans="1:10" ht="19.5" thickBot="1" x14ac:dyDescent="0.35">
      <c r="A48" s="160"/>
      <c r="B48" s="161"/>
      <c r="C48" s="161"/>
      <c r="D48" s="161"/>
      <c r="E48" s="162"/>
      <c r="F48" s="149"/>
      <c r="G48" s="149"/>
      <c r="H48" s="114"/>
      <c r="I48" s="114"/>
      <c r="J48" s="114"/>
    </row>
    <row r="49" spans="1:10" ht="16.5" thickBot="1" x14ac:dyDescent="0.3">
      <c r="A49" s="430" t="s">
        <v>49</v>
      </c>
      <c r="B49" s="431"/>
      <c r="C49" s="431"/>
      <c r="D49" s="431"/>
      <c r="E49" s="431"/>
      <c r="F49" s="431"/>
      <c r="G49" s="431"/>
      <c r="H49" s="435"/>
      <c r="I49" s="435"/>
      <c r="J49" s="435"/>
    </row>
    <row r="50" spans="1:10" ht="18.75" x14ac:dyDescent="0.3">
      <c r="A50" s="82" t="s">
        <v>50</v>
      </c>
      <c r="B50" s="150">
        <v>6237</v>
      </c>
      <c r="C50" s="163">
        <v>11519</v>
      </c>
      <c r="D50" s="164">
        <v>2248580</v>
      </c>
      <c r="E50" s="118">
        <f t="shared" ref="E50:E57" si="14">D50/B50</f>
        <v>360.52268718935386</v>
      </c>
      <c r="F50" s="150">
        <v>2948</v>
      </c>
      <c r="G50" s="165">
        <f t="shared" ref="G50:G56" si="15">C50-F50</f>
        <v>8571</v>
      </c>
      <c r="H50" s="166">
        <f t="shared" ref="H50:H56" si="16">C50-I50-J50</f>
        <v>6568</v>
      </c>
      <c r="I50" s="119">
        <v>4951</v>
      </c>
      <c r="J50" s="120">
        <v>0</v>
      </c>
    </row>
    <row r="51" spans="1:10" ht="18.75" x14ac:dyDescent="0.3">
      <c r="A51" s="91" t="s">
        <v>51</v>
      </c>
      <c r="B51" s="129">
        <v>8387</v>
      </c>
      <c r="C51" s="167">
        <v>16425</v>
      </c>
      <c r="D51" s="168">
        <v>3196324</v>
      </c>
      <c r="E51" s="97">
        <f t="shared" si="14"/>
        <v>381.104566591153</v>
      </c>
      <c r="F51" s="126">
        <v>4285</v>
      </c>
      <c r="G51" s="165">
        <f t="shared" si="15"/>
        <v>12140</v>
      </c>
      <c r="H51" s="123">
        <f t="shared" si="16"/>
        <v>8986</v>
      </c>
      <c r="I51" s="124">
        <v>7439</v>
      </c>
      <c r="J51" s="133">
        <v>0</v>
      </c>
    </row>
    <row r="52" spans="1:10" ht="18.75" x14ac:dyDescent="0.3">
      <c r="A52" s="91" t="s">
        <v>52</v>
      </c>
      <c r="B52" s="129">
        <v>26137</v>
      </c>
      <c r="C52" s="167">
        <v>46468</v>
      </c>
      <c r="D52" s="168">
        <v>9029261</v>
      </c>
      <c r="E52" s="97">
        <f t="shared" si="14"/>
        <v>345.45896621647472</v>
      </c>
      <c r="F52" s="126">
        <v>11538</v>
      </c>
      <c r="G52" s="165">
        <f t="shared" si="15"/>
        <v>34930</v>
      </c>
      <c r="H52" s="123">
        <f t="shared" si="16"/>
        <v>27190</v>
      </c>
      <c r="I52" s="124">
        <v>19278</v>
      </c>
      <c r="J52" s="133">
        <v>0</v>
      </c>
    </row>
    <row r="53" spans="1:10" ht="18.75" x14ac:dyDescent="0.3">
      <c r="A53" s="91" t="s">
        <v>53</v>
      </c>
      <c r="B53" s="129">
        <v>9026</v>
      </c>
      <c r="C53" s="167">
        <v>16788</v>
      </c>
      <c r="D53" s="168">
        <v>3201683</v>
      </c>
      <c r="E53" s="97">
        <f t="shared" si="14"/>
        <v>354.71781520053179</v>
      </c>
      <c r="F53" s="126">
        <v>4257</v>
      </c>
      <c r="G53" s="165">
        <f t="shared" si="15"/>
        <v>12531</v>
      </c>
      <c r="H53" s="123">
        <f t="shared" si="16"/>
        <v>9601</v>
      </c>
      <c r="I53" s="124">
        <v>7187</v>
      </c>
      <c r="J53" s="133">
        <v>0</v>
      </c>
    </row>
    <row r="54" spans="1:10" ht="18.75" x14ac:dyDescent="0.3">
      <c r="A54" s="91" t="s">
        <v>54</v>
      </c>
      <c r="B54" s="129">
        <v>5956</v>
      </c>
      <c r="C54" s="167">
        <v>10722</v>
      </c>
      <c r="D54" s="168">
        <v>2123447</v>
      </c>
      <c r="E54" s="97">
        <f t="shared" si="14"/>
        <v>356.52233042310274</v>
      </c>
      <c r="F54" s="126">
        <v>2717</v>
      </c>
      <c r="G54" s="165">
        <f t="shared" si="15"/>
        <v>8005</v>
      </c>
      <c r="H54" s="123">
        <f t="shared" si="16"/>
        <v>5831</v>
      </c>
      <c r="I54" s="124">
        <v>4891</v>
      </c>
      <c r="J54" s="133">
        <v>0</v>
      </c>
    </row>
    <row r="55" spans="1:10" ht="18.75" x14ac:dyDescent="0.3">
      <c r="A55" s="91" t="s">
        <v>55</v>
      </c>
      <c r="B55" s="129">
        <v>5907</v>
      </c>
      <c r="C55" s="167">
        <v>10939</v>
      </c>
      <c r="D55" s="168">
        <v>2099563</v>
      </c>
      <c r="E55" s="97">
        <f t="shared" si="14"/>
        <v>355.4364313526325</v>
      </c>
      <c r="F55" s="126">
        <v>2650</v>
      </c>
      <c r="G55" s="165">
        <f t="shared" si="15"/>
        <v>8289</v>
      </c>
      <c r="H55" s="123">
        <f t="shared" si="16"/>
        <v>6220</v>
      </c>
      <c r="I55" s="124">
        <v>4719</v>
      </c>
      <c r="J55" s="133">
        <v>0</v>
      </c>
    </row>
    <row r="56" spans="1:10" ht="19.5" thickBot="1" x14ac:dyDescent="0.35">
      <c r="A56" s="91" t="s">
        <v>56</v>
      </c>
      <c r="B56" s="156">
        <v>9575</v>
      </c>
      <c r="C56" s="169">
        <v>17208</v>
      </c>
      <c r="D56" s="170">
        <v>3303756</v>
      </c>
      <c r="E56" s="97">
        <f t="shared" si="14"/>
        <v>345.03979112271543</v>
      </c>
      <c r="F56" s="139">
        <v>3899</v>
      </c>
      <c r="G56" s="165">
        <f t="shared" si="15"/>
        <v>13309</v>
      </c>
      <c r="H56" s="171">
        <f t="shared" si="16"/>
        <v>9650</v>
      </c>
      <c r="I56" s="143">
        <v>7558</v>
      </c>
      <c r="J56" s="144">
        <v>0</v>
      </c>
    </row>
    <row r="57" spans="1:10" ht="19.5" thickBot="1" x14ac:dyDescent="0.35">
      <c r="A57" s="107" t="s">
        <v>48</v>
      </c>
      <c r="B57" s="145">
        <f>SUM(B50:B56)</f>
        <v>71225</v>
      </c>
      <c r="C57" s="145">
        <f t="shared" ref="C57:J57" si="17">SUM(C50:C56)</f>
        <v>130069</v>
      </c>
      <c r="D57" s="147">
        <f t="shared" si="17"/>
        <v>25202614</v>
      </c>
      <c r="E57" s="172">
        <f t="shared" si="14"/>
        <v>353.84505440505438</v>
      </c>
      <c r="F57" s="146">
        <f t="shared" si="17"/>
        <v>32294</v>
      </c>
      <c r="G57" s="146">
        <f t="shared" si="17"/>
        <v>97775</v>
      </c>
      <c r="H57" s="173">
        <f t="shared" si="17"/>
        <v>74046</v>
      </c>
      <c r="I57" s="174">
        <f t="shared" si="17"/>
        <v>56023</v>
      </c>
      <c r="J57" s="175">
        <f t="shared" si="17"/>
        <v>0</v>
      </c>
    </row>
    <row r="58" spans="1:10" ht="19.5" thickBot="1" x14ac:dyDescent="0.35">
      <c r="A58" s="160"/>
      <c r="B58" s="161"/>
      <c r="C58" s="161"/>
      <c r="D58" s="161"/>
      <c r="E58" s="162"/>
      <c r="F58" s="149"/>
      <c r="G58" s="149"/>
      <c r="H58" s="114"/>
      <c r="I58" s="114"/>
      <c r="J58" s="114"/>
    </row>
    <row r="59" spans="1:10" ht="16.5" thickBot="1" x14ac:dyDescent="0.3">
      <c r="A59" s="430" t="s">
        <v>57</v>
      </c>
      <c r="B59" s="431"/>
      <c r="C59" s="431"/>
      <c r="D59" s="431"/>
      <c r="E59" s="431"/>
      <c r="F59" s="431"/>
      <c r="G59" s="431"/>
      <c r="H59" s="435"/>
      <c r="I59" s="435"/>
      <c r="J59" s="436"/>
    </row>
    <row r="60" spans="1:10" ht="18.75" x14ac:dyDescent="0.3">
      <c r="A60" s="82" t="s">
        <v>58</v>
      </c>
      <c r="B60" s="150">
        <v>10190</v>
      </c>
      <c r="C60" s="151">
        <v>19304</v>
      </c>
      <c r="D60" s="150">
        <v>3684781</v>
      </c>
      <c r="E60" s="118">
        <f t="shared" ref="E60:E67" si="18">D60/B60</f>
        <v>361.60755642787046</v>
      </c>
      <c r="F60" s="165">
        <v>5059</v>
      </c>
      <c r="G60" s="165">
        <f t="shared" ref="G60:G66" si="19">C60-F60</f>
        <v>14245</v>
      </c>
      <c r="H60" s="166">
        <f t="shared" ref="H60:H66" si="20">C60-I60-J60</f>
        <v>11098</v>
      </c>
      <c r="I60" s="119">
        <v>8206</v>
      </c>
      <c r="J60" s="120">
        <v>0</v>
      </c>
    </row>
    <row r="61" spans="1:10" ht="18.75" x14ac:dyDescent="0.3">
      <c r="A61" s="91" t="s">
        <v>59</v>
      </c>
      <c r="B61" s="129">
        <v>11436</v>
      </c>
      <c r="C61" s="153">
        <v>21326</v>
      </c>
      <c r="D61" s="129">
        <v>4016517</v>
      </c>
      <c r="E61" s="97">
        <f t="shared" si="18"/>
        <v>351.2169464847849</v>
      </c>
      <c r="F61" s="165">
        <v>6111</v>
      </c>
      <c r="G61" s="165">
        <f t="shared" si="19"/>
        <v>15215</v>
      </c>
      <c r="H61" s="123">
        <f t="shared" si="20"/>
        <v>12668</v>
      </c>
      <c r="I61" s="124">
        <v>8658</v>
      </c>
      <c r="J61" s="133">
        <v>0</v>
      </c>
    </row>
    <row r="62" spans="1:10" ht="18.75" x14ac:dyDescent="0.3">
      <c r="A62" s="91" t="s">
        <v>60</v>
      </c>
      <c r="B62" s="129">
        <v>13359</v>
      </c>
      <c r="C62" s="153">
        <v>24281</v>
      </c>
      <c r="D62" s="129">
        <v>4674493</v>
      </c>
      <c r="E62" s="97">
        <f t="shared" si="18"/>
        <v>349.91339172093717</v>
      </c>
      <c r="F62" s="165">
        <v>7041</v>
      </c>
      <c r="G62" s="165">
        <f t="shared" si="19"/>
        <v>17240</v>
      </c>
      <c r="H62" s="123">
        <f t="shared" si="20"/>
        <v>14959</v>
      </c>
      <c r="I62" s="124">
        <v>9322</v>
      </c>
      <c r="J62" s="133">
        <v>0</v>
      </c>
    </row>
    <row r="63" spans="1:10" ht="18.75" x14ac:dyDescent="0.3">
      <c r="A63" s="91" t="s">
        <v>61</v>
      </c>
      <c r="B63" s="129">
        <v>5434</v>
      </c>
      <c r="C63" s="153">
        <v>10719</v>
      </c>
      <c r="D63" s="129">
        <v>2085663</v>
      </c>
      <c r="E63" s="97">
        <f t="shared" si="18"/>
        <v>383.81726168568275</v>
      </c>
      <c r="F63" s="165">
        <v>3011</v>
      </c>
      <c r="G63" s="165">
        <f t="shared" si="19"/>
        <v>7708</v>
      </c>
      <c r="H63" s="123">
        <f t="shared" si="20"/>
        <v>6165</v>
      </c>
      <c r="I63" s="124">
        <v>4554</v>
      </c>
      <c r="J63" s="133">
        <v>0</v>
      </c>
    </row>
    <row r="64" spans="1:10" ht="18.75" x14ac:dyDescent="0.3">
      <c r="A64" s="91" t="s">
        <v>62</v>
      </c>
      <c r="B64" s="129">
        <v>4262</v>
      </c>
      <c r="C64" s="153">
        <v>7921</v>
      </c>
      <c r="D64" s="129">
        <v>1509734</v>
      </c>
      <c r="E64" s="97">
        <f t="shared" si="18"/>
        <v>354.23134678554669</v>
      </c>
      <c r="F64" s="165">
        <v>1985</v>
      </c>
      <c r="G64" s="165">
        <f t="shared" si="19"/>
        <v>5936</v>
      </c>
      <c r="H64" s="123">
        <f t="shared" si="20"/>
        <v>4465</v>
      </c>
      <c r="I64" s="124">
        <v>3456</v>
      </c>
      <c r="J64" s="133">
        <v>0</v>
      </c>
    </row>
    <row r="65" spans="1:10" ht="18.75" x14ac:dyDescent="0.3">
      <c r="A65" s="91" t="s">
        <v>63</v>
      </c>
      <c r="B65" s="129">
        <v>10657</v>
      </c>
      <c r="C65" s="153">
        <v>19963</v>
      </c>
      <c r="D65" s="129">
        <v>3806861</v>
      </c>
      <c r="E65" s="97">
        <f t="shared" si="18"/>
        <v>357.21694660786335</v>
      </c>
      <c r="F65" s="165">
        <v>5187</v>
      </c>
      <c r="G65" s="165">
        <f t="shared" si="19"/>
        <v>14776</v>
      </c>
      <c r="H65" s="123">
        <f t="shared" si="20"/>
        <v>11496</v>
      </c>
      <c r="I65" s="124">
        <v>8467</v>
      </c>
      <c r="J65" s="133">
        <v>0</v>
      </c>
    </row>
    <row r="66" spans="1:10" ht="19.5" thickBot="1" x14ac:dyDescent="0.35">
      <c r="A66" s="91" t="s">
        <v>64</v>
      </c>
      <c r="B66" s="156">
        <v>9880</v>
      </c>
      <c r="C66" s="157">
        <v>18156</v>
      </c>
      <c r="D66" s="156">
        <v>3525681</v>
      </c>
      <c r="E66" s="97">
        <f t="shared" si="18"/>
        <v>356.85030364372471</v>
      </c>
      <c r="F66" s="176">
        <v>4992</v>
      </c>
      <c r="G66" s="165">
        <f t="shared" si="19"/>
        <v>13164</v>
      </c>
      <c r="H66" s="171">
        <f t="shared" si="20"/>
        <v>10665</v>
      </c>
      <c r="I66" s="143">
        <v>7491</v>
      </c>
      <c r="J66" s="144">
        <v>0</v>
      </c>
    </row>
    <row r="67" spans="1:10" ht="19.5" thickBot="1" x14ac:dyDescent="0.35">
      <c r="A67" s="107" t="s">
        <v>48</v>
      </c>
      <c r="B67" s="145">
        <f>SUM(B60:B66)</f>
        <v>65218</v>
      </c>
      <c r="C67" s="145">
        <f t="shared" ref="C67:J67" si="21">SUM(C60:C66)</f>
        <v>121670</v>
      </c>
      <c r="D67" s="145">
        <f t="shared" si="21"/>
        <v>23303730</v>
      </c>
      <c r="E67" s="177">
        <f t="shared" si="18"/>
        <v>357.32052500843326</v>
      </c>
      <c r="F67" s="146">
        <f t="shared" si="21"/>
        <v>33386</v>
      </c>
      <c r="G67" s="146">
        <f t="shared" si="21"/>
        <v>88284</v>
      </c>
      <c r="H67" s="108">
        <f t="shared" si="21"/>
        <v>71516</v>
      </c>
      <c r="I67" s="111">
        <f t="shared" si="21"/>
        <v>50154</v>
      </c>
      <c r="J67" s="112">
        <f t="shared" si="21"/>
        <v>0</v>
      </c>
    </row>
    <row r="68" spans="1:10" ht="19.5" thickBot="1" x14ac:dyDescent="0.35">
      <c r="A68" s="160"/>
      <c r="B68" s="161"/>
      <c r="C68" s="161"/>
      <c r="D68" s="161"/>
      <c r="E68" s="162"/>
      <c r="F68" s="149"/>
      <c r="G68" s="149"/>
      <c r="H68" s="114"/>
      <c r="I68" s="114"/>
      <c r="J68" s="114"/>
    </row>
    <row r="69" spans="1:10" ht="19.5" thickBot="1" x14ac:dyDescent="0.35">
      <c r="A69" s="401" t="s">
        <v>65</v>
      </c>
      <c r="B69" s="179"/>
      <c r="C69" s="179"/>
      <c r="D69" s="179"/>
      <c r="E69" s="179"/>
      <c r="F69" s="180"/>
      <c r="G69" s="179"/>
      <c r="H69" s="179"/>
      <c r="I69" s="179"/>
      <c r="J69" s="181"/>
    </row>
    <row r="70" spans="1:10" ht="18.75" x14ac:dyDescent="0.3">
      <c r="A70" s="82" t="s">
        <v>66</v>
      </c>
      <c r="B70" s="150">
        <v>4567</v>
      </c>
      <c r="C70" s="151">
        <v>8526</v>
      </c>
      <c r="D70" s="150">
        <v>1596806</v>
      </c>
      <c r="E70" s="182">
        <f t="shared" ref="E70:E76" si="22">D70/B70</f>
        <v>349.64002627545437</v>
      </c>
      <c r="F70" s="165">
        <v>2119</v>
      </c>
      <c r="G70" s="165">
        <f t="shared" ref="G70:G75" si="23">C70-F70</f>
        <v>6407</v>
      </c>
      <c r="H70" s="116">
        <f t="shared" ref="H70:H75" si="24">C70-I70-J70</f>
        <v>4852</v>
      </c>
      <c r="I70" s="183">
        <v>3673</v>
      </c>
      <c r="J70" s="125">
        <v>1</v>
      </c>
    </row>
    <row r="71" spans="1:10" ht="18.75" x14ac:dyDescent="0.3">
      <c r="A71" s="91" t="s">
        <v>67</v>
      </c>
      <c r="B71" s="129">
        <v>8502</v>
      </c>
      <c r="C71" s="153">
        <v>15262</v>
      </c>
      <c r="D71" s="129">
        <v>2949171</v>
      </c>
      <c r="E71" s="184">
        <f t="shared" si="22"/>
        <v>346.87967537050105</v>
      </c>
      <c r="F71" s="165">
        <v>3719</v>
      </c>
      <c r="G71" s="165">
        <f t="shared" si="23"/>
        <v>11543</v>
      </c>
      <c r="H71" s="123">
        <f t="shared" si="24"/>
        <v>8667</v>
      </c>
      <c r="I71" s="124">
        <v>6595</v>
      </c>
      <c r="J71" s="133">
        <v>0</v>
      </c>
    </row>
    <row r="72" spans="1:10" ht="18.75" x14ac:dyDescent="0.3">
      <c r="A72" s="91" t="s">
        <v>65</v>
      </c>
      <c r="B72" s="129">
        <v>8939</v>
      </c>
      <c r="C72" s="153">
        <v>16355</v>
      </c>
      <c r="D72" s="129">
        <v>3129492</v>
      </c>
      <c r="E72" s="184">
        <f t="shared" si="22"/>
        <v>350.09419398142967</v>
      </c>
      <c r="F72" s="165">
        <v>4060</v>
      </c>
      <c r="G72" s="165">
        <f t="shared" si="23"/>
        <v>12295</v>
      </c>
      <c r="H72" s="123">
        <f t="shared" si="24"/>
        <v>9214</v>
      </c>
      <c r="I72" s="124">
        <v>7141</v>
      </c>
      <c r="J72" s="133">
        <v>0</v>
      </c>
    </row>
    <row r="73" spans="1:10" ht="18.75" x14ac:dyDescent="0.3">
      <c r="A73" s="91" t="s">
        <v>68</v>
      </c>
      <c r="B73" s="129">
        <v>4568</v>
      </c>
      <c r="C73" s="153">
        <v>8261</v>
      </c>
      <c r="D73" s="129">
        <v>1574377</v>
      </c>
      <c r="E73" s="184">
        <f t="shared" si="22"/>
        <v>344.65345884413313</v>
      </c>
      <c r="F73" s="165">
        <v>1849</v>
      </c>
      <c r="G73" s="165">
        <f t="shared" si="23"/>
        <v>6412</v>
      </c>
      <c r="H73" s="123">
        <f t="shared" si="24"/>
        <v>4467</v>
      </c>
      <c r="I73" s="124">
        <v>3794</v>
      </c>
      <c r="J73" s="133">
        <v>0</v>
      </c>
    </row>
    <row r="74" spans="1:10" ht="18.75" x14ac:dyDescent="0.3">
      <c r="A74" s="91" t="s">
        <v>69</v>
      </c>
      <c r="B74" s="129">
        <v>7046</v>
      </c>
      <c r="C74" s="153">
        <v>12886</v>
      </c>
      <c r="D74" s="129">
        <v>2472452</v>
      </c>
      <c r="E74" s="184">
        <f t="shared" si="22"/>
        <v>350.90150439965936</v>
      </c>
      <c r="F74" s="165">
        <v>3206</v>
      </c>
      <c r="G74" s="165">
        <f t="shared" si="23"/>
        <v>9680</v>
      </c>
      <c r="H74" s="123">
        <f t="shared" si="24"/>
        <v>7221</v>
      </c>
      <c r="I74" s="124">
        <v>5665</v>
      </c>
      <c r="J74" s="133">
        <v>0</v>
      </c>
    </row>
    <row r="75" spans="1:10" ht="19.5" thickBot="1" x14ac:dyDescent="0.35">
      <c r="A75" s="98" t="s">
        <v>70</v>
      </c>
      <c r="B75" s="156">
        <v>4899</v>
      </c>
      <c r="C75" s="157">
        <v>9327</v>
      </c>
      <c r="D75" s="156">
        <v>1767373</v>
      </c>
      <c r="E75" s="185">
        <f t="shared" si="22"/>
        <v>360.76199224331498</v>
      </c>
      <c r="F75" s="176">
        <v>2425</v>
      </c>
      <c r="G75" s="165">
        <f t="shared" si="23"/>
        <v>6902</v>
      </c>
      <c r="H75" s="186">
        <f t="shared" si="24"/>
        <v>5186</v>
      </c>
      <c r="I75" s="187">
        <v>4141</v>
      </c>
      <c r="J75" s="138">
        <v>0</v>
      </c>
    </row>
    <row r="76" spans="1:10" ht="19.5" thickBot="1" x14ac:dyDescent="0.35">
      <c r="A76" s="107" t="s">
        <v>48</v>
      </c>
      <c r="B76" s="145">
        <f>SUM(B70:B75)</f>
        <v>38521</v>
      </c>
      <c r="C76" s="145">
        <f t="shared" ref="C76:J76" si="25">SUM(C70:C75)</f>
        <v>70617</v>
      </c>
      <c r="D76" s="145">
        <f t="shared" si="25"/>
        <v>13489671</v>
      </c>
      <c r="E76" s="172">
        <f t="shared" si="22"/>
        <v>350.19005217933073</v>
      </c>
      <c r="F76" s="146">
        <f t="shared" si="25"/>
        <v>17378</v>
      </c>
      <c r="G76" s="146">
        <f t="shared" si="25"/>
        <v>53239</v>
      </c>
      <c r="H76" s="108">
        <f t="shared" si="25"/>
        <v>39607</v>
      </c>
      <c r="I76" s="111">
        <f t="shared" si="25"/>
        <v>31009</v>
      </c>
      <c r="J76" s="112">
        <f t="shared" si="25"/>
        <v>1</v>
      </c>
    </row>
    <row r="77" spans="1:10" ht="19.5" thickBot="1" x14ac:dyDescent="0.35">
      <c r="A77" s="160"/>
      <c r="B77" s="161"/>
      <c r="C77" s="161"/>
      <c r="D77" s="161"/>
      <c r="E77" s="162"/>
      <c r="F77" s="149"/>
      <c r="G77" s="149"/>
      <c r="H77" s="114"/>
      <c r="I77" s="114"/>
      <c r="J77" s="114"/>
    </row>
    <row r="78" spans="1:10" ht="16.5" thickBot="1" x14ac:dyDescent="0.3">
      <c r="A78" s="430" t="s">
        <v>71</v>
      </c>
      <c r="B78" s="431"/>
      <c r="C78" s="431"/>
      <c r="D78" s="431"/>
      <c r="E78" s="431"/>
      <c r="F78" s="431"/>
      <c r="G78" s="431"/>
      <c r="H78" s="435"/>
      <c r="I78" s="435"/>
      <c r="J78" s="436"/>
    </row>
    <row r="79" spans="1:10" ht="18.75" x14ac:dyDescent="0.3">
      <c r="A79" s="82" t="s">
        <v>72</v>
      </c>
      <c r="B79" s="150">
        <v>2951</v>
      </c>
      <c r="C79" s="151">
        <v>5413</v>
      </c>
      <c r="D79" s="150">
        <v>1040566</v>
      </c>
      <c r="E79" s="182">
        <f t="shared" ref="E79:E89" si="26">D79/B79</f>
        <v>352.61470687902408</v>
      </c>
      <c r="F79" s="165">
        <v>1440</v>
      </c>
      <c r="G79" s="165">
        <f t="shared" ref="G79:G88" si="27">C79-F79</f>
        <v>3973</v>
      </c>
      <c r="H79" s="166">
        <f t="shared" ref="H79:H88" si="28">C79-I79-J79</f>
        <v>3107</v>
      </c>
      <c r="I79" s="119">
        <v>2306</v>
      </c>
      <c r="J79" s="120">
        <v>0</v>
      </c>
    </row>
    <row r="80" spans="1:10" ht="18.75" x14ac:dyDescent="0.3">
      <c r="A80" s="91" t="s">
        <v>73</v>
      </c>
      <c r="B80" s="129">
        <v>284</v>
      </c>
      <c r="C80" s="153">
        <v>580</v>
      </c>
      <c r="D80" s="129">
        <v>103389</v>
      </c>
      <c r="E80" s="184">
        <f t="shared" si="26"/>
        <v>364.0457746478873</v>
      </c>
      <c r="F80" s="165">
        <v>163</v>
      </c>
      <c r="G80" s="165">
        <f t="shared" si="27"/>
        <v>417</v>
      </c>
      <c r="H80" s="123">
        <f t="shared" si="28"/>
        <v>318</v>
      </c>
      <c r="I80" s="124">
        <v>262</v>
      </c>
      <c r="J80" s="133">
        <v>0</v>
      </c>
    </row>
    <row r="81" spans="1:10" ht="18.75" x14ac:dyDescent="0.3">
      <c r="A81" s="91" t="s">
        <v>74</v>
      </c>
      <c r="B81" s="129">
        <v>7129</v>
      </c>
      <c r="C81" s="153">
        <v>13266</v>
      </c>
      <c r="D81" s="129">
        <v>2562385</v>
      </c>
      <c r="E81" s="184">
        <f t="shared" si="26"/>
        <v>359.43119652125125</v>
      </c>
      <c r="F81" s="165">
        <v>3626</v>
      </c>
      <c r="G81" s="165">
        <f t="shared" si="27"/>
        <v>9640</v>
      </c>
      <c r="H81" s="123">
        <f t="shared" si="28"/>
        <v>7762</v>
      </c>
      <c r="I81" s="124">
        <v>5504</v>
      </c>
      <c r="J81" s="133">
        <v>0</v>
      </c>
    </row>
    <row r="82" spans="1:10" ht="18.75" x14ac:dyDescent="0.3">
      <c r="A82" s="91" t="s">
        <v>71</v>
      </c>
      <c r="B82" s="129">
        <v>11692</v>
      </c>
      <c r="C82" s="153">
        <v>21079</v>
      </c>
      <c r="D82" s="129">
        <v>4008052</v>
      </c>
      <c r="E82" s="184">
        <f t="shared" si="26"/>
        <v>342.80294218268904</v>
      </c>
      <c r="F82" s="165">
        <v>5381</v>
      </c>
      <c r="G82" s="165">
        <f t="shared" si="27"/>
        <v>15698</v>
      </c>
      <c r="H82" s="123">
        <f t="shared" si="28"/>
        <v>12354</v>
      </c>
      <c r="I82" s="124">
        <v>8725</v>
      </c>
      <c r="J82" s="133">
        <v>0</v>
      </c>
    </row>
    <row r="83" spans="1:10" ht="18.75" x14ac:dyDescent="0.3">
      <c r="A83" s="91" t="s">
        <v>75</v>
      </c>
      <c r="B83" s="129">
        <v>9059</v>
      </c>
      <c r="C83" s="153">
        <v>17302</v>
      </c>
      <c r="D83" s="129">
        <v>3345545</v>
      </c>
      <c r="E83" s="184">
        <f t="shared" si="26"/>
        <v>369.30621481399714</v>
      </c>
      <c r="F83" s="165">
        <v>4489</v>
      </c>
      <c r="G83" s="165">
        <f t="shared" si="27"/>
        <v>12813</v>
      </c>
      <c r="H83" s="123">
        <f t="shared" si="28"/>
        <v>9846</v>
      </c>
      <c r="I83" s="124">
        <v>7455</v>
      </c>
      <c r="J83" s="133">
        <v>1</v>
      </c>
    </row>
    <row r="84" spans="1:10" ht="18.75" x14ac:dyDescent="0.3">
      <c r="A84" s="91" t="s">
        <v>76</v>
      </c>
      <c r="B84" s="129">
        <v>8995</v>
      </c>
      <c r="C84" s="153">
        <v>16314</v>
      </c>
      <c r="D84" s="129">
        <v>3101446</v>
      </c>
      <c r="E84" s="184">
        <f t="shared" si="26"/>
        <v>344.79666481378541</v>
      </c>
      <c r="F84" s="165">
        <v>4102</v>
      </c>
      <c r="G84" s="165">
        <f t="shared" si="27"/>
        <v>12212</v>
      </c>
      <c r="H84" s="123">
        <f t="shared" si="28"/>
        <v>9290</v>
      </c>
      <c r="I84" s="124">
        <v>7023</v>
      </c>
      <c r="J84" s="133">
        <v>1</v>
      </c>
    </row>
    <row r="85" spans="1:10" ht="18.75" x14ac:dyDescent="0.3">
      <c r="A85" s="91" t="s">
        <v>77</v>
      </c>
      <c r="B85" s="129">
        <v>3176</v>
      </c>
      <c r="C85" s="153">
        <v>5617</v>
      </c>
      <c r="D85" s="129">
        <v>1076361</v>
      </c>
      <c r="E85" s="184">
        <f t="shared" si="26"/>
        <v>338.90459697732996</v>
      </c>
      <c r="F85" s="165">
        <v>1246</v>
      </c>
      <c r="G85" s="165">
        <f t="shared" si="27"/>
        <v>4371</v>
      </c>
      <c r="H85" s="123">
        <f t="shared" si="28"/>
        <v>3029</v>
      </c>
      <c r="I85" s="124">
        <v>2588</v>
      </c>
      <c r="J85" s="133">
        <v>0</v>
      </c>
    </row>
    <row r="86" spans="1:10" ht="18.75" x14ac:dyDescent="0.3">
      <c r="A86" s="91" t="s">
        <v>78</v>
      </c>
      <c r="B86" s="129">
        <v>6360</v>
      </c>
      <c r="C86" s="153">
        <v>12003</v>
      </c>
      <c r="D86" s="129">
        <v>2314821</v>
      </c>
      <c r="E86" s="184">
        <f t="shared" si="26"/>
        <v>363.96556603773587</v>
      </c>
      <c r="F86" s="165">
        <v>3197</v>
      </c>
      <c r="G86" s="165">
        <f t="shared" si="27"/>
        <v>8806</v>
      </c>
      <c r="H86" s="123">
        <f t="shared" si="28"/>
        <v>6827</v>
      </c>
      <c r="I86" s="124">
        <v>5176</v>
      </c>
      <c r="J86" s="133">
        <v>0</v>
      </c>
    </row>
    <row r="87" spans="1:10" ht="18.75" x14ac:dyDescent="0.3">
      <c r="A87" s="91" t="s">
        <v>79</v>
      </c>
      <c r="B87" s="129">
        <v>2188</v>
      </c>
      <c r="C87" s="153">
        <v>3979</v>
      </c>
      <c r="D87" s="129">
        <v>773208</v>
      </c>
      <c r="E87" s="184">
        <f t="shared" si="26"/>
        <v>353.38574040219379</v>
      </c>
      <c r="F87" s="165">
        <v>1131</v>
      </c>
      <c r="G87" s="165">
        <f t="shared" si="27"/>
        <v>2848</v>
      </c>
      <c r="H87" s="123">
        <f t="shared" si="28"/>
        <v>2168</v>
      </c>
      <c r="I87" s="124">
        <v>1811</v>
      </c>
      <c r="J87" s="133">
        <v>0</v>
      </c>
    </row>
    <row r="88" spans="1:10" ht="19.5" thickBot="1" x14ac:dyDescent="0.35">
      <c r="A88" s="98" t="s">
        <v>80</v>
      </c>
      <c r="B88" s="156">
        <v>10326</v>
      </c>
      <c r="C88" s="157">
        <v>18074</v>
      </c>
      <c r="D88" s="156">
        <v>3504524</v>
      </c>
      <c r="E88" s="185">
        <f t="shared" si="26"/>
        <v>339.3883401123378</v>
      </c>
      <c r="F88" s="176">
        <v>4158</v>
      </c>
      <c r="G88" s="165">
        <f t="shared" si="27"/>
        <v>13916</v>
      </c>
      <c r="H88" s="171">
        <f t="shared" si="28"/>
        <v>9945</v>
      </c>
      <c r="I88" s="143">
        <v>8129</v>
      </c>
      <c r="J88" s="144">
        <v>0</v>
      </c>
    </row>
    <row r="89" spans="1:10" ht="19.5" thickBot="1" x14ac:dyDescent="0.35">
      <c r="A89" s="107" t="s">
        <v>48</v>
      </c>
      <c r="B89" s="145">
        <f>SUM(B79:B88)</f>
        <v>62160</v>
      </c>
      <c r="C89" s="145">
        <f t="shared" ref="C89:E89" si="29">SUM(C79:C88)</f>
        <v>113627</v>
      </c>
      <c r="D89" s="145">
        <f t="shared" si="29"/>
        <v>21830297</v>
      </c>
      <c r="E89" s="188">
        <f t="shared" si="26"/>
        <v>351.19525418275418</v>
      </c>
      <c r="F89" s="189">
        <f>SUM(F79:F88)</f>
        <v>28933</v>
      </c>
      <c r="G89" s="189">
        <f>SUM(G79:G88)</f>
        <v>84694</v>
      </c>
      <c r="H89" s="173">
        <f>SUM(H79:H88)</f>
        <v>64646</v>
      </c>
      <c r="I89" s="174">
        <f t="shared" ref="I89:J89" si="30">SUM(I79:I88)</f>
        <v>48979</v>
      </c>
      <c r="J89" s="175">
        <f t="shared" si="30"/>
        <v>2</v>
      </c>
    </row>
    <row r="90" spans="1:10" ht="19.5" thickBot="1" x14ac:dyDescent="0.35">
      <c r="A90" s="160"/>
      <c r="B90" s="161"/>
      <c r="C90" s="161"/>
      <c r="D90" s="161"/>
      <c r="E90" s="114"/>
      <c r="F90" s="149"/>
      <c r="G90" s="149"/>
      <c r="H90" s="114"/>
      <c r="I90" s="114"/>
      <c r="J90" s="114"/>
    </row>
    <row r="91" spans="1:10" ht="16.5" thickBot="1" x14ac:dyDescent="0.3">
      <c r="A91" s="430" t="s">
        <v>81</v>
      </c>
      <c r="B91" s="431"/>
      <c r="C91" s="431"/>
      <c r="D91" s="431"/>
      <c r="E91" s="431"/>
      <c r="F91" s="431"/>
      <c r="G91" s="431"/>
      <c r="H91" s="435"/>
      <c r="I91" s="435"/>
      <c r="J91" s="436"/>
    </row>
    <row r="92" spans="1:10" ht="18.75" x14ac:dyDescent="0.3">
      <c r="A92" s="82" t="s">
        <v>82</v>
      </c>
      <c r="B92" s="150">
        <v>6595</v>
      </c>
      <c r="C92" s="151">
        <v>11912</v>
      </c>
      <c r="D92" s="164">
        <v>2257375</v>
      </c>
      <c r="E92" s="118">
        <f t="shared" ref="E92:E101" si="31">D92/B92</f>
        <v>342.28582259287339</v>
      </c>
      <c r="F92" s="165">
        <v>2624</v>
      </c>
      <c r="G92" s="165">
        <f t="shared" ref="G92:G100" si="32">C92-F92</f>
        <v>9288</v>
      </c>
      <c r="H92" s="166">
        <f t="shared" ref="H92:H100" si="33">C92-I92-J92</f>
        <v>6539</v>
      </c>
      <c r="I92" s="119">
        <v>5372</v>
      </c>
      <c r="J92" s="120">
        <v>1</v>
      </c>
    </row>
    <row r="93" spans="1:10" ht="18.75" x14ac:dyDescent="0.3">
      <c r="A93" s="91" t="s">
        <v>83</v>
      </c>
      <c r="B93" s="129">
        <v>9141</v>
      </c>
      <c r="C93" s="153">
        <v>17471</v>
      </c>
      <c r="D93" s="168">
        <v>3328241</v>
      </c>
      <c r="E93" s="97">
        <f t="shared" si="31"/>
        <v>364.10031725194182</v>
      </c>
      <c r="F93" s="165">
        <v>4196</v>
      </c>
      <c r="G93" s="165">
        <f t="shared" si="32"/>
        <v>13275</v>
      </c>
      <c r="H93" s="123">
        <f t="shared" si="33"/>
        <v>9855</v>
      </c>
      <c r="I93" s="124">
        <v>7616</v>
      </c>
      <c r="J93" s="133">
        <v>0</v>
      </c>
    </row>
    <row r="94" spans="1:10" ht="18.75" x14ac:dyDescent="0.3">
      <c r="A94" s="91" t="s">
        <v>84</v>
      </c>
      <c r="B94" s="129">
        <v>4574</v>
      </c>
      <c r="C94" s="153">
        <v>8774</v>
      </c>
      <c r="D94" s="168">
        <v>1664108</v>
      </c>
      <c r="E94" s="97">
        <f t="shared" si="31"/>
        <v>363.81897682553563</v>
      </c>
      <c r="F94" s="165">
        <v>2145</v>
      </c>
      <c r="G94" s="165">
        <f t="shared" si="32"/>
        <v>6629</v>
      </c>
      <c r="H94" s="123">
        <f t="shared" si="33"/>
        <v>4846</v>
      </c>
      <c r="I94" s="124">
        <v>3927</v>
      </c>
      <c r="J94" s="133">
        <v>1</v>
      </c>
    </row>
    <row r="95" spans="1:10" ht="18.75" x14ac:dyDescent="0.3">
      <c r="A95" s="91" t="s">
        <v>85</v>
      </c>
      <c r="B95" s="129">
        <v>3396</v>
      </c>
      <c r="C95" s="153">
        <v>6014</v>
      </c>
      <c r="D95" s="168">
        <v>1128007</v>
      </c>
      <c r="E95" s="97">
        <f t="shared" si="31"/>
        <v>332.15753828032979</v>
      </c>
      <c r="F95" s="165">
        <v>1276</v>
      </c>
      <c r="G95" s="165">
        <f t="shared" si="32"/>
        <v>4738</v>
      </c>
      <c r="H95" s="123">
        <f t="shared" si="33"/>
        <v>3431</v>
      </c>
      <c r="I95" s="124">
        <v>2583</v>
      </c>
      <c r="J95" s="133">
        <v>0</v>
      </c>
    </row>
    <row r="96" spans="1:10" ht="18.75" x14ac:dyDescent="0.3">
      <c r="A96" s="91" t="s">
        <v>86</v>
      </c>
      <c r="B96" s="129">
        <v>5851</v>
      </c>
      <c r="C96" s="153">
        <v>11333</v>
      </c>
      <c r="D96" s="168">
        <v>2181313</v>
      </c>
      <c r="E96" s="97">
        <f t="shared" si="31"/>
        <v>372.81028883951461</v>
      </c>
      <c r="F96" s="165">
        <v>2688</v>
      </c>
      <c r="G96" s="165">
        <f t="shared" si="32"/>
        <v>8645</v>
      </c>
      <c r="H96" s="123">
        <f t="shared" si="33"/>
        <v>6231</v>
      </c>
      <c r="I96" s="124">
        <v>5102</v>
      </c>
      <c r="J96" s="133">
        <v>0</v>
      </c>
    </row>
    <row r="97" spans="1:10" ht="18.75" x14ac:dyDescent="0.3">
      <c r="A97" s="91" t="s">
        <v>87</v>
      </c>
      <c r="B97" s="129">
        <v>1288</v>
      </c>
      <c r="C97" s="153">
        <v>2732</v>
      </c>
      <c r="D97" s="168">
        <v>509338</v>
      </c>
      <c r="E97" s="97">
        <f t="shared" si="31"/>
        <v>395.44875776397515</v>
      </c>
      <c r="F97" s="165">
        <v>700</v>
      </c>
      <c r="G97" s="165">
        <f t="shared" si="32"/>
        <v>2032</v>
      </c>
      <c r="H97" s="123">
        <f t="shared" si="33"/>
        <v>1439</v>
      </c>
      <c r="I97" s="124">
        <v>1293</v>
      </c>
      <c r="J97" s="133">
        <v>0</v>
      </c>
    </row>
    <row r="98" spans="1:10" ht="18.75" x14ac:dyDescent="0.3">
      <c r="A98" s="91" t="s">
        <v>88</v>
      </c>
      <c r="B98" s="129">
        <v>18378</v>
      </c>
      <c r="C98" s="153">
        <v>32959</v>
      </c>
      <c r="D98" s="168">
        <v>6434826</v>
      </c>
      <c r="E98" s="97">
        <f t="shared" si="31"/>
        <v>350.13744694743713</v>
      </c>
      <c r="F98" s="165">
        <v>8071</v>
      </c>
      <c r="G98" s="165">
        <f t="shared" si="32"/>
        <v>24888</v>
      </c>
      <c r="H98" s="123">
        <f t="shared" si="33"/>
        <v>18882</v>
      </c>
      <c r="I98" s="124">
        <v>14077</v>
      </c>
      <c r="J98" s="133">
        <v>0</v>
      </c>
    </row>
    <row r="99" spans="1:10" ht="18.75" customHeight="1" x14ac:dyDescent="0.3">
      <c r="A99" s="190" t="s">
        <v>89</v>
      </c>
      <c r="B99" s="129">
        <v>4989</v>
      </c>
      <c r="C99" s="153">
        <v>9657</v>
      </c>
      <c r="D99" s="191">
        <v>1802562</v>
      </c>
      <c r="E99" s="192">
        <f t="shared" si="31"/>
        <v>361.30727600721588</v>
      </c>
      <c r="F99" s="165">
        <v>2395</v>
      </c>
      <c r="G99" s="165">
        <f t="shared" si="32"/>
        <v>7262</v>
      </c>
      <c r="H99" s="123">
        <f t="shared" si="33"/>
        <v>5390</v>
      </c>
      <c r="I99" s="124">
        <v>4267</v>
      </c>
      <c r="J99" s="133">
        <v>0</v>
      </c>
    </row>
    <row r="100" spans="1:10" ht="19.5" thickBot="1" x14ac:dyDescent="0.35">
      <c r="A100" s="91" t="s">
        <v>90</v>
      </c>
      <c r="B100" s="156">
        <v>7638</v>
      </c>
      <c r="C100" s="157">
        <v>14410</v>
      </c>
      <c r="D100" s="170">
        <v>2761907</v>
      </c>
      <c r="E100" s="104">
        <f t="shared" si="31"/>
        <v>361.6008117308196</v>
      </c>
      <c r="F100" s="176">
        <v>3515</v>
      </c>
      <c r="G100" s="165">
        <f t="shared" si="32"/>
        <v>10895</v>
      </c>
      <c r="H100" s="171">
        <f t="shared" si="33"/>
        <v>7930</v>
      </c>
      <c r="I100" s="143">
        <v>6480</v>
      </c>
      <c r="J100" s="144">
        <v>0</v>
      </c>
    </row>
    <row r="101" spans="1:10" ht="19.5" thickBot="1" x14ac:dyDescent="0.35">
      <c r="A101" s="107" t="s">
        <v>48</v>
      </c>
      <c r="B101" s="145">
        <f>SUM(B92:B100)</f>
        <v>61850</v>
      </c>
      <c r="C101" s="145">
        <f t="shared" ref="C101:G101" si="34">SUM(C92:C100)</f>
        <v>115262</v>
      </c>
      <c r="D101" s="145">
        <f t="shared" si="34"/>
        <v>22067677</v>
      </c>
      <c r="E101" s="172">
        <f t="shared" si="31"/>
        <v>356.79348423605495</v>
      </c>
      <c r="F101" s="146">
        <f t="shared" si="34"/>
        <v>27610</v>
      </c>
      <c r="G101" s="146">
        <f t="shared" si="34"/>
        <v>87652</v>
      </c>
      <c r="H101" s="173">
        <f>SUM(H92:H100)</f>
        <v>64543</v>
      </c>
      <c r="I101" s="174">
        <f>SUM(I92:I100)</f>
        <v>50717</v>
      </c>
      <c r="J101" s="175">
        <f>SUM(J92:J100)</f>
        <v>2</v>
      </c>
    </row>
    <row r="102" spans="1:10" ht="19.5" thickBot="1" x14ac:dyDescent="0.35">
      <c r="A102" s="160"/>
      <c r="B102" s="161"/>
      <c r="C102" s="161"/>
      <c r="D102" s="161"/>
      <c r="E102" s="162"/>
      <c r="F102" s="149"/>
      <c r="G102" s="149"/>
      <c r="H102" s="114"/>
      <c r="I102" s="114"/>
      <c r="J102" s="114"/>
    </row>
    <row r="103" spans="1:10" ht="16.5" thickBot="1" x14ac:dyDescent="0.3">
      <c r="A103" s="437" t="s">
        <v>91</v>
      </c>
      <c r="B103" s="438"/>
      <c r="C103" s="438"/>
      <c r="D103" s="438"/>
      <c r="E103" s="438"/>
      <c r="F103" s="438"/>
      <c r="G103" s="438"/>
      <c r="H103" s="439"/>
      <c r="I103" s="439"/>
      <c r="J103" s="440"/>
    </row>
    <row r="104" spans="1:10" ht="18.75" x14ac:dyDescent="0.3">
      <c r="A104" s="193" t="s">
        <v>92</v>
      </c>
      <c r="B104" s="194">
        <v>4312</v>
      </c>
      <c r="C104" s="195">
        <v>8992</v>
      </c>
      <c r="D104" s="194">
        <v>1705470</v>
      </c>
      <c r="E104" s="182">
        <f t="shared" ref="E104:E118" si="35">D104/B104</f>
        <v>395.51716141001856</v>
      </c>
      <c r="F104" s="165">
        <v>2270</v>
      </c>
      <c r="G104" s="165">
        <f t="shared" ref="G104:G117" si="36">C104-F104</f>
        <v>6722</v>
      </c>
      <c r="H104" s="166">
        <f t="shared" ref="H104:H117" si="37">C104-I104-J104</f>
        <v>4863</v>
      </c>
      <c r="I104" s="119">
        <v>4127</v>
      </c>
      <c r="J104" s="120">
        <v>2</v>
      </c>
    </row>
    <row r="105" spans="1:10" ht="18.75" x14ac:dyDescent="0.3">
      <c r="A105" s="196" t="s">
        <v>93</v>
      </c>
      <c r="B105" s="129">
        <v>6091</v>
      </c>
      <c r="C105" s="131">
        <v>10972</v>
      </c>
      <c r="D105" s="129">
        <v>2123421</v>
      </c>
      <c r="E105" s="184">
        <f t="shared" si="35"/>
        <v>348.61615498276143</v>
      </c>
      <c r="F105" s="165">
        <v>2663</v>
      </c>
      <c r="G105" s="165">
        <f t="shared" si="36"/>
        <v>8309</v>
      </c>
      <c r="H105" s="123">
        <f t="shared" si="37"/>
        <v>6051</v>
      </c>
      <c r="I105" s="124">
        <v>4921</v>
      </c>
      <c r="J105" s="133">
        <v>0</v>
      </c>
    </row>
    <row r="106" spans="1:10" ht="18.75" x14ac:dyDescent="0.3">
      <c r="A106" s="196" t="s">
        <v>94</v>
      </c>
      <c r="B106" s="126">
        <v>902</v>
      </c>
      <c r="C106" s="197">
        <v>1772</v>
      </c>
      <c r="D106" s="126">
        <v>355227</v>
      </c>
      <c r="E106" s="184">
        <f t="shared" si="35"/>
        <v>393.82150776053214</v>
      </c>
      <c r="F106" s="165">
        <v>386</v>
      </c>
      <c r="G106" s="165">
        <f t="shared" si="36"/>
        <v>1386</v>
      </c>
      <c r="H106" s="123">
        <f t="shared" si="37"/>
        <v>932</v>
      </c>
      <c r="I106" s="124">
        <v>840</v>
      </c>
      <c r="J106" s="133">
        <v>0</v>
      </c>
    </row>
    <row r="107" spans="1:10" ht="18.75" x14ac:dyDescent="0.3">
      <c r="A107" s="196" t="s">
        <v>95</v>
      </c>
      <c r="B107" s="129">
        <v>8529</v>
      </c>
      <c r="C107" s="153">
        <v>16208</v>
      </c>
      <c r="D107" s="129">
        <v>3103605</v>
      </c>
      <c r="E107" s="184">
        <f t="shared" si="35"/>
        <v>363.88849806542385</v>
      </c>
      <c r="F107" s="165">
        <v>4053</v>
      </c>
      <c r="G107" s="165">
        <f t="shared" si="36"/>
        <v>12155</v>
      </c>
      <c r="H107" s="123">
        <f t="shared" si="37"/>
        <v>8926</v>
      </c>
      <c r="I107" s="124">
        <v>7282</v>
      </c>
      <c r="J107" s="133">
        <v>0</v>
      </c>
    </row>
    <row r="108" spans="1:10" ht="18.75" x14ac:dyDescent="0.3">
      <c r="A108" s="91" t="s">
        <v>96</v>
      </c>
      <c r="B108" s="129">
        <v>5201</v>
      </c>
      <c r="C108" s="153">
        <v>10015</v>
      </c>
      <c r="D108" s="129">
        <v>1937994</v>
      </c>
      <c r="E108" s="184">
        <f t="shared" si="35"/>
        <v>372.619496250721</v>
      </c>
      <c r="F108" s="165">
        <v>2533</v>
      </c>
      <c r="G108" s="165">
        <f t="shared" si="36"/>
        <v>7482</v>
      </c>
      <c r="H108" s="123">
        <f t="shared" si="37"/>
        <v>5565</v>
      </c>
      <c r="I108" s="124">
        <v>4450</v>
      </c>
      <c r="J108" s="133">
        <v>0</v>
      </c>
    </row>
    <row r="109" spans="1:10" ht="18.75" x14ac:dyDescent="0.3">
      <c r="A109" s="91" t="s">
        <v>97</v>
      </c>
      <c r="B109" s="129">
        <v>4290</v>
      </c>
      <c r="C109" s="153">
        <v>8517</v>
      </c>
      <c r="D109" s="129">
        <v>1628430</v>
      </c>
      <c r="E109" s="184">
        <f t="shared" si="35"/>
        <v>379.58741258741259</v>
      </c>
      <c r="F109" s="165">
        <v>2095</v>
      </c>
      <c r="G109" s="165">
        <f t="shared" si="36"/>
        <v>6422</v>
      </c>
      <c r="H109" s="123">
        <f t="shared" si="37"/>
        <v>4408</v>
      </c>
      <c r="I109" s="124">
        <v>4108</v>
      </c>
      <c r="J109" s="133">
        <v>1</v>
      </c>
    </row>
    <row r="110" spans="1:10" ht="18.75" x14ac:dyDescent="0.3">
      <c r="A110" s="91" t="s">
        <v>98</v>
      </c>
      <c r="B110" s="129">
        <v>10109</v>
      </c>
      <c r="C110" s="153">
        <v>20016</v>
      </c>
      <c r="D110" s="129">
        <v>3754716</v>
      </c>
      <c r="E110" s="184">
        <f t="shared" si="35"/>
        <v>371.42308833712531</v>
      </c>
      <c r="F110" s="165">
        <v>5139</v>
      </c>
      <c r="G110" s="165">
        <f t="shared" si="36"/>
        <v>14877</v>
      </c>
      <c r="H110" s="123">
        <f t="shared" si="37"/>
        <v>11242</v>
      </c>
      <c r="I110" s="124">
        <v>8774</v>
      </c>
      <c r="J110" s="133">
        <v>0</v>
      </c>
    </row>
    <row r="111" spans="1:10" ht="18.75" x14ac:dyDescent="0.3">
      <c r="A111" s="91" t="s">
        <v>99</v>
      </c>
      <c r="B111" s="129">
        <v>6616</v>
      </c>
      <c r="C111" s="153">
        <v>13078</v>
      </c>
      <c r="D111" s="129">
        <v>2479786</v>
      </c>
      <c r="E111" s="184">
        <f t="shared" si="35"/>
        <v>374.81650544135431</v>
      </c>
      <c r="F111" s="165">
        <v>3113</v>
      </c>
      <c r="G111" s="165">
        <f t="shared" si="36"/>
        <v>9965</v>
      </c>
      <c r="H111" s="123">
        <f t="shared" si="37"/>
        <v>6827</v>
      </c>
      <c r="I111" s="124">
        <v>6251</v>
      </c>
      <c r="J111" s="133">
        <v>0</v>
      </c>
    </row>
    <row r="112" spans="1:10" ht="18.75" x14ac:dyDescent="0.3">
      <c r="A112" s="91" t="s">
        <v>100</v>
      </c>
      <c r="B112" s="129">
        <v>5885</v>
      </c>
      <c r="C112" s="153">
        <v>11981</v>
      </c>
      <c r="D112" s="129">
        <v>2270126</v>
      </c>
      <c r="E112" s="184">
        <f t="shared" si="35"/>
        <v>385.74783347493627</v>
      </c>
      <c r="F112" s="165">
        <v>3328</v>
      </c>
      <c r="G112" s="165">
        <f t="shared" si="36"/>
        <v>8653</v>
      </c>
      <c r="H112" s="123">
        <f t="shared" si="37"/>
        <v>6593</v>
      </c>
      <c r="I112" s="124">
        <v>5388</v>
      </c>
      <c r="J112" s="133">
        <v>0</v>
      </c>
    </row>
    <row r="113" spans="1:10" ht="18.75" x14ac:dyDescent="0.3">
      <c r="A113" s="91" t="s">
        <v>101</v>
      </c>
      <c r="B113" s="129">
        <v>8648</v>
      </c>
      <c r="C113" s="153">
        <v>15352</v>
      </c>
      <c r="D113" s="129">
        <v>2988833</v>
      </c>
      <c r="E113" s="184">
        <f t="shared" si="35"/>
        <v>345.60973635522663</v>
      </c>
      <c r="F113" s="165">
        <v>3933</v>
      </c>
      <c r="G113" s="165">
        <f t="shared" si="36"/>
        <v>11419</v>
      </c>
      <c r="H113" s="123">
        <f t="shared" si="37"/>
        <v>8798</v>
      </c>
      <c r="I113" s="124">
        <v>6554</v>
      </c>
      <c r="J113" s="133">
        <v>0</v>
      </c>
    </row>
    <row r="114" spans="1:10" ht="18.75" x14ac:dyDescent="0.3">
      <c r="A114" s="91" t="s">
        <v>102</v>
      </c>
      <c r="B114" s="129">
        <v>9615</v>
      </c>
      <c r="C114" s="153">
        <v>18989</v>
      </c>
      <c r="D114" s="129">
        <v>3654910</v>
      </c>
      <c r="E114" s="184">
        <f t="shared" si="35"/>
        <v>380.12584503380134</v>
      </c>
      <c r="F114" s="165">
        <v>5213</v>
      </c>
      <c r="G114" s="165">
        <f t="shared" si="36"/>
        <v>13776</v>
      </c>
      <c r="H114" s="123">
        <f t="shared" si="37"/>
        <v>10842</v>
      </c>
      <c r="I114" s="124">
        <v>8147</v>
      </c>
      <c r="J114" s="133">
        <v>0</v>
      </c>
    </row>
    <row r="115" spans="1:10" ht="18.75" x14ac:dyDescent="0.3">
      <c r="A115" s="91" t="s">
        <v>103</v>
      </c>
      <c r="B115" s="129">
        <v>17815</v>
      </c>
      <c r="C115" s="153">
        <v>33341</v>
      </c>
      <c r="D115" s="129">
        <v>6503771</v>
      </c>
      <c r="E115" s="184">
        <f t="shared" si="35"/>
        <v>365.0727476845355</v>
      </c>
      <c r="F115" s="165">
        <v>8799</v>
      </c>
      <c r="G115" s="165">
        <f t="shared" si="36"/>
        <v>24542</v>
      </c>
      <c r="H115" s="123">
        <f t="shared" si="37"/>
        <v>18981</v>
      </c>
      <c r="I115" s="124">
        <v>14360</v>
      </c>
      <c r="J115" s="133">
        <v>0</v>
      </c>
    </row>
    <row r="116" spans="1:10" ht="18.75" x14ac:dyDescent="0.3">
      <c r="A116" s="91" t="s">
        <v>104</v>
      </c>
      <c r="B116" s="129">
        <v>6392</v>
      </c>
      <c r="C116" s="153">
        <v>12635</v>
      </c>
      <c r="D116" s="129">
        <v>2412666</v>
      </c>
      <c r="E116" s="184">
        <f t="shared" si="35"/>
        <v>377.45087609511887</v>
      </c>
      <c r="F116" s="165">
        <v>3129</v>
      </c>
      <c r="G116" s="165">
        <f t="shared" si="36"/>
        <v>9506</v>
      </c>
      <c r="H116" s="123">
        <f t="shared" si="37"/>
        <v>6963</v>
      </c>
      <c r="I116" s="124">
        <v>5672</v>
      </c>
      <c r="J116" s="133">
        <v>0</v>
      </c>
    </row>
    <row r="117" spans="1:10" ht="19.5" thickBot="1" x14ac:dyDescent="0.35">
      <c r="A117" s="91" t="s">
        <v>105</v>
      </c>
      <c r="B117" s="156">
        <v>9209</v>
      </c>
      <c r="C117" s="157">
        <v>17356</v>
      </c>
      <c r="D117" s="156">
        <v>3328873</v>
      </c>
      <c r="E117" s="185">
        <f t="shared" si="35"/>
        <v>361.48039960907806</v>
      </c>
      <c r="F117" s="176">
        <v>3943</v>
      </c>
      <c r="G117" s="165">
        <f t="shared" si="36"/>
        <v>13413</v>
      </c>
      <c r="H117" s="171">
        <f t="shared" si="37"/>
        <v>9653</v>
      </c>
      <c r="I117" s="143">
        <v>7703</v>
      </c>
      <c r="J117" s="144">
        <v>0</v>
      </c>
    </row>
    <row r="118" spans="1:10" ht="19.5" thickBot="1" x14ac:dyDescent="0.35">
      <c r="A118" s="107" t="s">
        <v>48</v>
      </c>
      <c r="B118" s="145">
        <f>SUM(B104:B117)</f>
        <v>103614</v>
      </c>
      <c r="C118" s="145">
        <f t="shared" ref="C118:J118" si="38">SUM(C104:C117)</f>
        <v>199224</v>
      </c>
      <c r="D118" s="145">
        <f t="shared" si="38"/>
        <v>38247828</v>
      </c>
      <c r="E118" s="172">
        <f t="shared" si="35"/>
        <v>369.13764549192194</v>
      </c>
      <c r="F118" s="146">
        <f t="shared" si="38"/>
        <v>50597</v>
      </c>
      <c r="G118" s="146">
        <f t="shared" si="38"/>
        <v>148627</v>
      </c>
      <c r="H118" s="173">
        <f>SUM(H104:H117)</f>
        <v>110644</v>
      </c>
      <c r="I118" s="174">
        <f t="shared" si="38"/>
        <v>88577</v>
      </c>
      <c r="J118" s="175">
        <f t="shared" si="38"/>
        <v>3</v>
      </c>
    </row>
    <row r="119" spans="1:10" ht="19.5" thickBot="1" x14ac:dyDescent="0.35">
      <c r="A119" s="160"/>
      <c r="B119" s="161"/>
      <c r="C119" s="161"/>
      <c r="D119" s="161"/>
      <c r="E119" s="162"/>
      <c r="F119" s="149"/>
      <c r="G119" s="149"/>
      <c r="H119" s="114"/>
      <c r="I119" s="114"/>
      <c r="J119" s="114"/>
    </row>
    <row r="120" spans="1:10" ht="16.5" thickBot="1" x14ac:dyDescent="0.3">
      <c r="A120" s="430" t="s">
        <v>106</v>
      </c>
      <c r="B120" s="431"/>
      <c r="C120" s="431"/>
      <c r="D120" s="431"/>
      <c r="E120" s="431"/>
      <c r="F120" s="431"/>
      <c r="G120" s="431"/>
      <c r="H120" s="431"/>
      <c r="I120" s="431"/>
      <c r="J120" s="432"/>
    </row>
    <row r="121" spans="1:10" ht="18.75" x14ac:dyDescent="0.3">
      <c r="A121" s="82" t="s">
        <v>108</v>
      </c>
      <c r="B121" s="150">
        <v>10665</v>
      </c>
      <c r="C121" s="198">
        <v>19270</v>
      </c>
      <c r="D121" s="150">
        <v>3723629</v>
      </c>
      <c r="E121" s="182">
        <f t="shared" ref="E121:E130" si="39">D121/B121</f>
        <v>349.14477262072199</v>
      </c>
      <c r="F121" s="150">
        <v>5228</v>
      </c>
      <c r="G121" s="165">
        <f t="shared" ref="G121:G127" si="40">C121-F121</f>
        <v>14042</v>
      </c>
      <c r="H121" s="118">
        <f t="shared" ref="H121:H127" si="41">C121-I121-J121</f>
        <v>11245</v>
      </c>
      <c r="I121" s="119">
        <v>8025</v>
      </c>
      <c r="J121" s="152">
        <v>0</v>
      </c>
    </row>
    <row r="122" spans="1:10" ht="18.75" x14ac:dyDescent="0.3">
      <c r="A122" s="91" t="s">
        <v>109</v>
      </c>
      <c r="B122" s="126">
        <v>1670</v>
      </c>
      <c r="C122" s="165">
        <v>2982</v>
      </c>
      <c r="D122" s="126">
        <v>578854</v>
      </c>
      <c r="E122" s="184">
        <f t="shared" si="39"/>
        <v>346.61916167664668</v>
      </c>
      <c r="F122" s="129">
        <v>741</v>
      </c>
      <c r="G122" s="165">
        <f t="shared" si="40"/>
        <v>2241</v>
      </c>
      <c r="H122" s="97">
        <f t="shared" si="41"/>
        <v>1749</v>
      </c>
      <c r="I122" s="124">
        <v>1233</v>
      </c>
      <c r="J122" s="154">
        <v>0</v>
      </c>
    </row>
    <row r="123" spans="1:10" ht="18.75" x14ac:dyDescent="0.3">
      <c r="A123" s="91" t="s">
        <v>110</v>
      </c>
      <c r="B123" s="129">
        <v>12088</v>
      </c>
      <c r="C123" s="167">
        <v>19783</v>
      </c>
      <c r="D123" s="129">
        <v>3921412</v>
      </c>
      <c r="E123" s="184">
        <f t="shared" si="39"/>
        <v>324.4053606882859</v>
      </c>
      <c r="F123" s="129">
        <v>4898</v>
      </c>
      <c r="G123" s="165">
        <f t="shared" si="40"/>
        <v>14885</v>
      </c>
      <c r="H123" s="97">
        <f t="shared" si="41"/>
        <v>11476</v>
      </c>
      <c r="I123" s="124">
        <v>8307</v>
      </c>
      <c r="J123" s="154">
        <v>0</v>
      </c>
    </row>
    <row r="124" spans="1:10" ht="18.75" x14ac:dyDescent="0.3">
      <c r="A124" s="91" t="s">
        <v>111</v>
      </c>
      <c r="B124" s="129">
        <v>12566</v>
      </c>
      <c r="C124" s="167">
        <v>23422</v>
      </c>
      <c r="D124" s="129">
        <v>4550119</v>
      </c>
      <c r="E124" s="184">
        <f t="shared" si="39"/>
        <v>362.09764443737066</v>
      </c>
      <c r="F124" s="129">
        <v>7170</v>
      </c>
      <c r="G124" s="165">
        <f t="shared" si="40"/>
        <v>16252</v>
      </c>
      <c r="H124" s="97">
        <f t="shared" si="41"/>
        <v>14207</v>
      </c>
      <c r="I124" s="124">
        <v>9215</v>
      </c>
      <c r="J124" s="154">
        <v>0</v>
      </c>
    </row>
    <row r="125" spans="1:10" ht="18.75" x14ac:dyDescent="0.3">
      <c r="A125" s="91" t="s">
        <v>112</v>
      </c>
      <c r="B125" s="129">
        <v>10853</v>
      </c>
      <c r="C125" s="167">
        <v>19939</v>
      </c>
      <c r="D125" s="129">
        <v>3868717</v>
      </c>
      <c r="E125" s="184">
        <f t="shared" si="39"/>
        <v>356.46521699069382</v>
      </c>
      <c r="F125" s="129">
        <v>6255</v>
      </c>
      <c r="G125" s="165">
        <f t="shared" si="40"/>
        <v>13684</v>
      </c>
      <c r="H125" s="97">
        <f t="shared" si="41"/>
        <v>12235</v>
      </c>
      <c r="I125" s="124">
        <v>7703</v>
      </c>
      <c r="J125" s="154">
        <v>1</v>
      </c>
    </row>
    <row r="126" spans="1:10" ht="18.75" x14ac:dyDescent="0.3">
      <c r="A126" s="91" t="s">
        <v>113</v>
      </c>
      <c r="B126" s="129">
        <v>8963</v>
      </c>
      <c r="C126" s="167">
        <v>16907</v>
      </c>
      <c r="D126" s="129">
        <v>3292750</v>
      </c>
      <c r="E126" s="184">
        <f t="shared" si="39"/>
        <v>367.37141582059576</v>
      </c>
      <c r="F126" s="129">
        <v>5251</v>
      </c>
      <c r="G126" s="165">
        <f t="shared" si="40"/>
        <v>11656</v>
      </c>
      <c r="H126" s="97">
        <f t="shared" si="41"/>
        <v>10172</v>
      </c>
      <c r="I126" s="124">
        <v>6735</v>
      </c>
      <c r="J126" s="154">
        <v>0</v>
      </c>
    </row>
    <row r="127" spans="1:10" ht="19.5" thickBot="1" x14ac:dyDescent="0.35">
      <c r="A127" s="91" t="s">
        <v>114</v>
      </c>
      <c r="B127" s="129">
        <v>15922</v>
      </c>
      <c r="C127" s="167">
        <v>27610</v>
      </c>
      <c r="D127" s="129">
        <v>5433572</v>
      </c>
      <c r="E127" s="184">
        <f t="shared" si="39"/>
        <v>341.26190177113426</v>
      </c>
      <c r="F127" s="129">
        <v>7925</v>
      </c>
      <c r="G127" s="165">
        <f t="shared" si="40"/>
        <v>19685</v>
      </c>
      <c r="H127" s="97">
        <f t="shared" si="41"/>
        <v>16627</v>
      </c>
      <c r="I127" s="124">
        <v>10983</v>
      </c>
      <c r="J127" s="154">
        <v>0</v>
      </c>
    </row>
    <row r="128" spans="1:10" ht="19.5" thickBot="1" x14ac:dyDescent="0.35">
      <c r="A128" s="107" t="s">
        <v>48</v>
      </c>
      <c r="B128" s="145">
        <f>SUM(B121:B127)</f>
        <v>72727</v>
      </c>
      <c r="C128" s="145">
        <f>SUM(C121:C127)</f>
        <v>129913</v>
      </c>
      <c r="D128" s="145">
        <f>SUM(D121:D127)</f>
        <v>25369053</v>
      </c>
      <c r="E128" s="172">
        <f t="shared" si="39"/>
        <v>348.82578684670068</v>
      </c>
      <c r="F128" s="159">
        <f>SUM(F121:F127)</f>
        <v>37468</v>
      </c>
      <c r="G128" s="159">
        <f>SUM(G121:G127)</f>
        <v>92445</v>
      </c>
      <c r="H128" s="108">
        <f>SUM(H121:H127)</f>
        <v>77711</v>
      </c>
      <c r="I128" s="406">
        <f>SUM(I121:I127)</f>
        <v>52201</v>
      </c>
      <c r="J128" s="407">
        <f>SUM(J121:J127)</f>
        <v>1</v>
      </c>
    </row>
    <row r="129" spans="1:10" ht="19.5" thickBot="1" x14ac:dyDescent="0.35">
      <c r="A129" s="160"/>
      <c r="B129" s="161"/>
      <c r="C129" s="161"/>
      <c r="D129" s="161"/>
      <c r="E129" s="162"/>
      <c r="F129" s="149"/>
      <c r="G129" s="149"/>
      <c r="H129" s="114"/>
      <c r="I129" s="114"/>
      <c r="J129" s="114"/>
    </row>
    <row r="130" spans="1:10" ht="19.5" thickBot="1" x14ac:dyDescent="0.35">
      <c r="A130" s="201" t="s">
        <v>115</v>
      </c>
      <c r="B130" s="202">
        <f>SUM(B128+B118+B101+B89+B76+B67+B57+B47+B33+B17)</f>
        <v>740275</v>
      </c>
      <c r="C130" s="202">
        <f>SUM(C128+C118+C101+C89+C76+C67+C57+C47+C33+C17)</f>
        <v>1373201</v>
      </c>
      <c r="D130" s="202">
        <f>SUM(D128+D118+D101+D89+D76+D67+D57+D47+D33+D17)</f>
        <v>264339357</v>
      </c>
      <c r="E130" s="202">
        <f t="shared" si="39"/>
        <v>357.08264766471922</v>
      </c>
      <c r="F130" s="146">
        <f>SUM(F128+F118+F101+F89+F76+F67+F57+F47+F33+F17)</f>
        <v>349994</v>
      </c>
      <c r="G130" s="146">
        <f>SUM(G128+G118+G101+G89+G76+G67+G57+G47+G33+G17)</f>
        <v>1023207</v>
      </c>
      <c r="H130" s="145">
        <f>SUM(H128+H118+H101+H89+H76+H67+H57+H47+H33+H17)</f>
        <v>779921</v>
      </c>
      <c r="I130" s="189">
        <f>SUM(I128+I118+I101+I89+I76+I67+I57+I47+I33+I17)</f>
        <v>593267</v>
      </c>
      <c r="J130" s="203">
        <f>SUM(J128+J118+J101+J89+J76+J67+J57+J47+J33+J17)</f>
        <v>13</v>
      </c>
    </row>
    <row r="132" spans="1:10" x14ac:dyDescent="0.25">
      <c r="B132" s="360">
        <f>SUM(B128+B118+B101+B89+B76+B67+B57+B47+B33+B17)</f>
        <v>740275</v>
      </c>
    </row>
    <row r="133" spans="1:10" x14ac:dyDescent="0.25">
      <c r="B133" s="360"/>
    </row>
  </sheetData>
  <mergeCells count="14">
    <mergeCell ref="B1:H1"/>
    <mergeCell ref="B2:H2"/>
    <mergeCell ref="B3:H3"/>
    <mergeCell ref="B4:H4"/>
    <mergeCell ref="B5:H5"/>
    <mergeCell ref="C6:E6"/>
    <mergeCell ref="A120:J120"/>
    <mergeCell ref="A35:J35"/>
    <mergeCell ref="A49:J49"/>
    <mergeCell ref="A59:J59"/>
    <mergeCell ref="A78:J78"/>
    <mergeCell ref="A91:J91"/>
    <mergeCell ref="A103:J103"/>
    <mergeCell ref="A19:J1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0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17" sqref="E17"/>
    </sheetView>
  </sheetViews>
  <sheetFormatPr defaultRowHeight="15" x14ac:dyDescent="0.25"/>
  <cols>
    <col min="1" max="1" width="18.140625" style="69" bestFit="1" customWidth="1"/>
    <col min="2" max="2" width="12.28515625" style="69" bestFit="1" customWidth="1"/>
    <col min="3" max="3" width="17.85546875" style="69" bestFit="1" customWidth="1"/>
    <col min="4" max="4" width="14.7109375" style="69" bestFit="1" customWidth="1"/>
    <col min="5" max="5" width="32.7109375" style="69" bestFit="1" customWidth="1"/>
    <col min="6" max="6" width="10.28515625" style="69" bestFit="1" customWidth="1"/>
    <col min="7" max="7" width="11.42578125" style="69" bestFit="1" customWidth="1"/>
    <col min="8" max="8" width="13.85546875" style="69" bestFit="1" customWidth="1"/>
    <col min="9" max="9" width="14.42578125" style="69" bestFit="1" customWidth="1"/>
    <col min="10" max="10" width="6.5703125" style="69" bestFit="1" customWidth="1"/>
    <col min="11" max="16384" width="9.140625" style="69"/>
  </cols>
  <sheetData>
    <row r="1" spans="1:10" ht="18.75" x14ac:dyDescent="0.3">
      <c r="B1" s="433" t="s">
        <v>0</v>
      </c>
      <c r="C1" s="433"/>
      <c r="D1" s="433"/>
      <c r="E1" s="433"/>
      <c r="F1" s="433"/>
      <c r="G1" s="433"/>
      <c r="H1" s="433"/>
      <c r="I1" s="433"/>
    </row>
    <row r="2" spans="1:10" ht="18.75" x14ac:dyDescent="0.3">
      <c r="B2" s="433" t="s">
        <v>1</v>
      </c>
      <c r="C2" s="433"/>
      <c r="D2" s="433"/>
      <c r="E2" s="433"/>
      <c r="F2" s="433"/>
      <c r="G2" s="433"/>
      <c r="H2" s="433"/>
      <c r="I2" s="433"/>
    </row>
    <row r="3" spans="1:10" ht="18.75" x14ac:dyDescent="0.3">
      <c r="B3" s="434" t="s">
        <v>2</v>
      </c>
      <c r="C3" s="434"/>
      <c r="D3" s="434"/>
      <c r="E3" s="434"/>
      <c r="F3" s="434"/>
      <c r="G3" s="434"/>
      <c r="H3" s="434"/>
      <c r="I3" s="434"/>
    </row>
    <row r="4" spans="1:10" ht="18.75" x14ac:dyDescent="0.3">
      <c r="B4" s="433" t="s">
        <v>117</v>
      </c>
      <c r="C4" s="433"/>
      <c r="D4" s="433"/>
      <c r="E4" s="433"/>
      <c r="F4" s="433"/>
      <c r="G4" s="433"/>
      <c r="H4" s="433"/>
      <c r="I4" s="433"/>
    </row>
    <row r="5" spans="1:10" ht="18.75" x14ac:dyDescent="0.3">
      <c r="D5" s="441" t="s">
        <v>152</v>
      </c>
      <c r="E5" s="441"/>
      <c r="F5" s="441"/>
    </row>
    <row r="6" spans="1:10" ht="15.75" thickBot="1" x14ac:dyDescent="0.3"/>
    <row r="7" spans="1:10" ht="16.5" thickBot="1" x14ac:dyDescent="0.3">
      <c r="A7" s="204" t="s">
        <v>119</v>
      </c>
      <c r="B7" s="70" t="s">
        <v>3</v>
      </c>
      <c r="C7" s="71" t="s">
        <v>4</v>
      </c>
      <c r="D7" s="72" t="s">
        <v>116</v>
      </c>
      <c r="E7" s="73" t="s">
        <v>5</v>
      </c>
      <c r="F7" s="74" t="s">
        <v>6</v>
      </c>
      <c r="G7" s="75" t="s">
        <v>7</v>
      </c>
      <c r="H7" s="73" t="s">
        <v>8</v>
      </c>
      <c r="I7" s="71" t="s">
        <v>9</v>
      </c>
      <c r="J7" s="76" t="s">
        <v>10</v>
      </c>
    </row>
    <row r="8" spans="1:10" ht="19.5" thickBot="1" x14ac:dyDescent="0.35">
      <c r="A8" s="77" t="s">
        <v>11</v>
      </c>
      <c r="B8" s="78"/>
      <c r="C8" s="78"/>
      <c r="D8" s="78"/>
      <c r="E8" s="79"/>
      <c r="F8" s="78"/>
      <c r="G8" s="78"/>
      <c r="H8" s="80"/>
      <c r="I8" s="78"/>
      <c r="J8" s="81"/>
    </row>
    <row r="9" spans="1:10" ht="18.75" x14ac:dyDescent="0.3">
      <c r="A9" s="82" t="s">
        <v>12</v>
      </c>
      <c r="B9" s="83">
        <v>9278</v>
      </c>
      <c r="C9" s="84">
        <v>17777</v>
      </c>
      <c r="D9" s="85">
        <v>3430509</v>
      </c>
      <c r="E9" s="86">
        <f>D9/B9</f>
        <v>369.74660487173958</v>
      </c>
      <c r="F9" s="83">
        <v>3912</v>
      </c>
      <c r="G9" s="87">
        <f t="shared" ref="G9:G16" si="0">C9-F9</f>
        <v>13865</v>
      </c>
      <c r="H9" s="88">
        <f t="shared" ref="H9:H16" si="1">C9-I9-J9</f>
        <v>9823</v>
      </c>
      <c r="I9" s="89">
        <v>7954</v>
      </c>
      <c r="J9" s="90">
        <v>0</v>
      </c>
    </row>
    <row r="10" spans="1:10" ht="18.75" x14ac:dyDescent="0.3">
      <c r="A10" s="91" t="s">
        <v>13</v>
      </c>
      <c r="B10" s="92">
        <v>6103</v>
      </c>
      <c r="C10" s="93">
        <v>11284</v>
      </c>
      <c r="D10" s="94">
        <v>2243919</v>
      </c>
      <c r="E10" s="95">
        <f t="shared" ref="E10:E17" si="2">D10/B10</f>
        <v>367.67475012289037</v>
      </c>
      <c r="F10" s="96">
        <v>2773</v>
      </c>
      <c r="G10" s="87">
        <f t="shared" si="0"/>
        <v>8511</v>
      </c>
      <c r="H10" s="97">
        <f t="shared" si="1"/>
        <v>6302</v>
      </c>
      <c r="I10" s="89">
        <v>4982</v>
      </c>
      <c r="J10" s="90">
        <v>0</v>
      </c>
    </row>
    <row r="11" spans="1:10" ht="18.75" x14ac:dyDescent="0.3">
      <c r="A11" s="91" t="s">
        <v>14</v>
      </c>
      <c r="B11" s="92">
        <v>7101</v>
      </c>
      <c r="C11" s="93">
        <v>12856</v>
      </c>
      <c r="D11" s="94">
        <v>2564286</v>
      </c>
      <c r="E11" s="95">
        <f t="shared" si="2"/>
        <v>361.11618081960285</v>
      </c>
      <c r="F11" s="96">
        <v>2968</v>
      </c>
      <c r="G11" s="87">
        <f t="shared" si="0"/>
        <v>9888</v>
      </c>
      <c r="H11" s="97">
        <f t="shared" si="1"/>
        <v>7167</v>
      </c>
      <c r="I11" s="89">
        <v>5689</v>
      </c>
      <c r="J11" s="90">
        <v>0</v>
      </c>
    </row>
    <row r="12" spans="1:10" ht="18.75" x14ac:dyDescent="0.3">
      <c r="A12" s="91" t="s">
        <v>15</v>
      </c>
      <c r="B12" s="92">
        <v>9600</v>
      </c>
      <c r="C12" s="93">
        <v>18044</v>
      </c>
      <c r="D12" s="94">
        <v>3492724</v>
      </c>
      <c r="E12" s="95">
        <f t="shared" si="2"/>
        <v>363.82541666666668</v>
      </c>
      <c r="F12" s="96">
        <v>4135</v>
      </c>
      <c r="G12" s="87">
        <f t="shared" si="0"/>
        <v>13909</v>
      </c>
      <c r="H12" s="97">
        <f t="shared" si="1"/>
        <v>9923</v>
      </c>
      <c r="I12" s="89">
        <v>8121</v>
      </c>
      <c r="J12" s="90">
        <v>0</v>
      </c>
    </row>
    <row r="13" spans="1:10" ht="18.75" x14ac:dyDescent="0.3">
      <c r="A13" s="91" t="s">
        <v>16</v>
      </c>
      <c r="B13" s="92">
        <v>2452</v>
      </c>
      <c r="C13" s="93">
        <v>4882</v>
      </c>
      <c r="D13" s="94">
        <v>942646</v>
      </c>
      <c r="E13" s="95">
        <f t="shared" si="2"/>
        <v>384.43964110929852</v>
      </c>
      <c r="F13" s="96">
        <v>1183</v>
      </c>
      <c r="G13" s="87">
        <f t="shared" si="0"/>
        <v>3699</v>
      </c>
      <c r="H13" s="97">
        <f t="shared" si="1"/>
        <v>2531</v>
      </c>
      <c r="I13" s="89">
        <v>2351</v>
      </c>
      <c r="J13" s="90">
        <v>0</v>
      </c>
    </row>
    <row r="14" spans="1:10" ht="18.75" x14ac:dyDescent="0.3">
      <c r="A14" s="91" t="s">
        <v>17</v>
      </c>
      <c r="B14" s="92">
        <v>9906</v>
      </c>
      <c r="C14" s="93">
        <v>19213</v>
      </c>
      <c r="D14" s="94">
        <v>3706523</v>
      </c>
      <c r="E14" s="95">
        <f t="shared" si="2"/>
        <v>374.1694932364224</v>
      </c>
      <c r="F14" s="96">
        <v>4556</v>
      </c>
      <c r="G14" s="87">
        <f t="shared" si="0"/>
        <v>14657</v>
      </c>
      <c r="H14" s="97">
        <f t="shared" si="1"/>
        <v>10412</v>
      </c>
      <c r="I14" s="89">
        <v>8800</v>
      </c>
      <c r="J14" s="90">
        <v>1</v>
      </c>
    </row>
    <row r="15" spans="1:10" ht="18.75" x14ac:dyDescent="0.3">
      <c r="A15" s="91" t="s">
        <v>18</v>
      </c>
      <c r="B15" s="92">
        <v>3548</v>
      </c>
      <c r="C15" s="93">
        <v>6424</v>
      </c>
      <c r="D15" s="94">
        <v>1241829</v>
      </c>
      <c r="E15" s="95">
        <f t="shared" si="2"/>
        <v>350.00817361894025</v>
      </c>
      <c r="F15" s="96">
        <v>1411</v>
      </c>
      <c r="G15" s="87">
        <f t="shared" si="0"/>
        <v>5013</v>
      </c>
      <c r="H15" s="97">
        <f t="shared" si="1"/>
        <v>3506</v>
      </c>
      <c r="I15" s="89">
        <v>2918</v>
      </c>
      <c r="J15" s="90">
        <v>0</v>
      </c>
    </row>
    <row r="16" spans="1:10" ht="19.5" thickBot="1" x14ac:dyDescent="0.35">
      <c r="A16" s="98" t="s">
        <v>19</v>
      </c>
      <c r="B16" s="99">
        <v>11229</v>
      </c>
      <c r="C16" s="100">
        <v>20800</v>
      </c>
      <c r="D16" s="101">
        <v>4126204</v>
      </c>
      <c r="E16" s="102">
        <f t="shared" si="2"/>
        <v>367.45961350075697</v>
      </c>
      <c r="F16" s="103">
        <v>4772</v>
      </c>
      <c r="G16" s="87">
        <f t="shared" si="0"/>
        <v>16028</v>
      </c>
      <c r="H16" s="104">
        <f t="shared" si="1"/>
        <v>11433</v>
      </c>
      <c r="I16" s="105">
        <v>9367</v>
      </c>
      <c r="J16" s="106">
        <v>0</v>
      </c>
    </row>
    <row r="17" spans="1:10" ht="19.5" thickBot="1" x14ac:dyDescent="0.35">
      <c r="A17" s="107" t="s">
        <v>20</v>
      </c>
      <c r="B17" s="108">
        <f>SUM(B9:B16)</f>
        <v>59217</v>
      </c>
      <c r="C17" s="108">
        <f t="shared" ref="C17:E17" si="3">SUM(C9:C16)</f>
        <v>111280</v>
      </c>
      <c r="D17" s="109">
        <f t="shared" si="3"/>
        <v>21748640</v>
      </c>
      <c r="E17" s="110">
        <f t="shared" si="2"/>
        <v>367.27020956819831</v>
      </c>
      <c r="F17" s="109">
        <f>SUM(F9:F16)</f>
        <v>25710</v>
      </c>
      <c r="G17" s="109">
        <f>SUM(G9:G16)</f>
        <v>85570</v>
      </c>
      <c r="H17" s="108">
        <f t="shared" ref="H17:J17" si="4">SUM(H9:H16)</f>
        <v>61097</v>
      </c>
      <c r="I17" s="111">
        <f>SUM(I9:I16)</f>
        <v>50182</v>
      </c>
      <c r="J17" s="112">
        <f t="shared" si="4"/>
        <v>1</v>
      </c>
    </row>
    <row r="18" spans="1:10" ht="19.5" thickBot="1" x14ac:dyDescent="0.35">
      <c r="A18" s="113"/>
      <c r="B18" s="114"/>
      <c r="C18" s="114"/>
      <c r="D18" s="114"/>
      <c r="E18" s="114"/>
      <c r="F18" s="114"/>
      <c r="G18" s="114"/>
      <c r="H18" s="114"/>
      <c r="I18" s="114"/>
      <c r="J18" s="114"/>
    </row>
    <row r="19" spans="1:10" ht="16.5" thickBot="1" x14ac:dyDescent="0.3">
      <c r="A19" s="437" t="s">
        <v>21</v>
      </c>
      <c r="B19" s="438"/>
      <c r="C19" s="438"/>
      <c r="D19" s="438"/>
      <c r="E19" s="438"/>
      <c r="F19" s="438"/>
      <c r="G19" s="438"/>
      <c r="H19" s="439"/>
      <c r="I19" s="439"/>
      <c r="J19" s="440"/>
    </row>
    <row r="20" spans="1:10" ht="18.75" x14ac:dyDescent="0.3">
      <c r="A20" s="115" t="s">
        <v>22</v>
      </c>
      <c r="B20" s="83">
        <v>15307</v>
      </c>
      <c r="C20" s="84">
        <v>26980</v>
      </c>
      <c r="D20" s="85">
        <v>5377690</v>
      </c>
      <c r="E20" s="116">
        <f t="shared" ref="E20:E33" si="5">D20/B20</f>
        <v>351.32227085647088</v>
      </c>
      <c r="F20" s="83">
        <v>6186</v>
      </c>
      <c r="G20" s="117">
        <f t="shared" ref="G20:G32" si="6">C20-F20</f>
        <v>20794</v>
      </c>
      <c r="H20" s="118">
        <f t="shared" ref="H20:H32" si="7">C20-I20-J20</f>
        <v>15093</v>
      </c>
      <c r="I20" s="119">
        <v>11887</v>
      </c>
      <c r="J20" s="120">
        <v>0</v>
      </c>
    </row>
    <row r="21" spans="1:10" ht="18.75" x14ac:dyDescent="0.3">
      <c r="A21" s="115" t="s">
        <v>23</v>
      </c>
      <c r="B21" s="96">
        <v>8010</v>
      </c>
      <c r="C21" s="121">
        <v>13872</v>
      </c>
      <c r="D21" s="122">
        <v>2774487</v>
      </c>
      <c r="E21" s="123">
        <f t="shared" si="5"/>
        <v>346.37790262172285</v>
      </c>
      <c r="F21" s="96">
        <v>3297</v>
      </c>
      <c r="G21" s="87">
        <f t="shared" si="6"/>
        <v>10575</v>
      </c>
      <c r="H21" s="97">
        <f t="shared" si="7"/>
        <v>7967</v>
      </c>
      <c r="I21" s="124">
        <v>5905</v>
      </c>
      <c r="J21" s="125">
        <v>0</v>
      </c>
    </row>
    <row r="22" spans="1:10" ht="18.75" x14ac:dyDescent="0.3">
      <c r="A22" s="82" t="s">
        <v>24</v>
      </c>
      <c r="B22" s="126">
        <v>6320</v>
      </c>
      <c r="C22" s="127">
        <v>11323</v>
      </c>
      <c r="D22" s="128">
        <v>2255842</v>
      </c>
      <c r="E22" s="123">
        <f t="shared" si="5"/>
        <v>356.93702531645567</v>
      </c>
      <c r="F22" s="96">
        <v>2770</v>
      </c>
      <c r="G22" s="87">
        <f t="shared" si="6"/>
        <v>8553</v>
      </c>
      <c r="H22" s="97">
        <f t="shared" si="7"/>
        <v>6327</v>
      </c>
      <c r="I22" s="124">
        <v>4996</v>
      </c>
      <c r="J22" s="125">
        <v>0</v>
      </c>
    </row>
    <row r="23" spans="1:10" ht="18.75" x14ac:dyDescent="0.3">
      <c r="A23" s="91" t="s">
        <v>25</v>
      </c>
      <c r="B23" s="129">
        <v>8225</v>
      </c>
      <c r="C23" s="130">
        <v>15529</v>
      </c>
      <c r="D23" s="131">
        <v>2989752</v>
      </c>
      <c r="E23" s="123">
        <f t="shared" si="5"/>
        <v>363.49568389057748</v>
      </c>
      <c r="F23" s="92">
        <v>3491</v>
      </c>
      <c r="G23" s="132">
        <f t="shared" si="6"/>
        <v>12038</v>
      </c>
      <c r="H23" s="97">
        <f t="shared" si="7"/>
        <v>8412</v>
      </c>
      <c r="I23" s="124">
        <v>7116</v>
      </c>
      <c r="J23" s="133">
        <v>1</v>
      </c>
    </row>
    <row r="24" spans="1:10" ht="18.75" x14ac:dyDescent="0.3">
      <c r="A24" s="91" t="s">
        <v>26</v>
      </c>
      <c r="B24" s="129">
        <v>5021</v>
      </c>
      <c r="C24" s="130">
        <v>9514</v>
      </c>
      <c r="D24" s="131">
        <v>1851793</v>
      </c>
      <c r="E24" s="123">
        <f t="shared" si="5"/>
        <v>368.8095996813384</v>
      </c>
      <c r="F24" s="92">
        <v>2232</v>
      </c>
      <c r="G24" s="132">
        <f t="shared" si="6"/>
        <v>7282</v>
      </c>
      <c r="H24" s="97">
        <f t="shared" si="7"/>
        <v>5108</v>
      </c>
      <c r="I24" s="124">
        <v>4406</v>
      </c>
      <c r="J24" s="133">
        <v>0</v>
      </c>
    </row>
    <row r="25" spans="1:10" ht="18.75" x14ac:dyDescent="0.3">
      <c r="A25" s="91" t="s">
        <v>27</v>
      </c>
      <c r="B25" s="129">
        <v>3737</v>
      </c>
      <c r="C25" s="130">
        <v>7090</v>
      </c>
      <c r="D25" s="131">
        <v>1388592</v>
      </c>
      <c r="E25" s="123">
        <f t="shared" si="5"/>
        <v>371.57934171795557</v>
      </c>
      <c r="F25" s="92">
        <v>1794</v>
      </c>
      <c r="G25" s="132">
        <f t="shared" si="6"/>
        <v>5296</v>
      </c>
      <c r="H25" s="97">
        <f t="shared" si="7"/>
        <v>3893</v>
      </c>
      <c r="I25" s="124">
        <v>3197</v>
      </c>
      <c r="J25" s="133">
        <v>0</v>
      </c>
    </row>
    <row r="26" spans="1:10" ht="18.75" x14ac:dyDescent="0.3">
      <c r="A26" s="91" t="s">
        <v>28</v>
      </c>
      <c r="B26" s="129">
        <v>9505</v>
      </c>
      <c r="C26" s="130">
        <v>17464</v>
      </c>
      <c r="D26" s="131">
        <v>3444098</v>
      </c>
      <c r="E26" s="123">
        <f t="shared" si="5"/>
        <v>362.34592319831665</v>
      </c>
      <c r="F26" s="92">
        <v>4142</v>
      </c>
      <c r="G26" s="132">
        <f t="shared" si="6"/>
        <v>13322</v>
      </c>
      <c r="H26" s="97">
        <f t="shared" si="7"/>
        <v>9672</v>
      </c>
      <c r="I26" s="124">
        <v>7792</v>
      </c>
      <c r="J26" s="133">
        <v>0</v>
      </c>
    </row>
    <row r="27" spans="1:10" ht="18.75" x14ac:dyDescent="0.3">
      <c r="A27" s="91" t="s">
        <v>29</v>
      </c>
      <c r="B27" s="129">
        <v>8417</v>
      </c>
      <c r="C27" s="130">
        <v>15933</v>
      </c>
      <c r="D27" s="131">
        <v>3170279</v>
      </c>
      <c r="E27" s="123">
        <f t="shared" si="5"/>
        <v>376.65189497445647</v>
      </c>
      <c r="F27" s="92">
        <v>3471</v>
      </c>
      <c r="G27" s="132">
        <f t="shared" si="6"/>
        <v>12462</v>
      </c>
      <c r="H27" s="97">
        <f t="shared" si="7"/>
        <v>8538</v>
      </c>
      <c r="I27" s="124">
        <v>7395</v>
      </c>
      <c r="J27" s="133">
        <v>0</v>
      </c>
    </row>
    <row r="28" spans="1:10" ht="18.75" x14ac:dyDescent="0.3">
      <c r="A28" s="91" t="s">
        <v>30</v>
      </c>
      <c r="B28" s="129">
        <v>10522</v>
      </c>
      <c r="C28" s="130">
        <v>18897</v>
      </c>
      <c r="D28" s="131">
        <v>3779899</v>
      </c>
      <c r="E28" s="123">
        <f t="shared" si="5"/>
        <v>359.23769245390611</v>
      </c>
      <c r="F28" s="92">
        <v>4725</v>
      </c>
      <c r="G28" s="132">
        <f t="shared" si="6"/>
        <v>14172</v>
      </c>
      <c r="H28" s="97">
        <f t="shared" si="7"/>
        <v>10759</v>
      </c>
      <c r="I28" s="124">
        <v>8137</v>
      </c>
      <c r="J28" s="133">
        <v>1</v>
      </c>
    </row>
    <row r="29" spans="1:10" ht="18.75" x14ac:dyDescent="0.3">
      <c r="A29" s="91" t="s">
        <v>31</v>
      </c>
      <c r="B29" s="129">
        <v>7494</v>
      </c>
      <c r="C29" s="130">
        <v>14686</v>
      </c>
      <c r="D29" s="131">
        <v>2856714</v>
      </c>
      <c r="E29" s="123">
        <f t="shared" si="5"/>
        <v>381.20016012810248</v>
      </c>
      <c r="F29" s="92">
        <v>3598</v>
      </c>
      <c r="G29" s="132">
        <f t="shared" si="6"/>
        <v>11088</v>
      </c>
      <c r="H29" s="97">
        <f t="shared" si="7"/>
        <v>7999</v>
      </c>
      <c r="I29" s="124">
        <v>6687</v>
      </c>
      <c r="J29" s="133">
        <v>0</v>
      </c>
    </row>
    <row r="30" spans="1:10" ht="18.75" x14ac:dyDescent="0.3">
      <c r="A30" s="91" t="s">
        <v>32</v>
      </c>
      <c r="B30" s="129">
        <v>6161</v>
      </c>
      <c r="C30" s="130">
        <v>11621</v>
      </c>
      <c r="D30" s="131">
        <v>2268172</v>
      </c>
      <c r="E30" s="123">
        <f t="shared" si="5"/>
        <v>368.14997565330304</v>
      </c>
      <c r="F30" s="92">
        <v>2758</v>
      </c>
      <c r="G30" s="132">
        <f t="shared" si="6"/>
        <v>8863</v>
      </c>
      <c r="H30" s="97">
        <f t="shared" si="7"/>
        <v>6455</v>
      </c>
      <c r="I30" s="124">
        <v>5166</v>
      </c>
      <c r="J30" s="133">
        <v>0</v>
      </c>
    </row>
    <row r="31" spans="1:10" ht="18.75" x14ac:dyDescent="0.3">
      <c r="A31" s="134" t="s">
        <v>33</v>
      </c>
      <c r="B31" s="129">
        <v>5754</v>
      </c>
      <c r="C31" s="135">
        <v>11005</v>
      </c>
      <c r="D31" s="136">
        <v>2151582</v>
      </c>
      <c r="E31" s="123">
        <f t="shared" si="5"/>
        <v>373.92805005213762</v>
      </c>
      <c r="F31" s="137">
        <v>2650</v>
      </c>
      <c r="G31" s="132">
        <f t="shared" si="6"/>
        <v>8355</v>
      </c>
      <c r="H31" s="97">
        <f t="shared" si="7"/>
        <v>5989</v>
      </c>
      <c r="I31" s="124">
        <v>5016</v>
      </c>
      <c r="J31" s="138">
        <v>0</v>
      </c>
    </row>
    <row r="32" spans="1:10" ht="19.5" thickBot="1" x14ac:dyDescent="0.35">
      <c r="A32" s="134" t="s">
        <v>34</v>
      </c>
      <c r="B32" s="139">
        <v>2064</v>
      </c>
      <c r="C32" s="140">
        <v>3956</v>
      </c>
      <c r="D32" s="141">
        <v>781671</v>
      </c>
      <c r="E32" s="123">
        <f t="shared" si="5"/>
        <v>378.71656976744185</v>
      </c>
      <c r="F32" s="99">
        <v>871</v>
      </c>
      <c r="G32" s="142">
        <f t="shared" si="6"/>
        <v>3085</v>
      </c>
      <c r="H32" s="104">
        <f t="shared" si="7"/>
        <v>2116</v>
      </c>
      <c r="I32" s="143">
        <v>1840</v>
      </c>
      <c r="J32" s="144">
        <v>0</v>
      </c>
    </row>
    <row r="33" spans="1:10" ht="19.5" thickBot="1" x14ac:dyDescent="0.35">
      <c r="A33" s="107" t="s">
        <v>35</v>
      </c>
      <c r="B33" s="145">
        <f>SUM(B20:B32)</f>
        <v>96537</v>
      </c>
      <c r="C33" s="145">
        <f t="shared" ref="C33:E33" si="8">SUM(C20:C32)</f>
        <v>177870</v>
      </c>
      <c r="D33" s="146">
        <f t="shared" si="8"/>
        <v>35090571</v>
      </c>
      <c r="E33" s="110">
        <f t="shared" si="5"/>
        <v>363.49348954286955</v>
      </c>
      <c r="F33" s="147">
        <f>SUM(F20:F32)</f>
        <v>41985</v>
      </c>
      <c r="G33" s="148">
        <f>SUM(G20:G32)</f>
        <v>135885</v>
      </c>
      <c r="H33" s="108">
        <f>SUM(H20:H32)</f>
        <v>98328</v>
      </c>
      <c r="I33" s="111">
        <f>SUM(I20:I32)</f>
        <v>79540</v>
      </c>
      <c r="J33" s="112">
        <f t="shared" ref="J33" si="9">SUM(J20:J32)</f>
        <v>2</v>
      </c>
    </row>
    <row r="34" spans="1:10" ht="19.5" thickBot="1" x14ac:dyDescent="0.35">
      <c r="A34" s="113"/>
      <c r="B34" s="149"/>
      <c r="C34" s="149"/>
      <c r="D34" s="149"/>
      <c r="E34" s="114"/>
      <c r="F34" s="149"/>
      <c r="G34" s="149"/>
      <c r="H34" s="114"/>
      <c r="I34" s="114"/>
      <c r="J34" s="114"/>
    </row>
    <row r="35" spans="1:10" ht="16.5" thickBot="1" x14ac:dyDescent="0.3">
      <c r="A35" s="430" t="s">
        <v>36</v>
      </c>
      <c r="B35" s="431"/>
      <c r="C35" s="431"/>
      <c r="D35" s="431"/>
      <c r="E35" s="431"/>
      <c r="F35" s="431"/>
      <c r="G35" s="431"/>
      <c r="H35" s="431"/>
      <c r="I35" s="431"/>
      <c r="J35" s="432"/>
    </row>
    <row r="36" spans="1:10" ht="18.75" x14ac:dyDescent="0.3">
      <c r="A36" s="91" t="s">
        <v>37</v>
      </c>
      <c r="B36" s="129">
        <v>12914</v>
      </c>
      <c r="C36" s="130">
        <v>23047</v>
      </c>
      <c r="D36" s="131">
        <v>4582500</v>
      </c>
      <c r="E36" s="88">
        <f t="shared" ref="E36:E47" si="10">D36/B36</f>
        <v>354.84745237726497</v>
      </c>
      <c r="F36" s="150">
        <v>6131</v>
      </c>
      <c r="G36" s="151">
        <f t="shared" ref="G36:G46" si="11">C36-F36</f>
        <v>16916</v>
      </c>
      <c r="H36" s="118">
        <f t="shared" ref="H36:H46" si="12">C36-I36-J36</f>
        <v>13944</v>
      </c>
      <c r="I36" s="119">
        <v>9103</v>
      </c>
      <c r="J36" s="152">
        <v>0</v>
      </c>
    </row>
    <row r="37" spans="1:10" ht="18.75" x14ac:dyDescent="0.3">
      <c r="A37" s="91" t="s">
        <v>38</v>
      </c>
      <c r="B37" s="129">
        <v>14969</v>
      </c>
      <c r="C37" s="130">
        <v>33722</v>
      </c>
      <c r="D37" s="131">
        <v>6553686</v>
      </c>
      <c r="E37" s="97">
        <f t="shared" si="10"/>
        <v>437.81722225933595</v>
      </c>
      <c r="F37" s="129">
        <v>9575</v>
      </c>
      <c r="G37" s="153">
        <f t="shared" si="11"/>
        <v>24147</v>
      </c>
      <c r="H37" s="97">
        <f t="shared" si="12"/>
        <v>20339</v>
      </c>
      <c r="I37" s="124">
        <v>13382</v>
      </c>
      <c r="J37" s="154">
        <v>1</v>
      </c>
    </row>
    <row r="38" spans="1:10" ht="18.75" x14ac:dyDescent="0.3">
      <c r="A38" s="91" t="s">
        <v>39</v>
      </c>
      <c r="B38" s="129">
        <v>5635</v>
      </c>
      <c r="C38" s="130">
        <v>10610</v>
      </c>
      <c r="D38" s="131">
        <v>2120814</v>
      </c>
      <c r="E38" s="97">
        <f t="shared" si="10"/>
        <v>376.36450754214729</v>
      </c>
      <c r="F38" s="129">
        <v>3087</v>
      </c>
      <c r="G38" s="153">
        <f t="shared" si="11"/>
        <v>7523</v>
      </c>
      <c r="H38" s="97">
        <f t="shared" si="12"/>
        <v>6197</v>
      </c>
      <c r="I38" s="124">
        <v>4413</v>
      </c>
      <c r="J38" s="154">
        <v>0</v>
      </c>
    </row>
    <row r="39" spans="1:10" ht="18.75" x14ac:dyDescent="0.3">
      <c r="A39" s="91" t="s">
        <v>40</v>
      </c>
      <c r="B39" s="129">
        <v>8987</v>
      </c>
      <c r="C39" s="130">
        <v>17544</v>
      </c>
      <c r="D39" s="131">
        <v>3443867</v>
      </c>
      <c r="E39" s="97">
        <f t="shared" si="10"/>
        <v>383.20540781128295</v>
      </c>
      <c r="F39" s="129">
        <v>4464</v>
      </c>
      <c r="G39" s="153">
        <f t="shared" si="11"/>
        <v>13080</v>
      </c>
      <c r="H39" s="97">
        <f t="shared" si="12"/>
        <v>9634</v>
      </c>
      <c r="I39" s="124">
        <v>7910</v>
      </c>
      <c r="J39" s="154">
        <v>0</v>
      </c>
    </row>
    <row r="40" spans="1:10" ht="18.75" x14ac:dyDescent="0.3">
      <c r="A40" s="91" t="s">
        <v>41</v>
      </c>
      <c r="B40" s="129">
        <v>6322</v>
      </c>
      <c r="C40" s="130">
        <v>11635</v>
      </c>
      <c r="D40" s="131">
        <v>2308026</v>
      </c>
      <c r="E40" s="97">
        <f t="shared" si="10"/>
        <v>365.07845618475164</v>
      </c>
      <c r="F40" s="129">
        <v>3129</v>
      </c>
      <c r="G40" s="153">
        <f t="shared" si="11"/>
        <v>8506</v>
      </c>
      <c r="H40" s="97">
        <f t="shared" si="12"/>
        <v>6771</v>
      </c>
      <c r="I40" s="124">
        <v>4864</v>
      </c>
      <c r="J40" s="154">
        <v>0</v>
      </c>
    </row>
    <row r="41" spans="1:10" ht="18.75" x14ac:dyDescent="0.3">
      <c r="A41" s="91" t="s">
        <v>42</v>
      </c>
      <c r="B41" s="129">
        <v>8397</v>
      </c>
      <c r="C41" s="130">
        <v>16312</v>
      </c>
      <c r="D41" s="131">
        <v>3262158</v>
      </c>
      <c r="E41" s="97">
        <f t="shared" si="10"/>
        <v>388.49088960342982</v>
      </c>
      <c r="F41" s="129">
        <v>4039</v>
      </c>
      <c r="G41" s="153">
        <f t="shared" si="11"/>
        <v>12273</v>
      </c>
      <c r="H41" s="97">
        <f t="shared" si="12"/>
        <v>8874</v>
      </c>
      <c r="I41" s="124">
        <v>7438</v>
      </c>
      <c r="J41" s="154">
        <v>0</v>
      </c>
    </row>
    <row r="42" spans="1:10" ht="18.75" x14ac:dyDescent="0.3">
      <c r="A42" s="91" t="s">
        <v>43</v>
      </c>
      <c r="B42" s="129">
        <v>11330</v>
      </c>
      <c r="C42" s="130">
        <v>22106</v>
      </c>
      <c r="D42" s="131">
        <v>4324526</v>
      </c>
      <c r="E42" s="97">
        <f t="shared" si="10"/>
        <v>381.68808473080315</v>
      </c>
      <c r="F42" s="129">
        <v>6094</v>
      </c>
      <c r="G42" s="153">
        <f t="shared" si="11"/>
        <v>16012</v>
      </c>
      <c r="H42" s="97">
        <f t="shared" si="12"/>
        <v>12596</v>
      </c>
      <c r="I42" s="124">
        <v>9510</v>
      </c>
      <c r="J42" s="154">
        <v>0</v>
      </c>
    </row>
    <row r="43" spans="1:10" ht="18.75" x14ac:dyDescent="0.3">
      <c r="A43" s="91" t="s">
        <v>44</v>
      </c>
      <c r="B43" s="129">
        <v>7370</v>
      </c>
      <c r="C43" s="130">
        <v>13720</v>
      </c>
      <c r="D43" s="131">
        <v>2728862</v>
      </c>
      <c r="E43" s="97">
        <f t="shared" si="10"/>
        <v>370.26621438263231</v>
      </c>
      <c r="F43" s="129">
        <v>3618</v>
      </c>
      <c r="G43" s="153">
        <f t="shared" si="11"/>
        <v>10102</v>
      </c>
      <c r="H43" s="97">
        <f t="shared" si="12"/>
        <v>7956</v>
      </c>
      <c r="I43" s="124">
        <v>5764</v>
      </c>
      <c r="J43" s="154">
        <v>0</v>
      </c>
    </row>
    <row r="44" spans="1:10" ht="18.75" x14ac:dyDescent="0.3">
      <c r="A44" s="91" t="s">
        <v>45</v>
      </c>
      <c r="B44" s="129">
        <v>5700</v>
      </c>
      <c r="C44" s="130">
        <v>10177</v>
      </c>
      <c r="D44" s="131">
        <v>2007265</v>
      </c>
      <c r="E44" s="97">
        <f t="shared" si="10"/>
        <v>352.15175438596492</v>
      </c>
      <c r="F44" s="129">
        <v>2625</v>
      </c>
      <c r="G44" s="153">
        <f t="shared" si="11"/>
        <v>7552</v>
      </c>
      <c r="H44" s="97">
        <f t="shared" si="12"/>
        <v>6172</v>
      </c>
      <c r="I44" s="124">
        <v>4005</v>
      </c>
      <c r="J44" s="154">
        <v>0</v>
      </c>
    </row>
    <row r="45" spans="1:10" ht="18.75" x14ac:dyDescent="0.3">
      <c r="A45" s="91" t="s">
        <v>46</v>
      </c>
      <c r="B45" s="129">
        <v>8468</v>
      </c>
      <c r="C45" s="130">
        <v>15910</v>
      </c>
      <c r="D45" s="131">
        <v>3144421</v>
      </c>
      <c r="E45" s="97">
        <f t="shared" si="10"/>
        <v>371.32982994803967</v>
      </c>
      <c r="F45" s="129">
        <v>4305</v>
      </c>
      <c r="G45" s="153">
        <f t="shared" si="11"/>
        <v>11605</v>
      </c>
      <c r="H45" s="97">
        <f t="shared" si="12"/>
        <v>9123</v>
      </c>
      <c r="I45" s="124">
        <v>6787</v>
      </c>
      <c r="J45" s="154">
        <v>0</v>
      </c>
    </row>
    <row r="46" spans="1:10" ht="19.5" thickBot="1" x14ac:dyDescent="0.35">
      <c r="A46" s="134" t="s">
        <v>47</v>
      </c>
      <c r="B46" s="129">
        <v>12613</v>
      </c>
      <c r="C46" s="130">
        <v>23206</v>
      </c>
      <c r="D46" s="131">
        <v>4593162</v>
      </c>
      <c r="E46" s="97">
        <f t="shared" si="10"/>
        <v>364.16094505668752</v>
      </c>
      <c r="F46" s="155">
        <v>5827</v>
      </c>
      <c r="G46" s="153">
        <f t="shared" si="11"/>
        <v>17379</v>
      </c>
      <c r="H46" s="97">
        <f t="shared" si="12"/>
        <v>13223</v>
      </c>
      <c r="I46" s="124">
        <v>9982</v>
      </c>
      <c r="J46" s="154">
        <v>1</v>
      </c>
    </row>
    <row r="47" spans="1:10" ht="19.5" thickBot="1" x14ac:dyDescent="0.35">
      <c r="A47" s="107" t="s">
        <v>48</v>
      </c>
      <c r="B47" s="145">
        <f t="shared" ref="B47:J47" si="13">SUM(B36:B46)</f>
        <v>102705</v>
      </c>
      <c r="C47" s="145">
        <f t="shared" si="13"/>
        <v>197989</v>
      </c>
      <c r="D47" s="146">
        <f t="shared" si="13"/>
        <v>39069287</v>
      </c>
      <c r="E47" s="110">
        <f t="shared" si="10"/>
        <v>380.40296967041525</v>
      </c>
      <c r="F47" s="159">
        <f t="shared" si="13"/>
        <v>52894</v>
      </c>
      <c r="G47" s="159">
        <f t="shared" si="13"/>
        <v>145095</v>
      </c>
      <c r="H47" s="108">
        <f t="shared" si="13"/>
        <v>114829</v>
      </c>
      <c r="I47" s="111">
        <f t="shared" si="13"/>
        <v>83158</v>
      </c>
      <c r="J47" s="112">
        <f t="shared" si="13"/>
        <v>2</v>
      </c>
    </row>
    <row r="48" spans="1:10" ht="19.5" thickBot="1" x14ac:dyDescent="0.35">
      <c r="A48" s="160"/>
      <c r="B48" s="161"/>
      <c r="C48" s="161"/>
      <c r="D48" s="161"/>
      <c r="E48" s="162"/>
      <c r="F48" s="149"/>
      <c r="G48" s="149"/>
      <c r="H48" s="114"/>
      <c r="I48" s="114"/>
      <c r="J48" s="114"/>
    </row>
    <row r="49" spans="1:10" ht="16.5" thickBot="1" x14ac:dyDescent="0.3">
      <c r="A49" s="430" t="s">
        <v>49</v>
      </c>
      <c r="B49" s="431"/>
      <c r="C49" s="431"/>
      <c r="D49" s="431"/>
      <c r="E49" s="431"/>
      <c r="F49" s="431"/>
      <c r="G49" s="431"/>
      <c r="H49" s="431"/>
      <c r="I49" s="431"/>
      <c r="J49" s="432"/>
    </row>
    <row r="50" spans="1:10" ht="18.75" x14ac:dyDescent="0.3">
      <c r="A50" s="82" t="s">
        <v>50</v>
      </c>
      <c r="B50" s="150">
        <v>6142</v>
      </c>
      <c r="C50" s="163">
        <v>11414</v>
      </c>
      <c r="D50" s="164">
        <v>2277657</v>
      </c>
      <c r="E50" s="118">
        <f t="shared" ref="E50:E57" si="14">D50/B50</f>
        <v>370.83311624877888</v>
      </c>
      <c r="F50" s="150">
        <v>2947</v>
      </c>
      <c r="G50" s="165">
        <f t="shared" ref="G50:G56" si="15">C50-F50</f>
        <v>8467</v>
      </c>
      <c r="H50" s="166">
        <f t="shared" ref="H50:H56" si="16">C50-I50-J50</f>
        <v>6526</v>
      </c>
      <c r="I50" s="119">
        <v>4888</v>
      </c>
      <c r="J50" s="120">
        <v>0</v>
      </c>
    </row>
    <row r="51" spans="1:10" ht="18.75" x14ac:dyDescent="0.3">
      <c r="A51" s="91" t="s">
        <v>51</v>
      </c>
      <c r="B51" s="129">
        <v>8359</v>
      </c>
      <c r="C51" s="167">
        <v>16360</v>
      </c>
      <c r="D51" s="168">
        <v>3255295</v>
      </c>
      <c r="E51" s="97">
        <f t="shared" si="14"/>
        <v>389.43593731307573</v>
      </c>
      <c r="F51" s="126">
        <v>4272</v>
      </c>
      <c r="G51" s="165">
        <f t="shared" si="15"/>
        <v>12088</v>
      </c>
      <c r="H51" s="123">
        <f t="shared" si="16"/>
        <v>8965</v>
      </c>
      <c r="I51" s="124">
        <v>7395</v>
      </c>
      <c r="J51" s="133">
        <v>0</v>
      </c>
    </row>
    <row r="52" spans="1:10" ht="18.75" x14ac:dyDescent="0.3">
      <c r="A52" s="91" t="s">
        <v>52</v>
      </c>
      <c r="B52" s="129">
        <v>25659</v>
      </c>
      <c r="C52" s="167">
        <v>45767</v>
      </c>
      <c r="D52" s="168">
        <v>9092389</v>
      </c>
      <c r="E52" s="97">
        <f t="shared" si="14"/>
        <v>354.35476830741652</v>
      </c>
      <c r="F52" s="126">
        <v>11382</v>
      </c>
      <c r="G52" s="165">
        <f t="shared" si="15"/>
        <v>34385</v>
      </c>
      <c r="H52" s="123">
        <f t="shared" si="16"/>
        <v>26803</v>
      </c>
      <c r="I52" s="124">
        <v>18964</v>
      </c>
      <c r="J52" s="133">
        <v>0</v>
      </c>
    </row>
    <row r="53" spans="1:10" ht="18.75" x14ac:dyDescent="0.3">
      <c r="A53" s="91" t="s">
        <v>53</v>
      </c>
      <c r="B53" s="129">
        <v>8750</v>
      </c>
      <c r="C53" s="167">
        <v>16300</v>
      </c>
      <c r="D53" s="168">
        <v>3196548</v>
      </c>
      <c r="E53" s="97">
        <f t="shared" si="14"/>
        <v>365.31977142857141</v>
      </c>
      <c r="F53" s="126">
        <v>4129</v>
      </c>
      <c r="G53" s="165">
        <f t="shared" si="15"/>
        <v>12171</v>
      </c>
      <c r="H53" s="123">
        <f t="shared" si="16"/>
        <v>9333</v>
      </c>
      <c r="I53" s="124">
        <v>6967</v>
      </c>
      <c r="J53" s="133">
        <v>0</v>
      </c>
    </row>
    <row r="54" spans="1:10" ht="18.75" x14ac:dyDescent="0.3">
      <c r="A54" s="91" t="s">
        <v>54</v>
      </c>
      <c r="B54" s="129">
        <v>5839</v>
      </c>
      <c r="C54" s="167">
        <v>10517</v>
      </c>
      <c r="D54" s="168">
        <v>2133765</v>
      </c>
      <c r="E54" s="97">
        <f t="shared" si="14"/>
        <v>365.43329337215278</v>
      </c>
      <c r="F54" s="126">
        <v>2651</v>
      </c>
      <c r="G54" s="165">
        <f t="shared" si="15"/>
        <v>7866</v>
      </c>
      <c r="H54" s="123">
        <f t="shared" si="16"/>
        <v>5723</v>
      </c>
      <c r="I54" s="124">
        <v>4794</v>
      </c>
      <c r="J54" s="133">
        <v>0</v>
      </c>
    </row>
    <row r="55" spans="1:10" ht="18.75" x14ac:dyDescent="0.3">
      <c r="A55" s="91" t="s">
        <v>55</v>
      </c>
      <c r="B55" s="129">
        <v>5760</v>
      </c>
      <c r="C55" s="167">
        <v>10677</v>
      </c>
      <c r="D55" s="168">
        <v>2096027</v>
      </c>
      <c r="E55" s="97">
        <f t="shared" si="14"/>
        <v>363.8935763888889</v>
      </c>
      <c r="F55" s="126">
        <v>2563</v>
      </c>
      <c r="G55" s="165">
        <f t="shared" si="15"/>
        <v>8114</v>
      </c>
      <c r="H55" s="123">
        <f t="shared" si="16"/>
        <v>6085</v>
      </c>
      <c r="I55" s="124">
        <v>4592</v>
      </c>
      <c r="J55" s="133">
        <v>0</v>
      </c>
    </row>
    <row r="56" spans="1:10" ht="19.5" thickBot="1" x14ac:dyDescent="0.35">
      <c r="A56" s="91" t="s">
        <v>56</v>
      </c>
      <c r="B56" s="156">
        <v>9522</v>
      </c>
      <c r="C56" s="169">
        <v>17082</v>
      </c>
      <c r="D56" s="170">
        <v>3360684</v>
      </c>
      <c r="E56" s="97">
        <f t="shared" si="14"/>
        <v>352.93887838689352</v>
      </c>
      <c r="F56" s="139">
        <v>3855</v>
      </c>
      <c r="G56" s="165">
        <f t="shared" si="15"/>
        <v>13227</v>
      </c>
      <c r="H56" s="171">
        <f t="shared" si="16"/>
        <v>9598</v>
      </c>
      <c r="I56" s="143">
        <v>7484</v>
      </c>
      <c r="J56" s="144">
        <v>0</v>
      </c>
    </row>
    <row r="57" spans="1:10" ht="19.5" thickBot="1" x14ac:dyDescent="0.35">
      <c r="A57" s="107" t="s">
        <v>48</v>
      </c>
      <c r="B57" s="145">
        <f>SUM(B50:B56)</f>
        <v>70031</v>
      </c>
      <c r="C57" s="145">
        <f t="shared" ref="C57:J57" si="17">SUM(C50:C56)</f>
        <v>128117</v>
      </c>
      <c r="D57" s="147">
        <f t="shared" si="17"/>
        <v>25412365</v>
      </c>
      <c r="E57" s="172">
        <f t="shared" si="14"/>
        <v>362.87308477674173</v>
      </c>
      <c r="F57" s="146">
        <f t="shared" si="17"/>
        <v>31799</v>
      </c>
      <c r="G57" s="146">
        <f t="shared" si="17"/>
        <v>96318</v>
      </c>
      <c r="H57" s="173">
        <f t="shared" si="17"/>
        <v>73033</v>
      </c>
      <c r="I57" s="174">
        <f t="shared" si="17"/>
        <v>55084</v>
      </c>
      <c r="J57" s="175">
        <f t="shared" si="17"/>
        <v>0</v>
      </c>
    </row>
    <row r="58" spans="1:10" ht="19.5" thickBot="1" x14ac:dyDescent="0.35">
      <c r="A58" s="160"/>
      <c r="B58" s="161"/>
      <c r="C58" s="161"/>
      <c r="D58" s="161"/>
      <c r="E58" s="162"/>
      <c r="F58" s="149"/>
      <c r="G58" s="149"/>
      <c r="H58" s="114"/>
      <c r="I58" s="114"/>
      <c r="J58" s="114"/>
    </row>
    <row r="59" spans="1:10" ht="16.5" thickBot="1" x14ac:dyDescent="0.3">
      <c r="A59" s="430" t="s">
        <v>57</v>
      </c>
      <c r="B59" s="431"/>
      <c r="C59" s="431"/>
      <c r="D59" s="431"/>
      <c r="E59" s="431"/>
      <c r="F59" s="431"/>
      <c r="G59" s="431"/>
      <c r="H59" s="435"/>
      <c r="I59" s="435"/>
      <c r="J59" s="436"/>
    </row>
    <row r="60" spans="1:10" ht="18.75" x14ac:dyDescent="0.3">
      <c r="A60" s="82" t="s">
        <v>58</v>
      </c>
      <c r="B60" s="150">
        <v>9990</v>
      </c>
      <c r="C60" s="151">
        <v>18915</v>
      </c>
      <c r="D60" s="150">
        <v>3699235</v>
      </c>
      <c r="E60" s="118">
        <f t="shared" ref="E60:E67" si="18">D60/B60</f>
        <v>370.29379379379378</v>
      </c>
      <c r="F60" s="165">
        <v>4927</v>
      </c>
      <c r="G60" s="165">
        <f t="shared" ref="G60:G66" si="19">C60-F60</f>
        <v>13988</v>
      </c>
      <c r="H60" s="166">
        <f t="shared" ref="H60:H66" si="20">C60-I60-J60</f>
        <v>10870</v>
      </c>
      <c r="I60" s="119">
        <v>8045</v>
      </c>
      <c r="J60" s="120">
        <v>0</v>
      </c>
    </row>
    <row r="61" spans="1:10" ht="18.75" x14ac:dyDescent="0.3">
      <c r="A61" s="91" t="s">
        <v>59</v>
      </c>
      <c r="B61" s="129">
        <v>11049</v>
      </c>
      <c r="C61" s="153">
        <v>20637</v>
      </c>
      <c r="D61" s="129">
        <v>3988257</v>
      </c>
      <c r="E61" s="97">
        <f t="shared" si="18"/>
        <v>360.96090143904428</v>
      </c>
      <c r="F61" s="165">
        <v>5846</v>
      </c>
      <c r="G61" s="165">
        <f t="shared" si="19"/>
        <v>14791</v>
      </c>
      <c r="H61" s="123">
        <f t="shared" si="20"/>
        <v>12300</v>
      </c>
      <c r="I61" s="124">
        <v>8337</v>
      </c>
      <c r="J61" s="133">
        <v>0</v>
      </c>
    </row>
    <row r="62" spans="1:10" ht="18.75" x14ac:dyDescent="0.3">
      <c r="A62" s="91" t="s">
        <v>60</v>
      </c>
      <c r="B62" s="129">
        <v>12916</v>
      </c>
      <c r="C62" s="153">
        <v>23573</v>
      </c>
      <c r="D62" s="129">
        <v>4654220</v>
      </c>
      <c r="E62" s="97">
        <f t="shared" si="18"/>
        <v>360.3453081449365</v>
      </c>
      <c r="F62" s="165">
        <v>6840</v>
      </c>
      <c r="G62" s="165">
        <f t="shared" si="19"/>
        <v>16733</v>
      </c>
      <c r="H62" s="123">
        <f t="shared" si="20"/>
        <v>14550</v>
      </c>
      <c r="I62" s="124">
        <v>9023</v>
      </c>
      <c r="J62" s="133">
        <v>0</v>
      </c>
    </row>
    <row r="63" spans="1:10" ht="18.75" x14ac:dyDescent="0.3">
      <c r="A63" s="91" t="s">
        <v>61</v>
      </c>
      <c r="B63" s="129">
        <v>5381</v>
      </c>
      <c r="C63" s="153">
        <v>10604</v>
      </c>
      <c r="D63" s="129">
        <v>2116960</v>
      </c>
      <c r="E63" s="97">
        <f t="shared" si="18"/>
        <v>393.41386359412746</v>
      </c>
      <c r="F63" s="165">
        <v>2959</v>
      </c>
      <c r="G63" s="165">
        <f t="shared" si="19"/>
        <v>7645</v>
      </c>
      <c r="H63" s="123">
        <f t="shared" si="20"/>
        <v>6114</v>
      </c>
      <c r="I63" s="124">
        <v>4490</v>
      </c>
      <c r="J63" s="133">
        <v>0</v>
      </c>
    </row>
    <row r="64" spans="1:10" ht="18.75" x14ac:dyDescent="0.3">
      <c r="A64" s="91" t="s">
        <v>62</v>
      </c>
      <c r="B64" s="129">
        <v>4165</v>
      </c>
      <c r="C64" s="153">
        <v>7800</v>
      </c>
      <c r="D64" s="129">
        <v>1516197</v>
      </c>
      <c r="E64" s="97">
        <f t="shared" si="18"/>
        <v>364.03289315726289</v>
      </c>
      <c r="F64" s="165">
        <v>1958</v>
      </c>
      <c r="G64" s="165">
        <f t="shared" si="19"/>
        <v>5842</v>
      </c>
      <c r="H64" s="123">
        <f t="shared" si="20"/>
        <v>4409</v>
      </c>
      <c r="I64" s="124">
        <v>3391</v>
      </c>
      <c r="J64" s="133">
        <v>0</v>
      </c>
    </row>
    <row r="65" spans="1:10" ht="18.75" x14ac:dyDescent="0.3">
      <c r="A65" s="91" t="s">
        <v>63</v>
      </c>
      <c r="B65" s="129">
        <v>10576</v>
      </c>
      <c r="C65" s="153">
        <v>19859</v>
      </c>
      <c r="D65" s="129">
        <v>3878761</v>
      </c>
      <c r="E65" s="97">
        <f t="shared" si="18"/>
        <v>366.75122919818455</v>
      </c>
      <c r="F65" s="165">
        <v>5148</v>
      </c>
      <c r="G65" s="165">
        <f t="shared" si="19"/>
        <v>14711</v>
      </c>
      <c r="H65" s="123">
        <f t="shared" si="20"/>
        <v>11466</v>
      </c>
      <c r="I65" s="124">
        <v>8393</v>
      </c>
      <c r="J65" s="133">
        <v>0</v>
      </c>
    </row>
    <row r="66" spans="1:10" ht="19.5" thickBot="1" x14ac:dyDescent="0.35">
      <c r="A66" s="91" t="s">
        <v>64</v>
      </c>
      <c r="B66" s="156">
        <v>9669</v>
      </c>
      <c r="C66" s="157">
        <v>17801</v>
      </c>
      <c r="D66" s="156">
        <v>3530919</v>
      </c>
      <c r="E66" s="97">
        <f t="shared" si="18"/>
        <v>365.17933602233944</v>
      </c>
      <c r="F66" s="176">
        <v>4881</v>
      </c>
      <c r="G66" s="165">
        <f t="shared" si="19"/>
        <v>12920</v>
      </c>
      <c r="H66" s="171">
        <f t="shared" si="20"/>
        <v>10459</v>
      </c>
      <c r="I66" s="143">
        <v>7342</v>
      </c>
      <c r="J66" s="144">
        <v>0</v>
      </c>
    </row>
    <row r="67" spans="1:10" ht="19.5" thickBot="1" x14ac:dyDescent="0.35">
      <c r="A67" s="107" t="s">
        <v>48</v>
      </c>
      <c r="B67" s="145">
        <f>SUM(B60:B66)</f>
        <v>63746</v>
      </c>
      <c r="C67" s="145">
        <f t="shared" ref="C67:J67" si="21">SUM(C60:C66)</f>
        <v>119189</v>
      </c>
      <c r="D67" s="145">
        <f t="shared" si="21"/>
        <v>23384549</v>
      </c>
      <c r="E67" s="177">
        <f t="shared" si="18"/>
        <v>366.83947228061368</v>
      </c>
      <c r="F67" s="146">
        <f t="shared" si="21"/>
        <v>32559</v>
      </c>
      <c r="G67" s="146">
        <f t="shared" si="21"/>
        <v>86630</v>
      </c>
      <c r="H67" s="108">
        <f t="shared" si="21"/>
        <v>70168</v>
      </c>
      <c r="I67" s="111">
        <f t="shared" si="21"/>
        <v>49021</v>
      </c>
      <c r="J67" s="112">
        <f t="shared" si="21"/>
        <v>0</v>
      </c>
    </row>
    <row r="68" spans="1:10" ht="19.5" thickBot="1" x14ac:dyDescent="0.35">
      <c r="A68" s="160"/>
      <c r="B68" s="161"/>
      <c r="C68" s="161"/>
      <c r="D68" s="161"/>
      <c r="E68" s="162"/>
      <c r="F68" s="149"/>
      <c r="G68" s="149"/>
      <c r="H68" s="114"/>
      <c r="I68" s="114"/>
      <c r="J68" s="114"/>
    </row>
    <row r="69" spans="1:10" ht="19.5" thickBot="1" x14ac:dyDescent="0.35">
      <c r="A69" s="178" t="s">
        <v>65</v>
      </c>
      <c r="B69" s="179"/>
      <c r="C69" s="179"/>
      <c r="D69" s="179"/>
      <c r="E69" s="179"/>
      <c r="F69" s="180"/>
      <c r="G69" s="179"/>
      <c r="H69" s="179"/>
      <c r="I69" s="179"/>
      <c r="J69" s="181"/>
    </row>
    <row r="70" spans="1:10" ht="18.75" x14ac:dyDescent="0.3">
      <c r="A70" s="82" t="s">
        <v>66</v>
      </c>
      <c r="B70" s="150">
        <v>4547</v>
      </c>
      <c r="C70" s="151">
        <v>8455</v>
      </c>
      <c r="D70" s="150">
        <v>1618925</v>
      </c>
      <c r="E70" s="182">
        <f t="shared" ref="E70:E76" si="22">D70/B70</f>
        <v>356.04244556850671</v>
      </c>
      <c r="F70" s="165">
        <v>2089</v>
      </c>
      <c r="G70" s="165">
        <f t="shared" ref="G70:G75" si="23">C70-F70</f>
        <v>6366</v>
      </c>
      <c r="H70" s="116">
        <f t="shared" ref="H70:H75" si="24">C70-I70-J70</f>
        <v>4835</v>
      </c>
      <c r="I70" s="183">
        <v>3619</v>
      </c>
      <c r="J70" s="125">
        <v>1</v>
      </c>
    </row>
    <row r="71" spans="1:10" ht="18.75" x14ac:dyDescent="0.3">
      <c r="A71" s="91" t="s">
        <v>67</v>
      </c>
      <c r="B71" s="129">
        <v>8359</v>
      </c>
      <c r="C71" s="153">
        <v>14989</v>
      </c>
      <c r="D71" s="129">
        <v>2975038</v>
      </c>
      <c r="E71" s="184">
        <f t="shared" si="22"/>
        <v>355.90836224428762</v>
      </c>
      <c r="F71" s="165">
        <v>3653</v>
      </c>
      <c r="G71" s="165">
        <f t="shared" si="23"/>
        <v>11336</v>
      </c>
      <c r="H71" s="123">
        <f t="shared" si="24"/>
        <v>8506</v>
      </c>
      <c r="I71" s="124">
        <v>6483</v>
      </c>
      <c r="J71" s="133">
        <v>0</v>
      </c>
    </row>
    <row r="72" spans="1:10" ht="18.75" x14ac:dyDescent="0.3">
      <c r="A72" s="91" t="s">
        <v>65</v>
      </c>
      <c r="B72" s="129">
        <v>8825</v>
      </c>
      <c r="C72" s="153">
        <v>16183</v>
      </c>
      <c r="D72" s="129">
        <v>3162421</v>
      </c>
      <c r="E72" s="184">
        <f t="shared" si="22"/>
        <v>358.34798866855522</v>
      </c>
      <c r="F72" s="165">
        <v>4057</v>
      </c>
      <c r="G72" s="165">
        <f t="shared" si="23"/>
        <v>12126</v>
      </c>
      <c r="H72" s="123">
        <f t="shared" si="24"/>
        <v>9106</v>
      </c>
      <c r="I72" s="124">
        <v>7077</v>
      </c>
      <c r="J72" s="133">
        <v>0</v>
      </c>
    </row>
    <row r="73" spans="1:10" ht="18.75" x14ac:dyDescent="0.3">
      <c r="A73" s="91" t="s">
        <v>68</v>
      </c>
      <c r="B73" s="129">
        <v>4508</v>
      </c>
      <c r="C73" s="153">
        <v>8135</v>
      </c>
      <c r="D73" s="129">
        <v>1592461</v>
      </c>
      <c r="E73" s="184">
        <f t="shared" si="22"/>
        <v>353.25221827861577</v>
      </c>
      <c r="F73" s="165">
        <v>1792</v>
      </c>
      <c r="G73" s="165">
        <f t="shared" si="23"/>
        <v>6343</v>
      </c>
      <c r="H73" s="123">
        <f t="shared" si="24"/>
        <v>4396</v>
      </c>
      <c r="I73" s="124">
        <v>3739</v>
      </c>
      <c r="J73" s="133">
        <v>0</v>
      </c>
    </row>
    <row r="74" spans="1:10" ht="18.75" x14ac:dyDescent="0.3">
      <c r="A74" s="91" t="s">
        <v>69</v>
      </c>
      <c r="B74" s="129">
        <v>6982</v>
      </c>
      <c r="C74" s="153">
        <v>12799</v>
      </c>
      <c r="D74" s="129">
        <v>2505267</v>
      </c>
      <c r="E74" s="184">
        <f t="shared" si="22"/>
        <v>358.81796046977945</v>
      </c>
      <c r="F74" s="165">
        <v>3182</v>
      </c>
      <c r="G74" s="165">
        <f t="shared" si="23"/>
        <v>9617</v>
      </c>
      <c r="H74" s="123">
        <f t="shared" si="24"/>
        <v>7162</v>
      </c>
      <c r="I74" s="124">
        <v>5637</v>
      </c>
      <c r="J74" s="133">
        <v>0</v>
      </c>
    </row>
    <row r="75" spans="1:10" ht="19.5" thickBot="1" x14ac:dyDescent="0.35">
      <c r="A75" s="98" t="s">
        <v>70</v>
      </c>
      <c r="B75" s="156">
        <v>4855</v>
      </c>
      <c r="C75" s="157">
        <v>9251</v>
      </c>
      <c r="D75" s="156">
        <v>1796621</v>
      </c>
      <c r="E75" s="185">
        <f t="shared" si="22"/>
        <v>370.05581874356335</v>
      </c>
      <c r="F75" s="176">
        <v>2398</v>
      </c>
      <c r="G75" s="165">
        <f t="shared" si="23"/>
        <v>6853</v>
      </c>
      <c r="H75" s="186">
        <f t="shared" si="24"/>
        <v>5137</v>
      </c>
      <c r="I75" s="187">
        <v>4114</v>
      </c>
      <c r="J75" s="138">
        <v>0</v>
      </c>
    </row>
    <row r="76" spans="1:10" ht="19.5" thickBot="1" x14ac:dyDescent="0.35">
      <c r="A76" s="107" t="s">
        <v>48</v>
      </c>
      <c r="B76" s="145">
        <f>SUM(B70:B75)</f>
        <v>38076</v>
      </c>
      <c r="C76" s="145">
        <f t="shared" ref="C76:J76" si="25">SUM(C70:C75)</f>
        <v>69812</v>
      </c>
      <c r="D76" s="145">
        <f>SUM(D70:D75)</f>
        <v>13650733</v>
      </c>
      <c r="E76" s="172">
        <f t="shared" si="22"/>
        <v>358.51279020905559</v>
      </c>
      <c r="F76" s="146">
        <f t="shared" si="25"/>
        <v>17171</v>
      </c>
      <c r="G76" s="146">
        <f t="shared" si="25"/>
        <v>52641</v>
      </c>
      <c r="H76" s="108">
        <f t="shared" si="25"/>
        <v>39142</v>
      </c>
      <c r="I76" s="111">
        <f t="shared" si="25"/>
        <v>30669</v>
      </c>
      <c r="J76" s="112">
        <f t="shared" si="25"/>
        <v>1</v>
      </c>
    </row>
    <row r="77" spans="1:10" ht="19.5" thickBot="1" x14ac:dyDescent="0.35">
      <c r="A77" s="160"/>
      <c r="B77" s="161"/>
      <c r="C77" s="161"/>
      <c r="D77" s="161"/>
      <c r="E77" s="162"/>
      <c r="F77" s="149"/>
      <c r="G77" s="149"/>
      <c r="H77" s="114"/>
      <c r="I77" s="114"/>
      <c r="J77" s="114"/>
    </row>
    <row r="78" spans="1:10" ht="16.5" thickBot="1" x14ac:dyDescent="0.3">
      <c r="A78" s="430" t="s">
        <v>71</v>
      </c>
      <c r="B78" s="431"/>
      <c r="C78" s="431"/>
      <c r="D78" s="431"/>
      <c r="E78" s="431"/>
      <c r="F78" s="431"/>
      <c r="G78" s="431"/>
      <c r="H78" s="435"/>
      <c r="I78" s="435"/>
      <c r="J78" s="436"/>
    </row>
    <row r="79" spans="1:10" ht="18.75" x14ac:dyDescent="0.3">
      <c r="A79" s="82" t="s">
        <v>72</v>
      </c>
      <c r="B79" s="150">
        <v>2891</v>
      </c>
      <c r="C79" s="151">
        <v>5295</v>
      </c>
      <c r="D79" s="150">
        <v>1051522</v>
      </c>
      <c r="E79" s="182">
        <f t="shared" ref="E79:E89" si="26">D79/B79</f>
        <v>363.72258734002077</v>
      </c>
      <c r="F79" s="165">
        <v>1399</v>
      </c>
      <c r="G79" s="165">
        <f t="shared" ref="G79:G88" si="27">C79-F79</f>
        <v>3896</v>
      </c>
      <c r="H79" s="166">
        <f t="shared" ref="H79:H88" si="28">C79-I79-J79</f>
        <v>3054</v>
      </c>
      <c r="I79" s="119">
        <v>2241</v>
      </c>
      <c r="J79" s="120">
        <v>0</v>
      </c>
    </row>
    <row r="80" spans="1:10" ht="18.75" x14ac:dyDescent="0.3">
      <c r="A80" s="91" t="s">
        <v>73</v>
      </c>
      <c r="B80" s="129">
        <v>273</v>
      </c>
      <c r="C80" s="153">
        <v>545</v>
      </c>
      <c r="D80" s="129">
        <v>100086</v>
      </c>
      <c r="E80" s="184">
        <f t="shared" si="26"/>
        <v>366.61538461538464</v>
      </c>
      <c r="F80" s="165">
        <v>153</v>
      </c>
      <c r="G80" s="165">
        <f t="shared" si="27"/>
        <v>392</v>
      </c>
      <c r="H80" s="123">
        <f t="shared" si="28"/>
        <v>300</v>
      </c>
      <c r="I80" s="124">
        <v>245</v>
      </c>
      <c r="J80" s="133">
        <v>0</v>
      </c>
    </row>
    <row r="81" spans="1:14" ht="18.75" x14ac:dyDescent="0.3">
      <c r="A81" s="91" t="s">
        <v>74</v>
      </c>
      <c r="B81" s="129">
        <v>7080</v>
      </c>
      <c r="C81" s="153">
        <v>13186</v>
      </c>
      <c r="D81" s="129">
        <v>2603048</v>
      </c>
      <c r="E81" s="184">
        <f t="shared" si="26"/>
        <v>367.66214689265536</v>
      </c>
      <c r="F81" s="165">
        <v>3607</v>
      </c>
      <c r="G81" s="165">
        <f t="shared" si="27"/>
        <v>9579</v>
      </c>
      <c r="H81" s="123">
        <f t="shared" si="28"/>
        <v>7733</v>
      </c>
      <c r="I81" s="124">
        <v>5453</v>
      </c>
      <c r="J81" s="133">
        <v>0</v>
      </c>
    </row>
    <row r="82" spans="1:14" ht="18.75" x14ac:dyDescent="0.3">
      <c r="A82" s="91" t="s">
        <v>71</v>
      </c>
      <c r="B82" s="129">
        <v>11510</v>
      </c>
      <c r="C82" s="153">
        <v>20702</v>
      </c>
      <c r="D82" s="129">
        <v>4032365</v>
      </c>
      <c r="E82" s="184">
        <f t="shared" si="26"/>
        <v>350.33579496090357</v>
      </c>
      <c r="F82" s="165">
        <v>5236</v>
      </c>
      <c r="G82" s="165">
        <f t="shared" si="27"/>
        <v>15466</v>
      </c>
      <c r="H82" s="123">
        <f t="shared" si="28"/>
        <v>12161</v>
      </c>
      <c r="I82" s="124">
        <v>8541</v>
      </c>
      <c r="J82" s="133">
        <v>0</v>
      </c>
    </row>
    <row r="83" spans="1:14" ht="18.75" x14ac:dyDescent="0.3">
      <c r="A83" s="91" t="s">
        <v>75</v>
      </c>
      <c r="B83" s="129">
        <v>9137</v>
      </c>
      <c r="C83" s="153">
        <v>17448</v>
      </c>
      <c r="D83" s="129">
        <v>3444446</v>
      </c>
      <c r="E83" s="184">
        <f t="shared" si="26"/>
        <v>376.97778264200502</v>
      </c>
      <c r="F83" s="165">
        <v>4525</v>
      </c>
      <c r="G83" s="165">
        <f t="shared" si="27"/>
        <v>12923</v>
      </c>
      <c r="H83" s="123">
        <f t="shared" si="28"/>
        <v>9950</v>
      </c>
      <c r="I83" s="124">
        <v>7497</v>
      </c>
      <c r="J83" s="133">
        <v>1</v>
      </c>
    </row>
    <row r="84" spans="1:14" ht="18.75" x14ac:dyDescent="0.3">
      <c r="A84" s="91" t="s">
        <v>76</v>
      </c>
      <c r="B84" s="129">
        <v>8978</v>
      </c>
      <c r="C84" s="153">
        <v>16311</v>
      </c>
      <c r="D84" s="129">
        <v>3178577</v>
      </c>
      <c r="E84" s="184">
        <f t="shared" si="26"/>
        <v>354.04065493428379</v>
      </c>
      <c r="F84" s="165">
        <v>4107</v>
      </c>
      <c r="G84" s="165">
        <f t="shared" si="27"/>
        <v>12204</v>
      </c>
      <c r="H84" s="123">
        <f t="shared" si="28"/>
        <v>9312</v>
      </c>
      <c r="I84" s="124">
        <v>6998</v>
      </c>
      <c r="J84" s="133">
        <v>1</v>
      </c>
    </row>
    <row r="85" spans="1:14" ht="18.75" x14ac:dyDescent="0.3">
      <c r="A85" s="91" t="s">
        <v>77</v>
      </c>
      <c r="B85" s="129">
        <v>3178</v>
      </c>
      <c r="C85" s="153">
        <v>5619</v>
      </c>
      <c r="D85" s="129">
        <v>1104635</v>
      </c>
      <c r="E85" s="184">
        <f t="shared" si="26"/>
        <v>347.58810572687224</v>
      </c>
      <c r="F85" s="165">
        <v>1239</v>
      </c>
      <c r="G85" s="165">
        <f t="shared" si="27"/>
        <v>4380</v>
      </c>
      <c r="H85" s="123">
        <f t="shared" si="28"/>
        <v>3045</v>
      </c>
      <c r="I85" s="124">
        <v>2574</v>
      </c>
      <c r="J85" s="133">
        <v>0</v>
      </c>
      <c r="N85" s="365"/>
    </row>
    <row r="86" spans="1:14" ht="18.75" x14ac:dyDescent="0.3">
      <c r="A86" s="91" t="s">
        <v>78</v>
      </c>
      <c r="B86" s="129">
        <v>6393</v>
      </c>
      <c r="C86" s="153">
        <v>12057</v>
      </c>
      <c r="D86" s="129">
        <v>2377213</v>
      </c>
      <c r="E86" s="184">
        <f t="shared" si="26"/>
        <v>371.84623807289222</v>
      </c>
      <c r="F86" s="165">
        <v>3203</v>
      </c>
      <c r="G86" s="165">
        <f t="shared" si="27"/>
        <v>8854</v>
      </c>
      <c r="H86" s="123">
        <f t="shared" si="28"/>
        <v>6885</v>
      </c>
      <c r="I86" s="124">
        <v>5172</v>
      </c>
      <c r="J86" s="133">
        <v>0</v>
      </c>
      <c r="N86" s="365"/>
    </row>
    <row r="87" spans="1:14" ht="18.75" x14ac:dyDescent="0.3">
      <c r="A87" s="91" t="s">
        <v>79</v>
      </c>
      <c r="B87" s="129">
        <v>2164</v>
      </c>
      <c r="C87" s="153">
        <v>3923</v>
      </c>
      <c r="D87" s="129">
        <v>785255</v>
      </c>
      <c r="E87" s="184">
        <f t="shared" si="26"/>
        <v>362.87199630314234</v>
      </c>
      <c r="F87" s="165">
        <v>1116</v>
      </c>
      <c r="G87" s="165">
        <f t="shared" si="27"/>
        <v>2807</v>
      </c>
      <c r="H87" s="123">
        <f t="shared" si="28"/>
        <v>2138</v>
      </c>
      <c r="I87" s="124">
        <v>1785</v>
      </c>
      <c r="J87" s="133">
        <v>0</v>
      </c>
      <c r="N87" s="365"/>
    </row>
    <row r="88" spans="1:14" ht="19.5" thickBot="1" x14ac:dyDescent="0.35">
      <c r="A88" s="98" t="s">
        <v>80</v>
      </c>
      <c r="B88" s="156">
        <v>10312</v>
      </c>
      <c r="C88" s="157">
        <v>18082</v>
      </c>
      <c r="D88" s="156">
        <v>3579232</v>
      </c>
      <c r="E88" s="185">
        <f t="shared" si="26"/>
        <v>347.09387121799847</v>
      </c>
      <c r="F88" s="176">
        <v>4186</v>
      </c>
      <c r="G88" s="165">
        <f t="shared" si="27"/>
        <v>13896</v>
      </c>
      <c r="H88" s="171">
        <f t="shared" si="28"/>
        <v>9962</v>
      </c>
      <c r="I88" s="143">
        <v>8120</v>
      </c>
      <c r="J88" s="144">
        <v>0</v>
      </c>
    </row>
    <row r="89" spans="1:14" ht="19.5" thickBot="1" x14ac:dyDescent="0.35">
      <c r="A89" s="107" t="s">
        <v>48</v>
      </c>
      <c r="B89" s="145">
        <f>SUM(B79:B88)</f>
        <v>61916</v>
      </c>
      <c r="C89" s="145">
        <f t="shared" ref="C89:E89" si="29">SUM(C79:C88)</f>
        <v>113168</v>
      </c>
      <c r="D89" s="145">
        <f t="shared" si="29"/>
        <v>22256379</v>
      </c>
      <c r="E89" s="188">
        <f t="shared" si="26"/>
        <v>359.46086633503455</v>
      </c>
      <c r="F89" s="189">
        <f>SUM(F79:F88)</f>
        <v>28771</v>
      </c>
      <c r="G89" s="189">
        <f>SUM(G79:G88)</f>
        <v>84397</v>
      </c>
      <c r="H89" s="173">
        <f>SUM(H79:H88)</f>
        <v>64540</v>
      </c>
      <c r="I89" s="174">
        <f t="shared" ref="I89:J89" si="30">SUM(I79:I88)</f>
        <v>48626</v>
      </c>
      <c r="J89" s="175">
        <f t="shared" si="30"/>
        <v>2</v>
      </c>
    </row>
    <row r="90" spans="1:14" ht="19.5" thickBot="1" x14ac:dyDescent="0.35">
      <c r="A90" s="160"/>
      <c r="B90" s="161"/>
      <c r="C90" s="161"/>
      <c r="D90" s="161"/>
      <c r="E90" s="114"/>
      <c r="F90" s="149"/>
      <c r="G90" s="149"/>
      <c r="H90" s="114"/>
      <c r="I90" s="114"/>
      <c r="J90" s="114"/>
    </row>
    <row r="91" spans="1:14" ht="16.5" thickBot="1" x14ac:dyDescent="0.3">
      <c r="A91" s="430" t="s">
        <v>81</v>
      </c>
      <c r="B91" s="431"/>
      <c r="C91" s="431"/>
      <c r="D91" s="431"/>
      <c r="E91" s="431"/>
      <c r="F91" s="431"/>
      <c r="G91" s="431"/>
      <c r="H91" s="435"/>
      <c r="I91" s="435"/>
      <c r="J91" s="436"/>
    </row>
    <row r="92" spans="1:14" ht="18.75" x14ac:dyDescent="0.3">
      <c r="A92" s="82" t="s">
        <v>82</v>
      </c>
      <c r="B92" s="150">
        <v>6573</v>
      </c>
      <c r="C92" s="151">
        <v>11901</v>
      </c>
      <c r="D92" s="164">
        <v>2305132</v>
      </c>
      <c r="E92" s="118">
        <f t="shared" ref="E92" si="31">D92/B92</f>
        <v>350.69709417313248</v>
      </c>
      <c r="F92" s="165">
        <v>2639</v>
      </c>
      <c r="G92" s="165">
        <f t="shared" ref="G92:G100" si="32">C92-F92</f>
        <v>9262</v>
      </c>
      <c r="H92" s="166">
        <f t="shared" ref="H92:H100" si="33">C92-I92-J92</f>
        <v>6552</v>
      </c>
      <c r="I92" s="119">
        <v>5348</v>
      </c>
      <c r="J92" s="120">
        <v>1</v>
      </c>
    </row>
    <row r="93" spans="1:14" ht="18.75" x14ac:dyDescent="0.3">
      <c r="A93" s="91" t="s">
        <v>83</v>
      </c>
      <c r="B93" s="129">
        <v>8992</v>
      </c>
      <c r="C93" s="153">
        <v>17196</v>
      </c>
      <c r="D93" s="168">
        <v>3362765</v>
      </c>
      <c r="E93" s="97">
        <f t="shared" ref="E93:E101" si="34">D93/B93</f>
        <v>373.9729759786477</v>
      </c>
      <c r="F93" s="165">
        <v>4107</v>
      </c>
      <c r="G93" s="165">
        <f t="shared" si="32"/>
        <v>13089</v>
      </c>
      <c r="H93" s="123">
        <f t="shared" si="33"/>
        <v>9718</v>
      </c>
      <c r="I93" s="124">
        <v>7478</v>
      </c>
      <c r="J93" s="133">
        <v>0</v>
      </c>
    </row>
    <row r="94" spans="1:14" ht="18.75" x14ac:dyDescent="0.3">
      <c r="A94" s="91" t="s">
        <v>84</v>
      </c>
      <c r="B94" s="129">
        <v>4560</v>
      </c>
      <c r="C94" s="153">
        <v>8767</v>
      </c>
      <c r="D94" s="168">
        <v>1696214</v>
      </c>
      <c r="E94" s="97">
        <f t="shared" si="34"/>
        <v>371.97675438596491</v>
      </c>
      <c r="F94" s="165">
        <v>2153</v>
      </c>
      <c r="G94" s="165">
        <f t="shared" si="32"/>
        <v>6614</v>
      </c>
      <c r="H94" s="123">
        <f t="shared" si="33"/>
        <v>4861</v>
      </c>
      <c r="I94" s="124">
        <v>3905</v>
      </c>
      <c r="J94" s="133">
        <v>1</v>
      </c>
    </row>
    <row r="95" spans="1:14" ht="18.75" x14ac:dyDescent="0.3">
      <c r="A95" s="91" t="s">
        <v>85</v>
      </c>
      <c r="B95" s="129">
        <v>3430</v>
      </c>
      <c r="C95" s="153">
        <v>6067</v>
      </c>
      <c r="D95" s="168">
        <v>1159122</v>
      </c>
      <c r="E95" s="97">
        <f t="shared" si="34"/>
        <v>337.93644314868806</v>
      </c>
      <c r="F95" s="165">
        <v>1289</v>
      </c>
      <c r="G95" s="165">
        <f t="shared" si="32"/>
        <v>4778</v>
      </c>
      <c r="H95" s="123">
        <f t="shared" si="33"/>
        <v>3477</v>
      </c>
      <c r="I95" s="124">
        <v>2590</v>
      </c>
      <c r="J95" s="133">
        <v>0</v>
      </c>
    </row>
    <row r="96" spans="1:14" ht="18.75" x14ac:dyDescent="0.3">
      <c r="A96" s="91" t="s">
        <v>86</v>
      </c>
      <c r="B96" s="129">
        <v>5748</v>
      </c>
      <c r="C96" s="153">
        <v>11190</v>
      </c>
      <c r="D96" s="168">
        <v>2210810</v>
      </c>
      <c r="E96" s="97">
        <f t="shared" si="34"/>
        <v>384.62247738343774</v>
      </c>
      <c r="F96" s="165">
        <v>2670</v>
      </c>
      <c r="G96" s="165">
        <f t="shared" si="32"/>
        <v>8520</v>
      </c>
      <c r="H96" s="123">
        <f t="shared" si="33"/>
        <v>6155</v>
      </c>
      <c r="I96" s="124">
        <v>5035</v>
      </c>
      <c r="J96" s="133">
        <v>0</v>
      </c>
    </row>
    <row r="97" spans="1:20" ht="18.75" x14ac:dyDescent="0.3">
      <c r="A97" s="91" t="s">
        <v>87</v>
      </c>
      <c r="B97" s="129">
        <v>1280</v>
      </c>
      <c r="C97" s="153">
        <v>2705</v>
      </c>
      <c r="D97" s="168">
        <v>515356</v>
      </c>
      <c r="E97" s="97">
        <f t="shared" si="34"/>
        <v>402.62187499999999</v>
      </c>
      <c r="F97" s="165">
        <v>687</v>
      </c>
      <c r="G97" s="165">
        <f t="shared" si="32"/>
        <v>2018</v>
      </c>
      <c r="H97" s="123">
        <f t="shared" si="33"/>
        <v>1432</v>
      </c>
      <c r="I97" s="124">
        <v>1273</v>
      </c>
      <c r="J97" s="133">
        <v>0</v>
      </c>
    </row>
    <row r="98" spans="1:20" ht="18.75" x14ac:dyDescent="0.3">
      <c r="A98" s="91" t="s">
        <v>88</v>
      </c>
      <c r="B98" s="129">
        <v>18116</v>
      </c>
      <c r="C98" s="153">
        <v>32533</v>
      </c>
      <c r="D98" s="168">
        <v>6500772</v>
      </c>
      <c r="E98" s="97">
        <f t="shared" si="34"/>
        <v>358.84146610730846</v>
      </c>
      <c r="F98" s="165">
        <v>7972</v>
      </c>
      <c r="G98" s="165">
        <f t="shared" si="32"/>
        <v>24561</v>
      </c>
      <c r="H98" s="123">
        <f t="shared" si="33"/>
        <v>18678</v>
      </c>
      <c r="I98" s="124">
        <v>13855</v>
      </c>
      <c r="J98" s="133">
        <v>0</v>
      </c>
    </row>
    <row r="99" spans="1:20" ht="18.75" x14ac:dyDescent="0.3">
      <c r="A99" s="190" t="s">
        <v>89</v>
      </c>
      <c r="B99" s="129">
        <v>4919</v>
      </c>
      <c r="C99" s="153">
        <v>9545</v>
      </c>
      <c r="D99" s="191">
        <v>1822394</v>
      </c>
      <c r="E99" s="192">
        <f t="shared" si="34"/>
        <v>370.48058548485466</v>
      </c>
      <c r="F99" s="165">
        <v>2375</v>
      </c>
      <c r="G99" s="165">
        <f t="shared" si="32"/>
        <v>7170</v>
      </c>
      <c r="H99" s="123">
        <f t="shared" si="33"/>
        <v>5335</v>
      </c>
      <c r="I99" s="124">
        <v>4210</v>
      </c>
      <c r="J99" s="133">
        <v>0</v>
      </c>
    </row>
    <row r="100" spans="1:20" ht="19.5" thickBot="1" x14ac:dyDescent="0.35">
      <c r="A100" s="91" t="s">
        <v>90</v>
      </c>
      <c r="B100" s="156">
        <v>7530</v>
      </c>
      <c r="C100" s="157">
        <v>14249</v>
      </c>
      <c r="D100" s="170">
        <v>2798163</v>
      </c>
      <c r="E100" s="104">
        <f t="shared" si="34"/>
        <v>371.6019920318725</v>
      </c>
      <c r="F100" s="176">
        <v>3482</v>
      </c>
      <c r="G100" s="165">
        <f t="shared" si="32"/>
        <v>10767</v>
      </c>
      <c r="H100" s="171">
        <f t="shared" si="33"/>
        <v>7839</v>
      </c>
      <c r="I100" s="143">
        <v>6410</v>
      </c>
      <c r="J100" s="144">
        <v>0</v>
      </c>
    </row>
    <row r="101" spans="1:20" ht="19.5" thickBot="1" x14ac:dyDescent="0.35">
      <c r="A101" s="107" t="s">
        <v>48</v>
      </c>
      <c r="B101" s="145">
        <f>SUM(B92:B100)</f>
        <v>61148</v>
      </c>
      <c r="C101" s="145">
        <f t="shared" ref="C101:G101" si="35">SUM(C92:C100)</f>
        <v>114153</v>
      </c>
      <c r="D101" s="145">
        <f t="shared" si="35"/>
        <v>22370728</v>
      </c>
      <c r="E101" s="172">
        <f t="shared" si="34"/>
        <v>365.84562046183032</v>
      </c>
      <c r="F101" s="146">
        <f t="shared" si="35"/>
        <v>27374</v>
      </c>
      <c r="G101" s="146">
        <f t="shared" si="35"/>
        <v>86779</v>
      </c>
      <c r="H101" s="173">
        <f>SUM(H92:H100)</f>
        <v>64047</v>
      </c>
      <c r="I101" s="174">
        <f>SUM(I92:I100)</f>
        <v>50104</v>
      </c>
      <c r="J101" s="175">
        <f>SUM(J92:J100)</f>
        <v>2</v>
      </c>
    </row>
    <row r="102" spans="1:20" ht="19.5" thickBot="1" x14ac:dyDescent="0.35">
      <c r="A102" s="160"/>
      <c r="B102" s="161"/>
      <c r="C102" s="161"/>
      <c r="D102" s="161"/>
      <c r="E102" s="162"/>
      <c r="F102" s="149"/>
      <c r="G102" s="149"/>
      <c r="H102" s="114"/>
      <c r="I102" s="114"/>
      <c r="J102" s="114"/>
      <c r="K102" s="365"/>
      <c r="L102" s="365"/>
      <c r="M102" s="365"/>
      <c r="N102" s="365"/>
      <c r="O102" s="365"/>
      <c r="P102" s="365"/>
      <c r="Q102" s="365"/>
      <c r="R102" s="365"/>
      <c r="S102" s="365"/>
      <c r="T102" s="365"/>
    </row>
    <row r="103" spans="1:20" ht="16.5" thickBot="1" x14ac:dyDescent="0.3">
      <c r="A103" s="437" t="s">
        <v>91</v>
      </c>
      <c r="B103" s="438"/>
      <c r="C103" s="438"/>
      <c r="D103" s="438"/>
      <c r="E103" s="438"/>
      <c r="F103" s="438"/>
      <c r="G103" s="438"/>
      <c r="H103" s="439"/>
      <c r="I103" s="439"/>
      <c r="J103" s="439"/>
      <c r="K103" s="365"/>
      <c r="L103" s="365"/>
      <c r="M103" s="365"/>
      <c r="N103" s="365"/>
      <c r="O103" s="365"/>
      <c r="P103" s="365"/>
      <c r="Q103" s="365"/>
      <c r="R103" s="365"/>
      <c r="S103" s="365"/>
      <c r="T103" s="365"/>
    </row>
    <row r="104" spans="1:20" ht="18.75" x14ac:dyDescent="0.3">
      <c r="A104" s="193" t="s">
        <v>92</v>
      </c>
      <c r="B104" s="194">
        <v>4292</v>
      </c>
      <c r="C104" s="195">
        <v>8937</v>
      </c>
      <c r="D104" s="194">
        <v>1734095</v>
      </c>
      <c r="E104" s="182">
        <f t="shared" ref="E104:E118" si="36">D104/B104</f>
        <v>404.02958993476233</v>
      </c>
      <c r="F104" s="165">
        <v>2267</v>
      </c>
      <c r="G104" s="165">
        <f t="shared" ref="G104:G117" si="37">C104-F104</f>
        <v>6670</v>
      </c>
      <c r="H104" s="166">
        <f t="shared" ref="H104:H117" si="38">C104-I104-J104</f>
        <v>4842</v>
      </c>
      <c r="I104" s="119">
        <v>4093</v>
      </c>
      <c r="J104" s="120">
        <v>2</v>
      </c>
      <c r="K104" s="365"/>
      <c r="L104" s="365"/>
      <c r="M104" s="365"/>
      <c r="N104" s="365"/>
      <c r="O104" s="365"/>
      <c r="P104" s="365"/>
      <c r="Q104" s="365"/>
      <c r="R104" s="365"/>
      <c r="S104" s="365"/>
      <c r="T104" s="365"/>
    </row>
    <row r="105" spans="1:20" ht="18.75" x14ac:dyDescent="0.3">
      <c r="A105" s="196" t="s">
        <v>93</v>
      </c>
      <c r="B105" s="129">
        <v>6049</v>
      </c>
      <c r="C105" s="131">
        <v>10930</v>
      </c>
      <c r="D105" s="129">
        <v>2162568</v>
      </c>
      <c r="E105" s="184">
        <f t="shared" si="36"/>
        <v>357.50834848735326</v>
      </c>
      <c r="F105" s="165">
        <v>2656</v>
      </c>
      <c r="G105" s="165">
        <f t="shared" si="37"/>
        <v>8274</v>
      </c>
      <c r="H105" s="123">
        <f t="shared" si="38"/>
        <v>6036</v>
      </c>
      <c r="I105" s="124">
        <v>4894</v>
      </c>
      <c r="J105" s="133">
        <v>0</v>
      </c>
      <c r="K105" s="365"/>
      <c r="L105" s="365"/>
      <c r="M105" s="365"/>
      <c r="N105" s="365"/>
      <c r="O105" s="365"/>
      <c r="P105" s="365"/>
      <c r="Q105" s="365"/>
      <c r="R105" s="365"/>
      <c r="S105" s="365"/>
      <c r="T105" s="365"/>
    </row>
    <row r="106" spans="1:20" ht="18.75" x14ac:dyDescent="0.3">
      <c r="A106" s="196" t="s">
        <v>94</v>
      </c>
      <c r="B106" s="126">
        <v>908</v>
      </c>
      <c r="C106" s="197">
        <v>1791</v>
      </c>
      <c r="D106" s="126">
        <v>368079</v>
      </c>
      <c r="E106" s="184">
        <f t="shared" si="36"/>
        <v>405.37334801762114</v>
      </c>
      <c r="F106" s="165">
        <v>386</v>
      </c>
      <c r="G106" s="165">
        <f t="shared" si="37"/>
        <v>1405</v>
      </c>
      <c r="H106" s="123">
        <f t="shared" si="38"/>
        <v>943</v>
      </c>
      <c r="I106" s="124">
        <v>848</v>
      </c>
      <c r="J106" s="133">
        <v>0</v>
      </c>
      <c r="K106" s="365"/>
      <c r="L106" s="365"/>
      <c r="M106" s="365"/>
      <c r="N106" s="365"/>
      <c r="O106" s="365"/>
      <c r="P106" s="365"/>
      <c r="Q106" s="365"/>
      <c r="R106" s="365"/>
      <c r="S106" s="365"/>
      <c r="T106" s="365"/>
    </row>
    <row r="107" spans="1:20" ht="18.75" x14ac:dyDescent="0.3">
      <c r="A107" s="196" t="s">
        <v>95</v>
      </c>
      <c r="B107" s="129">
        <v>8428</v>
      </c>
      <c r="C107" s="153">
        <v>16037</v>
      </c>
      <c r="D107" s="129">
        <v>3148742</v>
      </c>
      <c r="E107" s="184">
        <f t="shared" si="36"/>
        <v>373.60488846701469</v>
      </c>
      <c r="F107" s="165">
        <v>4017</v>
      </c>
      <c r="G107" s="165">
        <f t="shared" si="37"/>
        <v>12020</v>
      </c>
      <c r="H107" s="123">
        <f t="shared" si="38"/>
        <v>8862</v>
      </c>
      <c r="I107" s="124">
        <v>7175</v>
      </c>
      <c r="J107" s="133">
        <v>0</v>
      </c>
      <c r="K107" s="365"/>
      <c r="L107" s="365"/>
      <c r="M107" s="365"/>
      <c r="N107" s="365"/>
      <c r="O107" s="365"/>
      <c r="P107" s="365"/>
      <c r="Q107" s="365"/>
      <c r="R107" s="365"/>
      <c r="S107" s="365"/>
      <c r="T107" s="365"/>
    </row>
    <row r="108" spans="1:20" ht="18.75" x14ac:dyDescent="0.3">
      <c r="A108" s="91" t="s">
        <v>96</v>
      </c>
      <c r="B108" s="129">
        <v>5159</v>
      </c>
      <c r="C108" s="153">
        <v>9984</v>
      </c>
      <c r="D108" s="129">
        <v>1972933</v>
      </c>
      <c r="E108" s="184">
        <f t="shared" si="36"/>
        <v>382.4254700523357</v>
      </c>
      <c r="F108" s="165">
        <v>2537</v>
      </c>
      <c r="G108" s="165">
        <f t="shared" si="37"/>
        <v>7447</v>
      </c>
      <c r="H108" s="123">
        <f t="shared" si="38"/>
        <v>5557</v>
      </c>
      <c r="I108" s="124">
        <v>4427</v>
      </c>
      <c r="J108" s="133">
        <v>0</v>
      </c>
    </row>
    <row r="109" spans="1:20" ht="18.75" x14ac:dyDescent="0.3">
      <c r="A109" s="91" t="s">
        <v>97</v>
      </c>
      <c r="B109" s="129">
        <v>4178</v>
      </c>
      <c r="C109" s="153">
        <v>8312</v>
      </c>
      <c r="D109" s="129">
        <v>1619279</v>
      </c>
      <c r="E109" s="184">
        <f t="shared" si="36"/>
        <v>387.57276208712301</v>
      </c>
      <c r="F109" s="165">
        <v>2047</v>
      </c>
      <c r="G109" s="165">
        <f t="shared" si="37"/>
        <v>6265</v>
      </c>
      <c r="H109" s="123">
        <f t="shared" si="38"/>
        <v>4292</v>
      </c>
      <c r="I109" s="124">
        <v>4019</v>
      </c>
      <c r="J109" s="133">
        <v>1</v>
      </c>
    </row>
    <row r="110" spans="1:20" ht="18.75" x14ac:dyDescent="0.3">
      <c r="A110" s="91" t="s">
        <v>98</v>
      </c>
      <c r="B110" s="129">
        <v>10020</v>
      </c>
      <c r="C110" s="153">
        <v>19906</v>
      </c>
      <c r="D110" s="129">
        <v>3818907</v>
      </c>
      <c r="E110" s="184">
        <f t="shared" si="36"/>
        <v>381.12844311377245</v>
      </c>
      <c r="F110" s="165">
        <v>5136</v>
      </c>
      <c r="G110" s="165">
        <f t="shared" si="37"/>
        <v>14770</v>
      </c>
      <c r="H110" s="123">
        <f t="shared" si="38"/>
        <v>11198</v>
      </c>
      <c r="I110" s="124">
        <v>8708</v>
      </c>
      <c r="J110" s="133">
        <v>0</v>
      </c>
    </row>
    <row r="111" spans="1:20" ht="18.75" x14ac:dyDescent="0.3">
      <c r="A111" s="91" t="s">
        <v>99</v>
      </c>
      <c r="B111" s="129">
        <v>6567</v>
      </c>
      <c r="C111" s="153">
        <v>12997</v>
      </c>
      <c r="D111" s="129">
        <v>2518135</v>
      </c>
      <c r="E111" s="184">
        <f t="shared" si="36"/>
        <v>383.45287041266943</v>
      </c>
      <c r="F111" s="165">
        <v>3106</v>
      </c>
      <c r="G111" s="165">
        <f t="shared" si="37"/>
        <v>9891</v>
      </c>
      <c r="H111" s="123">
        <f t="shared" si="38"/>
        <v>6798</v>
      </c>
      <c r="I111" s="124">
        <v>6199</v>
      </c>
      <c r="J111" s="133">
        <v>0</v>
      </c>
    </row>
    <row r="112" spans="1:20" ht="18.75" x14ac:dyDescent="0.3">
      <c r="A112" s="91" t="s">
        <v>100</v>
      </c>
      <c r="B112" s="129">
        <v>5830</v>
      </c>
      <c r="C112" s="153">
        <v>11873</v>
      </c>
      <c r="D112" s="129">
        <v>2302485</v>
      </c>
      <c r="E112" s="184">
        <f t="shared" si="36"/>
        <v>394.93739279588334</v>
      </c>
      <c r="F112" s="165">
        <v>3276</v>
      </c>
      <c r="G112" s="165">
        <f t="shared" si="37"/>
        <v>8597</v>
      </c>
      <c r="H112" s="123">
        <f t="shared" si="38"/>
        <v>6538</v>
      </c>
      <c r="I112" s="124">
        <v>5335</v>
      </c>
      <c r="J112" s="133">
        <v>0</v>
      </c>
    </row>
    <row r="113" spans="1:10" ht="18.75" x14ac:dyDescent="0.3">
      <c r="A113" s="91" t="s">
        <v>101</v>
      </c>
      <c r="B113" s="129">
        <v>8504</v>
      </c>
      <c r="C113" s="153">
        <v>15107</v>
      </c>
      <c r="D113" s="129">
        <v>3020313</v>
      </c>
      <c r="E113" s="184">
        <f t="shared" si="36"/>
        <v>355.16380526810912</v>
      </c>
      <c r="F113" s="165">
        <v>3857</v>
      </c>
      <c r="G113" s="165">
        <f t="shared" si="37"/>
        <v>11250</v>
      </c>
      <c r="H113" s="123">
        <f t="shared" si="38"/>
        <v>8693</v>
      </c>
      <c r="I113" s="124">
        <v>6414</v>
      </c>
      <c r="J113" s="133">
        <v>0</v>
      </c>
    </row>
    <row r="114" spans="1:10" ht="18.75" x14ac:dyDescent="0.3">
      <c r="A114" s="91" t="s">
        <v>102</v>
      </c>
      <c r="B114" s="129">
        <v>9576</v>
      </c>
      <c r="C114" s="153">
        <v>18923</v>
      </c>
      <c r="D114" s="129">
        <v>3711674</v>
      </c>
      <c r="E114" s="184">
        <f t="shared" si="36"/>
        <v>387.60171261487051</v>
      </c>
      <c r="F114" s="165">
        <v>5193</v>
      </c>
      <c r="G114" s="165">
        <f t="shared" si="37"/>
        <v>13730</v>
      </c>
      <c r="H114" s="123">
        <f t="shared" si="38"/>
        <v>10825</v>
      </c>
      <c r="I114" s="124">
        <v>8098</v>
      </c>
      <c r="J114" s="133">
        <v>0</v>
      </c>
    </row>
    <row r="115" spans="1:10" ht="18.75" x14ac:dyDescent="0.3">
      <c r="A115" s="91" t="s">
        <v>103</v>
      </c>
      <c r="B115" s="129">
        <v>17562</v>
      </c>
      <c r="C115" s="153">
        <v>32878</v>
      </c>
      <c r="D115" s="129">
        <v>6568865</v>
      </c>
      <c r="E115" s="184">
        <f t="shared" si="36"/>
        <v>374.03854914018905</v>
      </c>
      <c r="F115" s="165">
        <v>8673</v>
      </c>
      <c r="G115" s="165">
        <f t="shared" si="37"/>
        <v>24205</v>
      </c>
      <c r="H115" s="123">
        <f t="shared" si="38"/>
        <v>18736</v>
      </c>
      <c r="I115" s="124">
        <v>14142</v>
      </c>
      <c r="J115" s="133">
        <v>0</v>
      </c>
    </row>
    <row r="116" spans="1:10" ht="18.75" x14ac:dyDescent="0.3">
      <c r="A116" s="91" t="s">
        <v>104</v>
      </c>
      <c r="B116" s="129">
        <v>6368</v>
      </c>
      <c r="C116" s="153">
        <v>12638</v>
      </c>
      <c r="D116" s="129">
        <v>2467996</v>
      </c>
      <c r="E116" s="184">
        <f t="shared" si="36"/>
        <v>387.56218592964825</v>
      </c>
      <c r="F116" s="165">
        <v>3136</v>
      </c>
      <c r="G116" s="165">
        <f t="shared" si="37"/>
        <v>9502</v>
      </c>
      <c r="H116" s="123">
        <f t="shared" si="38"/>
        <v>6963</v>
      </c>
      <c r="I116" s="124">
        <v>5675</v>
      </c>
      <c r="J116" s="133">
        <v>0</v>
      </c>
    </row>
    <row r="117" spans="1:10" ht="19.5" thickBot="1" x14ac:dyDescent="0.35">
      <c r="A117" s="91" t="s">
        <v>105</v>
      </c>
      <c r="B117" s="156">
        <v>9128</v>
      </c>
      <c r="C117" s="157">
        <v>17202</v>
      </c>
      <c r="D117" s="156">
        <v>3392972</v>
      </c>
      <c r="E117" s="185">
        <f t="shared" si="36"/>
        <v>371.71034180543381</v>
      </c>
      <c r="F117" s="176">
        <v>3897</v>
      </c>
      <c r="G117" s="165">
        <f t="shared" si="37"/>
        <v>13305</v>
      </c>
      <c r="H117" s="171">
        <f t="shared" si="38"/>
        <v>9568</v>
      </c>
      <c r="I117" s="143">
        <v>7634</v>
      </c>
      <c r="J117" s="144">
        <v>0</v>
      </c>
    </row>
    <row r="118" spans="1:10" ht="19.5" thickBot="1" x14ac:dyDescent="0.35">
      <c r="A118" s="107" t="s">
        <v>48</v>
      </c>
      <c r="B118" s="145">
        <f>SUM(B104:B117)</f>
        <v>102569</v>
      </c>
      <c r="C118" s="145">
        <f t="shared" ref="C118:J118" si="39">SUM(C104:C117)</f>
        <v>197515</v>
      </c>
      <c r="D118" s="145">
        <f t="shared" si="39"/>
        <v>38807043</v>
      </c>
      <c r="E118" s="172">
        <f t="shared" si="36"/>
        <v>378.35060300870634</v>
      </c>
      <c r="F118" s="146">
        <f t="shared" si="39"/>
        <v>50184</v>
      </c>
      <c r="G118" s="146">
        <f t="shared" si="39"/>
        <v>147331</v>
      </c>
      <c r="H118" s="173">
        <f>SUM(H104:H117)</f>
        <v>109851</v>
      </c>
      <c r="I118" s="174">
        <f t="shared" si="39"/>
        <v>87661</v>
      </c>
      <c r="J118" s="175">
        <f t="shared" si="39"/>
        <v>3</v>
      </c>
    </row>
    <row r="119" spans="1:10" ht="19.5" thickBot="1" x14ac:dyDescent="0.35">
      <c r="A119" s="160"/>
      <c r="B119" s="161"/>
      <c r="C119" s="161"/>
      <c r="D119" s="161"/>
      <c r="E119" s="162"/>
      <c r="F119" s="149"/>
      <c r="G119" s="149"/>
      <c r="H119" s="114"/>
      <c r="I119" s="114"/>
      <c r="J119" s="114"/>
    </row>
    <row r="120" spans="1:10" ht="16.5" thickBot="1" x14ac:dyDescent="0.3">
      <c r="A120" s="430" t="s">
        <v>106</v>
      </c>
      <c r="B120" s="431"/>
      <c r="C120" s="431"/>
      <c r="D120" s="431"/>
      <c r="E120" s="431"/>
      <c r="F120" s="431"/>
      <c r="G120" s="431"/>
      <c r="H120" s="431"/>
      <c r="I120" s="431"/>
      <c r="J120" s="432"/>
    </row>
    <row r="121" spans="1:10" ht="18.75" x14ac:dyDescent="0.3">
      <c r="A121" s="82" t="s">
        <v>108</v>
      </c>
      <c r="B121" s="150">
        <v>10549</v>
      </c>
      <c r="C121" s="198">
        <v>18985</v>
      </c>
      <c r="D121" s="150">
        <v>3761969</v>
      </c>
      <c r="E121" s="182">
        <f t="shared" ref="E121:E128" si="40">D121/B121</f>
        <v>356.61854204189973</v>
      </c>
      <c r="F121" s="150">
        <v>5130</v>
      </c>
      <c r="G121" s="198">
        <f t="shared" ref="G121:G127" si="41">C121-F121</f>
        <v>13855</v>
      </c>
      <c r="H121" s="118">
        <f t="shared" ref="H121:H127" si="42">C121-I121-J121</f>
        <v>11123</v>
      </c>
      <c r="I121" s="119">
        <v>7862</v>
      </c>
      <c r="J121" s="152">
        <v>0</v>
      </c>
    </row>
    <row r="122" spans="1:10" ht="18.75" x14ac:dyDescent="0.3">
      <c r="A122" s="91" t="s">
        <v>109</v>
      </c>
      <c r="B122" s="126">
        <v>1631</v>
      </c>
      <c r="C122" s="165">
        <v>2908</v>
      </c>
      <c r="D122" s="126">
        <v>579299</v>
      </c>
      <c r="E122" s="184">
        <f t="shared" si="40"/>
        <v>355.18025751072963</v>
      </c>
      <c r="F122" s="129">
        <v>721</v>
      </c>
      <c r="G122" s="199">
        <f t="shared" si="41"/>
        <v>2187</v>
      </c>
      <c r="H122" s="97">
        <f t="shared" si="42"/>
        <v>1710</v>
      </c>
      <c r="I122" s="124">
        <v>1198</v>
      </c>
      <c r="J122" s="154">
        <v>0</v>
      </c>
    </row>
    <row r="123" spans="1:10" ht="18.75" x14ac:dyDescent="0.3">
      <c r="A123" s="91" t="s">
        <v>110</v>
      </c>
      <c r="B123" s="129">
        <v>11710</v>
      </c>
      <c r="C123" s="167">
        <v>19254</v>
      </c>
      <c r="D123" s="129">
        <v>3912711</v>
      </c>
      <c r="E123" s="184">
        <f t="shared" si="40"/>
        <v>334.13415883859949</v>
      </c>
      <c r="F123" s="129">
        <v>4781</v>
      </c>
      <c r="G123" s="199">
        <f t="shared" si="41"/>
        <v>14473</v>
      </c>
      <c r="H123" s="97">
        <f t="shared" si="42"/>
        <v>11223</v>
      </c>
      <c r="I123" s="124">
        <v>8031</v>
      </c>
      <c r="J123" s="154">
        <v>0</v>
      </c>
    </row>
    <row r="124" spans="1:10" ht="18.75" x14ac:dyDescent="0.3">
      <c r="A124" s="91" t="s">
        <v>111</v>
      </c>
      <c r="B124" s="129">
        <v>12267</v>
      </c>
      <c r="C124" s="167">
        <v>22902</v>
      </c>
      <c r="D124" s="129">
        <v>4563561</v>
      </c>
      <c r="E124" s="184">
        <f t="shared" si="40"/>
        <v>372.01932012717043</v>
      </c>
      <c r="F124" s="129">
        <v>7028</v>
      </c>
      <c r="G124" s="199">
        <f t="shared" si="41"/>
        <v>15874</v>
      </c>
      <c r="H124" s="97">
        <f t="shared" si="42"/>
        <v>13923</v>
      </c>
      <c r="I124" s="124">
        <v>8979</v>
      </c>
      <c r="J124" s="154">
        <v>0</v>
      </c>
    </row>
    <row r="125" spans="1:10" ht="18.75" x14ac:dyDescent="0.3">
      <c r="A125" s="91" t="s">
        <v>112</v>
      </c>
      <c r="B125" s="129">
        <v>10603</v>
      </c>
      <c r="C125" s="167">
        <v>19543</v>
      </c>
      <c r="D125" s="129">
        <v>3881684</v>
      </c>
      <c r="E125" s="184">
        <f t="shared" si="40"/>
        <v>366.09299254927851</v>
      </c>
      <c r="F125" s="129">
        <v>6090</v>
      </c>
      <c r="G125" s="199">
        <f t="shared" si="41"/>
        <v>13453</v>
      </c>
      <c r="H125" s="97">
        <f t="shared" si="42"/>
        <v>11998</v>
      </c>
      <c r="I125" s="124">
        <v>7544</v>
      </c>
      <c r="J125" s="154">
        <v>1</v>
      </c>
    </row>
    <row r="126" spans="1:10" ht="18.75" x14ac:dyDescent="0.3">
      <c r="A126" s="91" t="s">
        <v>113</v>
      </c>
      <c r="B126" s="129">
        <v>8800</v>
      </c>
      <c r="C126" s="167">
        <v>16554</v>
      </c>
      <c r="D126" s="129">
        <v>3308679</v>
      </c>
      <c r="E126" s="184">
        <f t="shared" si="40"/>
        <v>375.98624999999998</v>
      </c>
      <c r="F126" s="129">
        <v>5133</v>
      </c>
      <c r="G126" s="199">
        <f t="shared" si="41"/>
        <v>11421</v>
      </c>
      <c r="H126" s="97">
        <f t="shared" si="42"/>
        <v>9984</v>
      </c>
      <c r="I126" s="124">
        <v>6570</v>
      </c>
      <c r="J126" s="154">
        <v>0</v>
      </c>
    </row>
    <row r="127" spans="1:10" ht="19.5" thickBot="1" x14ac:dyDescent="0.35">
      <c r="A127" s="91" t="s">
        <v>114</v>
      </c>
      <c r="B127" s="129">
        <v>15571</v>
      </c>
      <c r="C127" s="167">
        <v>27095</v>
      </c>
      <c r="D127" s="129">
        <v>5457717</v>
      </c>
      <c r="E127" s="184">
        <f t="shared" si="40"/>
        <v>350.50523408901165</v>
      </c>
      <c r="F127" s="129">
        <v>7818</v>
      </c>
      <c r="G127" s="199">
        <f t="shared" si="41"/>
        <v>19277</v>
      </c>
      <c r="H127" s="97">
        <f t="shared" si="42"/>
        <v>16365</v>
      </c>
      <c r="I127" s="124">
        <v>10730</v>
      </c>
      <c r="J127" s="154">
        <v>0</v>
      </c>
    </row>
    <row r="128" spans="1:10" ht="19.5" thickBot="1" x14ac:dyDescent="0.35">
      <c r="A128" s="107" t="s">
        <v>48</v>
      </c>
      <c r="B128" s="145">
        <f>SUM(B121:B127)</f>
        <v>71131</v>
      </c>
      <c r="C128" s="145">
        <f>SUM(C121:C127)</f>
        <v>127241</v>
      </c>
      <c r="D128" s="145">
        <f>SUM(D121:D127)</f>
        <v>25465620</v>
      </c>
      <c r="E128" s="172">
        <f t="shared" si="40"/>
        <v>358.01015028609186</v>
      </c>
      <c r="F128" s="159">
        <f>SUM(F121:F127)</f>
        <v>36701</v>
      </c>
      <c r="G128" s="159">
        <f>SUM(G121:G127)</f>
        <v>90540</v>
      </c>
      <c r="H128" s="173">
        <f>SUM(H121:H127)</f>
        <v>76326</v>
      </c>
      <c r="I128" s="174">
        <f>SUM(I121:I127)</f>
        <v>50914</v>
      </c>
      <c r="J128" s="175">
        <f>SUM(J121:J127)</f>
        <v>1</v>
      </c>
    </row>
    <row r="129" spans="1:10" ht="19.5" thickBot="1" x14ac:dyDescent="0.35">
      <c r="A129" s="160"/>
      <c r="B129" s="161"/>
      <c r="C129" s="161"/>
      <c r="D129" s="161"/>
      <c r="E129" s="162"/>
      <c r="F129" s="149"/>
      <c r="G129" s="149"/>
      <c r="H129" s="114"/>
      <c r="I129" s="114"/>
      <c r="J129" s="114"/>
    </row>
    <row r="130" spans="1:10" ht="19.5" thickBot="1" x14ac:dyDescent="0.35">
      <c r="A130" s="201" t="s">
        <v>115</v>
      </c>
      <c r="B130" s="202">
        <f>SUM(B128+B118+B101+B89+B76+B67+B57+B47+B33+B17)</f>
        <v>727076</v>
      </c>
      <c r="C130" s="202">
        <f>SUM(C128+C118+C101+C89+C76+C67+C57+C47+C33+C17)</f>
        <v>1356334</v>
      </c>
      <c r="D130" s="202">
        <f>SUM(D128+D118+D101+D89+D76+D67+D57+D47+D33+D17)</f>
        <v>267255915</v>
      </c>
      <c r="E130" s="202">
        <f t="shared" ref="E130" si="43">D130/B130</f>
        <v>367.576312517536</v>
      </c>
      <c r="F130" s="146">
        <f>SUM(F128+F118+F101+F89+F76+F67+F57+F47+F33+F17)</f>
        <v>345148</v>
      </c>
      <c r="G130" s="146">
        <f>SUM(G128+G118+G101+G89+G76+G67+G57+G47+G33+G17)</f>
        <v>1011186</v>
      </c>
      <c r="H130" s="145">
        <f>SUM(H128+H118+H101+H89+H76+H67+H57+H47+H33+H17)</f>
        <v>771361</v>
      </c>
      <c r="I130" s="189">
        <f>SUM(I128+I118+I101+I89+I76+I67+I57+I47+I33+I17)</f>
        <v>584959</v>
      </c>
      <c r="J130" s="203">
        <f>SUM(J128+J118+J101+J89+J76+J67+J57+J47+J33+J17)</f>
        <v>14</v>
      </c>
    </row>
  </sheetData>
  <mergeCells count="13">
    <mergeCell ref="A120:J120"/>
    <mergeCell ref="B1:I1"/>
    <mergeCell ref="B2:I2"/>
    <mergeCell ref="B3:I3"/>
    <mergeCell ref="B4:I4"/>
    <mergeCell ref="A35:J35"/>
    <mergeCell ref="A49:J49"/>
    <mergeCell ref="A59:J59"/>
    <mergeCell ref="A78:J78"/>
    <mergeCell ref="A91:J91"/>
    <mergeCell ref="A103:J103"/>
    <mergeCell ref="D5:F5"/>
    <mergeCell ref="A19:J1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0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M9" sqref="M9"/>
    </sheetView>
  </sheetViews>
  <sheetFormatPr defaultRowHeight="15" x14ac:dyDescent="0.25"/>
  <cols>
    <col min="1" max="1" width="18.140625" style="69" bestFit="1" customWidth="1"/>
    <col min="2" max="2" width="12.28515625" style="69" bestFit="1" customWidth="1"/>
    <col min="3" max="3" width="17.85546875" style="69" bestFit="1" customWidth="1"/>
    <col min="4" max="4" width="14.85546875" style="69" bestFit="1" customWidth="1"/>
    <col min="5" max="5" width="37.5703125" style="69" bestFit="1" customWidth="1"/>
    <col min="6" max="6" width="10.5703125" style="69" bestFit="1" customWidth="1"/>
    <col min="7" max="7" width="12.140625" style="69" bestFit="1" customWidth="1"/>
    <col min="8" max="8" width="13.85546875" style="69" bestFit="1" customWidth="1"/>
    <col min="9" max="9" width="14.42578125" style="69" bestFit="1" customWidth="1"/>
    <col min="10" max="10" width="6.5703125" style="69" bestFit="1" customWidth="1"/>
    <col min="11" max="16384" width="9.140625" style="69"/>
  </cols>
  <sheetData>
    <row r="1" spans="1:10" ht="18.75" x14ac:dyDescent="0.3">
      <c r="B1" s="433" t="s">
        <v>0</v>
      </c>
      <c r="C1" s="433"/>
      <c r="D1" s="433"/>
      <c r="E1" s="433"/>
      <c r="F1" s="433"/>
      <c r="G1" s="433"/>
      <c r="H1" s="433"/>
      <c r="I1" s="433"/>
    </row>
    <row r="2" spans="1:10" ht="18.75" x14ac:dyDescent="0.3">
      <c r="B2" s="433" t="s">
        <v>1</v>
      </c>
      <c r="C2" s="433"/>
      <c r="D2" s="433"/>
      <c r="E2" s="433"/>
      <c r="F2" s="433"/>
      <c r="G2" s="433"/>
      <c r="H2" s="433"/>
      <c r="I2" s="433"/>
    </row>
    <row r="3" spans="1:10" ht="18.75" x14ac:dyDescent="0.3">
      <c r="B3" s="434" t="s">
        <v>2</v>
      </c>
      <c r="C3" s="434"/>
      <c r="D3" s="434"/>
      <c r="E3" s="434"/>
      <c r="F3" s="434"/>
      <c r="G3" s="434"/>
      <c r="H3" s="434"/>
      <c r="I3" s="434"/>
    </row>
    <row r="4" spans="1:10" ht="18.75" x14ac:dyDescent="0.3">
      <c r="B4" s="433" t="s">
        <v>117</v>
      </c>
      <c r="C4" s="433"/>
      <c r="D4" s="433"/>
      <c r="E4" s="433"/>
      <c r="F4" s="433"/>
      <c r="G4" s="433"/>
      <c r="H4" s="433"/>
      <c r="I4" s="433"/>
    </row>
    <row r="5" spans="1:10" ht="18.75" x14ac:dyDescent="0.3">
      <c r="D5" s="441" t="s">
        <v>153</v>
      </c>
      <c r="E5" s="441"/>
      <c r="F5" s="441"/>
    </row>
    <row r="6" spans="1:10" ht="15.75" thickBot="1" x14ac:dyDescent="0.3"/>
    <row r="7" spans="1:10" ht="16.5" thickBot="1" x14ac:dyDescent="0.3">
      <c r="A7" s="204" t="s">
        <v>119</v>
      </c>
      <c r="B7" s="70" t="s">
        <v>3</v>
      </c>
      <c r="C7" s="71" t="s">
        <v>4</v>
      </c>
      <c r="D7" s="72" t="s">
        <v>116</v>
      </c>
      <c r="E7" s="73" t="s">
        <v>5</v>
      </c>
      <c r="F7" s="74" t="s">
        <v>6</v>
      </c>
      <c r="G7" s="75" t="s">
        <v>7</v>
      </c>
      <c r="H7" s="73" t="s">
        <v>8</v>
      </c>
      <c r="I7" s="71" t="s">
        <v>9</v>
      </c>
      <c r="J7" s="76" t="s">
        <v>10</v>
      </c>
    </row>
    <row r="8" spans="1:10" ht="19.5" thickBot="1" x14ac:dyDescent="0.35">
      <c r="A8" s="77" t="s">
        <v>11</v>
      </c>
      <c r="B8" s="78"/>
      <c r="C8" s="78"/>
      <c r="D8" s="78"/>
      <c r="E8" s="79"/>
      <c r="F8" s="78"/>
      <c r="G8" s="78"/>
      <c r="H8" s="80"/>
      <c r="I8" s="78"/>
      <c r="J8" s="81"/>
    </row>
    <row r="9" spans="1:10" ht="18.75" x14ac:dyDescent="0.3">
      <c r="A9" s="82" t="s">
        <v>12</v>
      </c>
      <c r="B9" s="83">
        <v>9378</v>
      </c>
      <c r="C9" s="84">
        <v>17926</v>
      </c>
      <c r="D9" s="85">
        <v>3501959</v>
      </c>
      <c r="E9" s="86">
        <f>D9/B9</f>
        <v>373.42279803796117</v>
      </c>
      <c r="F9" s="83">
        <v>3900</v>
      </c>
      <c r="G9" s="87">
        <f t="shared" ref="G9:G16" si="0">C9-F9</f>
        <v>14026</v>
      </c>
      <c r="H9" s="88">
        <f t="shared" ref="H9:H16" si="1">C9-I9-J9</f>
        <v>9906</v>
      </c>
      <c r="I9" s="89">
        <v>8020</v>
      </c>
      <c r="J9" s="90">
        <v>0</v>
      </c>
    </row>
    <row r="10" spans="1:10" ht="18.75" x14ac:dyDescent="0.3">
      <c r="A10" s="91" t="s">
        <v>13</v>
      </c>
      <c r="B10" s="92">
        <v>6194</v>
      </c>
      <c r="C10" s="93">
        <v>11393</v>
      </c>
      <c r="D10" s="94">
        <v>2294405</v>
      </c>
      <c r="E10" s="95">
        <f t="shared" ref="E10:E17" si="2">D10/B10</f>
        <v>370.42379722311915</v>
      </c>
      <c r="F10" s="96">
        <v>2761</v>
      </c>
      <c r="G10" s="87">
        <f t="shared" si="0"/>
        <v>8632</v>
      </c>
      <c r="H10" s="97">
        <f t="shared" si="1"/>
        <v>6362</v>
      </c>
      <c r="I10" s="89">
        <v>5031</v>
      </c>
      <c r="J10" s="90">
        <v>0</v>
      </c>
    </row>
    <row r="11" spans="1:10" ht="18.75" x14ac:dyDescent="0.3">
      <c r="A11" s="91" t="s">
        <v>163</v>
      </c>
      <c r="B11" s="92">
        <v>7077</v>
      </c>
      <c r="C11" s="93">
        <v>12828</v>
      </c>
      <c r="D11" s="94">
        <v>2589421</v>
      </c>
      <c r="E11" s="95">
        <f t="shared" si="2"/>
        <v>365.89246856012437</v>
      </c>
      <c r="F11" s="96">
        <v>2957</v>
      </c>
      <c r="G11" s="87">
        <f t="shared" si="0"/>
        <v>9871</v>
      </c>
      <c r="H11" s="97">
        <f t="shared" si="1"/>
        <v>7151</v>
      </c>
      <c r="I11" s="89">
        <v>5677</v>
      </c>
      <c r="J11" s="90">
        <v>0</v>
      </c>
    </row>
    <row r="12" spans="1:10" ht="18.75" x14ac:dyDescent="0.3">
      <c r="A12" s="91" t="s">
        <v>15</v>
      </c>
      <c r="B12" s="92">
        <v>9823</v>
      </c>
      <c r="C12" s="93">
        <v>18360</v>
      </c>
      <c r="D12" s="94">
        <v>3590148</v>
      </c>
      <c r="E12" s="95">
        <f t="shared" si="2"/>
        <v>365.48386439987786</v>
      </c>
      <c r="F12" s="96">
        <v>4172</v>
      </c>
      <c r="G12" s="87">
        <f t="shared" si="0"/>
        <v>14188</v>
      </c>
      <c r="H12" s="97">
        <f t="shared" si="1"/>
        <v>10110</v>
      </c>
      <c r="I12" s="89">
        <v>8250</v>
      </c>
      <c r="J12" s="90">
        <v>0</v>
      </c>
    </row>
    <row r="13" spans="1:10" ht="18.75" x14ac:dyDescent="0.3">
      <c r="A13" s="91" t="s">
        <v>16</v>
      </c>
      <c r="B13" s="92">
        <v>2491</v>
      </c>
      <c r="C13" s="93">
        <v>4950</v>
      </c>
      <c r="D13" s="94">
        <v>964445</v>
      </c>
      <c r="E13" s="95">
        <f t="shared" si="2"/>
        <v>387.17181854676835</v>
      </c>
      <c r="F13" s="96">
        <v>1187</v>
      </c>
      <c r="G13" s="87">
        <f t="shared" si="0"/>
        <v>3763</v>
      </c>
      <c r="H13" s="97">
        <f t="shared" si="1"/>
        <v>2572</v>
      </c>
      <c r="I13" s="89">
        <v>2378</v>
      </c>
      <c r="J13" s="90">
        <v>0</v>
      </c>
    </row>
    <row r="14" spans="1:10" ht="18.75" x14ac:dyDescent="0.3">
      <c r="A14" s="91" t="s">
        <v>17</v>
      </c>
      <c r="B14" s="92">
        <v>10028</v>
      </c>
      <c r="C14" s="93">
        <v>19397</v>
      </c>
      <c r="D14" s="94">
        <v>3786733</v>
      </c>
      <c r="E14" s="95">
        <f t="shared" si="2"/>
        <v>377.61597526924612</v>
      </c>
      <c r="F14" s="96">
        <v>4562</v>
      </c>
      <c r="G14" s="87">
        <f t="shared" si="0"/>
        <v>14835</v>
      </c>
      <c r="H14" s="97">
        <f t="shared" si="1"/>
        <v>10504</v>
      </c>
      <c r="I14" s="89">
        <v>8892</v>
      </c>
      <c r="J14" s="90">
        <v>1</v>
      </c>
    </row>
    <row r="15" spans="1:10" ht="18.75" x14ac:dyDescent="0.3">
      <c r="A15" s="91" t="s">
        <v>18</v>
      </c>
      <c r="B15" s="92">
        <v>3568</v>
      </c>
      <c r="C15" s="93">
        <v>6463</v>
      </c>
      <c r="D15" s="94">
        <v>1266593</v>
      </c>
      <c r="E15" s="95">
        <f t="shared" si="2"/>
        <v>354.98682735426007</v>
      </c>
      <c r="F15" s="96">
        <v>1398</v>
      </c>
      <c r="G15" s="87">
        <f t="shared" si="0"/>
        <v>5065</v>
      </c>
      <c r="H15" s="97">
        <f t="shared" si="1"/>
        <v>3534</v>
      </c>
      <c r="I15" s="89">
        <v>2929</v>
      </c>
      <c r="J15" s="90">
        <v>0</v>
      </c>
    </row>
    <row r="16" spans="1:10" ht="19.5" thickBot="1" x14ac:dyDescent="0.35">
      <c r="A16" s="98" t="s">
        <v>19</v>
      </c>
      <c r="B16" s="99">
        <v>11385</v>
      </c>
      <c r="C16" s="100">
        <v>21083</v>
      </c>
      <c r="D16" s="101">
        <v>4227079</v>
      </c>
      <c r="E16" s="102">
        <f t="shared" si="2"/>
        <v>371.28493631971895</v>
      </c>
      <c r="F16" s="103">
        <v>4862</v>
      </c>
      <c r="G16" s="87">
        <f t="shared" si="0"/>
        <v>16221</v>
      </c>
      <c r="H16" s="104">
        <f t="shared" si="1"/>
        <v>11604</v>
      </c>
      <c r="I16" s="105">
        <v>9479</v>
      </c>
      <c r="J16" s="106">
        <v>0</v>
      </c>
    </row>
    <row r="17" spans="1:10" ht="19.5" thickBot="1" x14ac:dyDescent="0.35">
      <c r="A17" s="107" t="s">
        <v>20</v>
      </c>
      <c r="B17" s="108">
        <f>SUM(B9:B16)</f>
        <v>59944</v>
      </c>
      <c r="C17" s="108">
        <f t="shared" ref="C17:E17" si="3">SUM(C9:C16)</f>
        <v>112400</v>
      </c>
      <c r="D17" s="109">
        <f t="shared" si="3"/>
        <v>22220783</v>
      </c>
      <c r="E17" s="110">
        <f t="shared" si="2"/>
        <v>370.69236287201386</v>
      </c>
      <c r="F17" s="109">
        <f>SUM(F9:F16)</f>
        <v>25799</v>
      </c>
      <c r="G17" s="109">
        <f>SUM(G9:G16)</f>
        <v>86601</v>
      </c>
      <c r="H17" s="108">
        <f t="shared" ref="H17:J17" si="4">SUM(H9:H16)</f>
        <v>61743</v>
      </c>
      <c r="I17" s="111">
        <f>SUM(I9:I16)</f>
        <v>50656</v>
      </c>
      <c r="J17" s="112">
        <f t="shared" si="4"/>
        <v>1</v>
      </c>
    </row>
    <row r="18" spans="1:10" ht="19.5" thickBot="1" x14ac:dyDescent="0.35">
      <c r="A18" s="113"/>
      <c r="B18" s="114"/>
      <c r="C18" s="114"/>
      <c r="D18" s="114"/>
      <c r="E18" s="114"/>
      <c r="F18" s="114"/>
      <c r="G18" s="114"/>
      <c r="H18" s="114"/>
      <c r="I18" s="114"/>
      <c r="J18" s="114"/>
    </row>
    <row r="19" spans="1:10" ht="16.5" thickBot="1" x14ac:dyDescent="0.3">
      <c r="A19" s="437" t="s">
        <v>21</v>
      </c>
      <c r="B19" s="438"/>
      <c r="C19" s="438"/>
      <c r="D19" s="438"/>
      <c r="E19" s="438"/>
      <c r="F19" s="438"/>
      <c r="G19" s="438"/>
      <c r="H19" s="439"/>
      <c r="I19" s="439"/>
      <c r="J19" s="440"/>
    </row>
    <row r="20" spans="1:10" ht="18.75" x14ac:dyDescent="0.3">
      <c r="A20" s="115" t="s">
        <v>22</v>
      </c>
      <c r="B20" s="83">
        <v>15443</v>
      </c>
      <c r="C20" s="84">
        <v>27157</v>
      </c>
      <c r="D20" s="85">
        <v>5472755</v>
      </c>
      <c r="E20" s="116">
        <f t="shared" ref="E20:E33" si="5">D20/B20</f>
        <v>354.38418701029593</v>
      </c>
      <c r="F20" s="83">
        <v>6182</v>
      </c>
      <c r="G20" s="117">
        <f t="shared" ref="G20:G32" si="6">C20-F20</f>
        <v>20975</v>
      </c>
      <c r="H20" s="118">
        <f t="shared" ref="H20:H32" si="7">C20-I20-J20</f>
        <v>15188</v>
      </c>
      <c r="I20" s="119">
        <v>11969</v>
      </c>
      <c r="J20" s="120">
        <v>0</v>
      </c>
    </row>
    <row r="21" spans="1:10" ht="18.75" x14ac:dyDescent="0.3">
      <c r="A21" s="115" t="s">
        <v>23</v>
      </c>
      <c r="B21" s="96">
        <v>8093</v>
      </c>
      <c r="C21" s="121">
        <v>13978</v>
      </c>
      <c r="D21" s="122">
        <v>2822869</v>
      </c>
      <c r="E21" s="123">
        <f t="shared" si="5"/>
        <v>348.80378104534782</v>
      </c>
      <c r="F21" s="96">
        <v>3297</v>
      </c>
      <c r="G21" s="87">
        <f t="shared" si="6"/>
        <v>10681</v>
      </c>
      <c r="H21" s="97">
        <f t="shared" si="7"/>
        <v>8033</v>
      </c>
      <c r="I21" s="124">
        <v>5945</v>
      </c>
      <c r="J21" s="125">
        <v>0</v>
      </c>
    </row>
    <row r="22" spans="1:10" ht="18.75" x14ac:dyDescent="0.3">
      <c r="A22" s="82" t="s">
        <v>24</v>
      </c>
      <c r="B22" s="126">
        <v>6424</v>
      </c>
      <c r="C22" s="127">
        <v>11520</v>
      </c>
      <c r="D22" s="128">
        <v>2314889</v>
      </c>
      <c r="E22" s="123">
        <f t="shared" si="5"/>
        <v>360.35009339975096</v>
      </c>
      <c r="F22" s="96">
        <v>2824</v>
      </c>
      <c r="G22" s="87">
        <f t="shared" si="6"/>
        <v>8696</v>
      </c>
      <c r="H22" s="97">
        <f t="shared" si="7"/>
        <v>6455</v>
      </c>
      <c r="I22" s="124">
        <v>5065</v>
      </c>
      <c r="J22" s="125">
        <v>0</v>
      </c>
    </row>
    <row r="23" spans="1:10" ht="18.75" x14ac:dyDescent="0.3">
      <c r="A23" s="91" t="s">
        <v>25</v>
      </c>
      <c r="B23" s="129">
        <v>8295</v>
      </c>
      <c r="C23" s="130">
        <v>15680</v>
      </c>
      <c r="D23" s="131">
        <v>3051560</v>
      </c>
      <c r="E23" s="123">
        <f t="shared" si="5"/>
        <v>367.87944544906571</v>
      </c>
      <c r="F23" s="92">
        <v>3506</v>
      </c>
      <c r="G23" s="132">
        <f t="shared" si="6"/>
        <v>12174</v>
      </c>
      <c r="H23" s="97">
        <f t="shared" si="7"/>
        <v>8511</v>
      </c>
      <c r="I23" s="124">
        <v>7168</v>
      </c>
      <c r="J23" s="133">
        <v>1</v>
      </c>
    </row>
    <row r="24" spans="1:10" ht="18.75" x14ac:dyDescent="0.3">
      <c r="A24" s="91" t="s">
        <v>26</v>
      </c>
      <c r="B24" s="129">
        <v>5076</v>
      </c>
      <c r="C24" s="130">
        <v>9587</v>
      </c>
      <c r="D24" s="131">
        <v>1885195</v>
      </c>
      <c r="E24" s="123">
        <f t="shared" si="5"/>
        <v>371.39381402679277</v>
      </c>
      <c r="F24" s="92">
        <v>2242</v>
      </c>
      <c r="G24" s="132">
        <f t="shared" si="6"/>
        <v>7345</v>
      </c>
      <c r="H24" s="97">
        <f t="shared" si="7"/>
        <v>5160</v>
      </c>
      <c r="I24" s="124">
        <v>4427</v>
      </c>
      <c r="J24" s="133">
        <v>0</v>
      </c>
    </row>
    <row r="25" spans="1:10" ht="18.75" x14ac:dyDescent="0.3">
      <c r="A25" s="91" t="s">
        <v>27</v>
      </c>
      <c r="B25" s="129">
        <v>3799</v>
      </c>
      <c r="C25" s="130">
        <v>7182</v>
      </c>
      <c r="D25" s="131">
        <v>1421557</v>
      </c>
      <c r="E25" s="123">
        <f t="shared" si="5"/>
        <v>374.19241905764676</v>
      </c>
      <c r="F25" s="92">
        <v>1811</v>
      </c>
      <c r="G25" s="132">
        <f t="shared" si="6"/>
        <v>5371</v>
      </c>
      <c r="H25" s="97">
        <f t="shared" si="7"/>
        <v>3958</v>
      </c>
      <c r="I25" s="124">
        <v>3224</v>
      </c>
      <c r="J25" s="133">
        <v>0</v>
      </c>
    </row>
    <row r="26" spans="1:10" ht="18.75" x14ac:dyDescent="0.3">
      <c r="A26" s="91" t="s">
        <v>28</v>
      </c>
      <c r="B26" s="129">
        <v>9611</v>
      </c>
      <c r="C26" s="130">
        <v>17608</v>
      </c>
      <c r="D26" s="131">
        <v>3508009</v>
      </c>
      <c r="E26" s="123">
        <f t="shared" si="5"/>
        <v>364.99937571532621</v>
      </c>
      <c r="F26" s="92">
        <v>4151</v>
      </c>
      <c r="G26" s="132">
        <f t="shared" si="6"/>
        <v>13457</v>
      </c>
      <c r="H26" s="97">
        <f t="shared" si="7"/>
        <v>9770</v>
      </c>
      <c r="I26" s="124">
        <v>7838</v>
      </c>
      <c r="J26" s="133">
        <v>0</v>
      </c>
    </row>
    <row r="27" spans="1:10" ht="18.75" x14ac:dyDescent="0.3">
      <c r="A27" s="91" t="s">
        <v>29</v>
      </c>
      <c r="B27" s="129">
        <v>8510</v>
      </c>
      <c r="C27" s="130">
        <v>16043</v>
      </c>
      <c r="D27" s="131">
        <v>3230510</v>
      </c>
      <c r="E27" s="123">
        <f t="shared" si="5"/>
        <v>379.61339600470035</v>
      </c>
      <c r="F27" s="92">
        <v>3461</v>
      </c>
      <c r="G27" s="132">
        <f t="shared" si="6"/>
        <v>12582</v>
      </c>
      <c r="H27" s="97">
        <f t="shared" si="7"/>
        <v>8587</v>
      </c>
      <c r="I27" s="124">
        <v>7456</v>
      </c>
      <c r="J27" s="133">
        <v>0</v>
      </c>
    </row>
    <row r="28" spans="1:10" ht="18.75" x14ac:dyDescent="0.3">
      <c r="A28" s="91" t="s">
        <v>30</v>
      </c>
      <c r="B28" s="129">
        <v>10649</v>
      </c>
      <c r="C28" s="130">
        <v>19109</v>
      </c>
      <c r="D28" s="131">
        <v>3864616</v>
      </c>
      <c r="E28" s="123">
        <f t="shared" si="5"/>
        <v>362.90881772936427</v>
      </c>
      <c r="F28" s="92">
        <v>4769</v>
      </c>
      <c r="G28" s="132">
        <f t="shared" si="6"/>
        <v>14340</v>
      </c>
      <c r="H28" s="97">
        <f t="shared" si="7"/>
        <v>10871</v>
      </c>
      <c r="I28" s="124">
        <v>8237</v>
      </c>
      <c r="J28" s="133">
        <v>1</v>
      </c>
    </row>
    <row r="29" spans="1:10" ht="18.75" x14ac:dyDescent="0.3">
      <c r="A29" s="91" t="s">
        <v>31</v>
      </c>
      <c r="B29" s="129">
        <v>7589</v>
      </c>
      <c r="C29" s="130">
        <v>14820</v>
      </c>
      <c r="D29" s="131">
        <v>2913346</v>
      </c>
      <c r="E29" s="123">
        <f t="shared" si="5"/>
        <v>383.8906311767031</v>
      </c>
      <c r="F29" s="92">
        <v>3601</v>
      </c>
      <c r="G29" s="132">
        <f t="shared" si="6"/>
        <v>11219</v>
      </c>
      <c r="H29" s="97">
        <f t="shared" si="7"/>
        <v>8074</v>
      </c>
      <c r="I29" s="124">
        <v>6746</v>
      </c>
      <c r="J29" s="133">
        <v>0</v>
      </c>
    </row>
    <row r="30" spans="1:10" ht="18.75" x14ac:dyDescent="0.3">
      <c r="A30" s="91" t="s">
        <v>32</v>
      </c>
      <c r="B30" s="129">
        <v>6220</v>
      </c>
      <c r="C30" s="130">
        <v>11729</v>
      </c>
      <c r="D30" s="131">
        <v>2315639</v>
      </c>
      <c r="E30" s="123">
        <f t="shared" si="5"/>
        <v>372.28922829581995</v>
      </c>
      <c r="F30" s="92">
        <v>2772</v>
      </c>
      <c r="G30" s="132">
        <f t="shared" si="6"/>
        <v>8957</v>
      </c>
      <c r="H30" s="97">
        <f t="shared" si="7"/>
        <v>6502</v>
      </c>
      <c r="I30" s="124">
        <v>5227</v>
      </c>
      <c r="J30" s="133">
        <v>0</v>
      </c>
    </row>
    <row r="31" spans="1:10" ht="18.75" x14ac:dyDescent="0.3">
      <c r="A31" s="134" t="s">
        <v>33</v>
      </c>
      <c r="B31" s="129">
        <v>5859</v>
      </c>
      <c r="C31" s="135">
        <v>11173</v>
      </c>
      <c r="D31" s="136">
        <v>2217844</v>
      </c>
      <c r="E31" s="123">
        <f t="shared" si="5"/>
        <v>378.5362689878819</v>
      </c>
      <c r="F31" s="137">
        <v>2666</v>
      </c>
      <c r="G31" s="132">
        <f t="shared" si="6"/>
        <v>8507</v>
      </c>
      <c r="H31" s="97">
        <f t="shared" si="7"/>
        <v>6075</v>
      </c>
      <c r="I31" s="124">
        <v>5098</v>
      </c>
      <c r="J31" s="138">
        <v>0</v>
      </c>
    </row>
    <row r="32" spans="1:10" ht="19.5" thickBot="1" x14ac:dyDescent="0.35">
      <c r="A32" s="134" t="s">
        <v>34</v>
      </c>
      <c r="B32" s="139">
        <v>2064</v>
      </c>
      <c r="C32" s="140">
        <v>3937</v>
      </c>
      <c r="D32" s="141">
        <v>790757</v>
      </c>
      <c r="E32" s="123">
        <f t="shared" si="5"/>
        <v>383.11870155038758</v>
      </c>
      <c r="F32" s="99">
        <v>847</v>
      </c>
      <c r="G32" s="142">
        <f t="shared" si="6"/>
        <v>3090</v>
      </c>
      <c r="H32" s="104">
        <f t="shared" si="7"/>
        <v>2103</v>
      </c>
      <c r="I32" s="143">
        <v>1834</v>
      </c>
      <c r="J32" s="144">
        <v>0</v>
      </c>
    </row>
    <row r="33" spans="1:10" ht="19.5" thickBot="1" x14ac:dyDescent="0.35">
      <c r="A33" s="107" t="s">
        <v>35</v>
      </c>
      <c r="B33" s="145">
        <f>SUM(B20:B32)</f>
        <v>97632</v>
      </c>
      <c r="C33" s="145">
        <f t="shared" ref="C33:E33" si="8">SUM(C20:C32)</f>
        <v>179523</v>
      </c>
      <c r="D33" s="146">
        <f t="shared" si="8"/>
        <v>35809546</v>
      </c>
      <c r="E33" s="110">
        <f t="shared" si="5"/>
        <v>366.78083005571943</v>
      </c>
      <c r="F33" s="147">
        <f>SUM(F20:F32)</f>
        <v>42129</v>
      </c>
      <c r="G33" s="148">
        <f>SUM(G20:G32)</f>
        <v>137394</v>
      </c>
      <c r="H33" s="108">
        <f>SUM(H20:H32)</f>
        <v>99287</v>
      </c>
      <c r="I33" s="111">
        <f>SUM(I20:I32)</f>
        <v>80234</v>
      </c>
      <c r="J33" s="112">
        <f t="shared" ref="J33" si="9">SUM(J20:J32)</f>
        <v>2</v>
      </c>
    </row>
    <row r="34" spans="1:10" ht="19.5" thickBot="1" x14ac:dyDescent="0.35">
      <c r="A34" s="113"/>
      <c r="B34" s="149"/>
      <c r="C34" s="149"/>
      <c r="D34" s="149"/>
      <c r="E34" s="114"/>
      <c r="F34" s="149"/>
      <c r="G34" s="149"/>
      <c r="H34" s="114"/>
      <c r="I34" s="114"/>
      <c r="J34" s="114"/>
    </row>
    <row r="35" spans="1:10" ht="16.5" thickBot="1" x14ac:dyDescent="0.3">
      <c r="A35" s="430" t="s">
        <v>36</v>
      </c>
      <c r="B35" s="431"/>
      <c r="C35" s="431"/>
      <c r="D35" s="431"/>
      <c r="E35" s="431"/>
      <c r="F35" s="431"/>
      <c r="G35" s="431"/>
      <c r="H35" s="431"/>
      <c r="I35" s="431"/>
      <c r="J35" s="432"/>
    </row>
    <row r="36" spans="1:10" ht="18.75" x14ac:dyDescent="0.3">
      <c r="A36" s="91" t="s">
        <v>37</v>
      </c>
      <c r="B36" s="129">
        <v>13044</v>
      </c>
      <c r="C36" s="130">
        <v>23242</v>
      </c>
      <c r="D36" s="131">
        <v>4671579</v>
      </c>
      <c r="E36" s="88">
        <f t="shared" ref="E36:E47" si="10">D36/B36</f>
        <v>358.14006439742411</v>
      </c>
      <c r="F36" s="150">
        <v>6173</v>
      </c>
      <c r="G36" s="151">
        <f t="shared" ref="G36:G46" si="11">C36-F36</f>
        <v>17069</v>
      </c>
      <c r="H36" s="118">
        <f t="shared" ref="H36:H46" si="12">C36-I36-J36</f>
        <v>14058</v>
      </c>
      <c r="I36" s="119">
        <v>9184</v>
      </c>
      <c r="J36" s="152">
        <v>0</v>
      </c>
    </row>
    <row r="37" spans="1:10" ht="18.75" x14ac:dyDescent="0.3">
      <c r="A37" s="91" t="s">
        <v>38</v>
      </c>
      <c r="B37" s="129">
        <v>18116</v>
      </c>
      <c r="C37" s="130">
        <v>33989</v>
      </c>
      <c r="D37" s="131">
        <v>6680416</v>
      </c>
      <c r="E37" s="97">
        <f t="shared" si="10"/>
        <v>368.75778317509383</v>
      </c>
      <c r="F37" s="129">
        <v>9620</v>
      </c>
      <c r="G37" s="153">
        <f t="shared" si="11"/>
        <v>24369</v>
      </c>
      <c r="H37" s="97">
        <f t="shared" si="12"/>
        <v>20462</v>
      </c>
      <c r="I37" s="124">
        <v>13526</v>
      </c>
      <c r="J37" s="154">
        <v>1</v>
      </c>
    </row>
    <row r="38" spans="1:10" ht="18.75" x14ac:dyDescent="0.3">
      <c r="A38" s="91" t="s">
        <v>39</v>
      </c>
      <c r="B38" s="129">
        <v>5691</v>
      </c>
      <c r="C38" s="130">
        <v>10695</v>
      </c>
      <c r="D38" s="131">
        <v>2169138</v>
      </c>
      <c r="E38" s="97">
        <f t="shared" si="10"/>
        <v>381.1523458091724</v>
      </c>
      <c r="F38" s="129">
        <v>3108</v>
      </c>
      <c r="G38" s="153">
        <f t="shared" si="11"/>
        <v>7587</v>
      </c>
      <c r="H38" s="97">
        <f t="shared" si="12"/>
        <v>6250</v>
      </c>
      <c r="I38" s="124">
        <v>4445</v>
      </c>
      <c r="J38" s="154">
        <v>0</v>
      </c>
    </row>
    <row r="39" spans="1:10" ht="18.75" x14ac:dyDescent="0.3">
      <c r="A39" s="91" t="s">
        <v>40</v>
      </c>
      <c r="B39" s="129">
        <v>9045</v>
      </c>
      <c r="C39" s="130">
        <v>17577</v>
      </c>
      <c r="D39" s="131">
        <v>3484928</v>
      </c>
      <c r="E39" s="97">
        <f t="shared" si="10"/>
        <v>385.28778330569378</v>
      </c>
      <c r="F39" s="129">
        <v>4447</v>
      </c>
      <c r="G39" s="153">
        <f t="shared" si="11"/>
        <v>13130</v>
      </c>
      <c r="H39" s="97">
        <f t="shared" si="12"/>
        <v>9685</v>
      </c>
      <c r="I39" s="124">
        <v>7892</v>
      </c>
      <c r="J39" s="154">
        <v>0</v>
      </c>
    </row>
    <row r="40" spans="1:10" ht="18.75" x14ac:dyDescent="0.3">
      <c r="A40" s="91" t="s">
        <v>41</v>
      </c>
      <c r="B40" s="129">
        <v>6540</v>
      </c>
      <c r="C40" s="130">
        <v>12005</v>
      </c>
      <c r="D40" s="131">
        <v>2417145</v>
      </c>
      <c r="E40" s="97">
        <f t="shared" si="10"/>
        <v>369.5940366972477</v>
      </c>
      <c r="F40" s="129">
        <v>3216</v>
      </c>
      <c r="G40" s="153">
        <f t="shared" si="11"/>
        <v>8789</v>
      </c>
      <c r="H40" s="97">
        <f t="shared" si="12"/>
        <v>6972</v>
      </c>
      <c r="I40" s="124">
        <v>5033</v>
      </c>
      <c r="J40" s="154">
        <v>0</v>
      </c>
    </row>
    <row r="41" spans="1:10" ht="18.75" x14ac:dyDescent="0.3">
      <c r="A41" s="91" t="s">
        <v>42</v>
      </c>
      <c r="B41" s="129">
        <v>8548</v>
      </c>
      <c r="C41" s="130">
        <v>16555</v>
      </c>
      <c r="D41" s="131">
        <v>3334950</v>
      </c>
      <c r="E41" s="97">
        <f t="shared" si="10"/>
        <v>390.14389330837622</v>
      </c>
      <c r="F41" s="129">
        <v>4091</v>
      </c>
      <c r="G41" s="153">
        <f t="shared" si="11"/>
        <v>12464</v>
      </c>
      <c r="H41" s="97">
        <f t="shared" si="12"/>
        <v>8978</v>
      </c>
      <c r="I41" s="124">
        <v>7577</v>
      </c>
      <c r="J41" s="154">
        <v>0</v>
      </c>
    </row>
    <row r="42" spans="1:10" ht="18.75" x14ac:dyDescent="0.3">
      <c r="A42" s="91" t="s">
        <v>43</v>
      </c>
      <c r="B42" s="129">
        <v>11372</v>
      </c>
      <c r="C42" s="130">
        <v>22202</v>
      </c>
      <c r="D42" s="131">
        <v>4406590</v>
      </c>
      <c r="E42" s="97">
        <f t="shared" si="10"/>
        <v>387.49472388322192</v>
      </c>
      <c r="F42" s="129">
        <v>6120</v>
      </c>
      <c r="G42" s="153">
        <f t="shared" si="11"/>
        <v>16082</v>
      </c>
      <c r="H42" s="97">
        <f t="shared" si="12"/>
        <v>12671</v>
      </c>
      <c r="I42" s="124">
        <v>9531</v>
      </c>
      <c r="J42" s="154">
        <v>0</v>
      </c>
    </row>
    <row r="43" spans="1:10" ht="18.75" x14ac:dyDescent="0.3">
      <c r="A43" s="91" t="s">
        <v>44</v>
      </c>
      <c r="B43" s="129">
        <v>7418</v>
      </c>
      <c r="C43" s="130">
        <v>13791</v>
      </c>
      <c r="D43" s="131">
        <v>2775665</v>
      </c>
      <c r="E43" s="97">
        <f t="shared" si="10"/>
        <v>374.1796980318145</v>
      </c>
      <c r="F43" s="129">
        <v>3631</v>
      </c>
      <c r="G43" s="153">
        <f t="shared" si="11"/>
        <v>10160</v>
      </c>
      <c r="H43" s="97">
        <f t="shared" si="12"/>
        <v>8028</v>
      </c>
      <c r="I43" s="124">
        <v>5763</v>
      </c>
      <c r="J43" s="154">
        <v>0</v>
      </c>
    </row>
    <row r="44" spans="1:10" ht="18.75" x14ac:dyDescent="0.3">
      <c r="A44" s="91" t="s">
        <v>45</v>
      </c>
      <c r="B44" s="129">
        <v>5760</v>
      </c>
      <c r="C44" s="130">
        <v>10299</v>
      </c>
      <c r="D44" s="131">
        <v>2053123</v>
      </c>
      <c r="E44" s="97">
        <f t="shared" si="10"/>
        <v>356.44496527777778</v>
      </c>
      <c r="F44" s="129">
        <v>2652</v>
      </c>
      <c r="G44" s="153">
        <f t="shared" si="11"/>
        <v>7647</v>
      </c>
      <c r="H44" s="97">
        <f t="shared" si="12"/>
        <v>6240</v>
      </c>
      <c r="I44" s="124">
        <v>4059</v>
      </c>
      <c r="J44" s="154">
        <v>0</v>
      </c>
    </row>
    <row r="45" spans="1:10" ht="18.75" x14ac:dyDescent="0.3">
      <c r="A45" s="91" t="s">
        <v>46</v>
      </c>
      <c r="B45" s="129">
        <v>8511</v>
      </c>
      <c r="C45" s="130">
        <v>16014</v>
      </c>
      <c r="D45" s="131">
        <v>3197383</v>
      </c>
      <c r="E45" s="97">
        <f t="shared" si="10"/>
        <v>375.67653624720947</v>
      </c>
      <c r="F45" s="129">
        <v>4326</v>
      </c>
      <c r="G45" s="153">
        <f t="shared" si="11"/>
        <v>11688</v>
      </c>
      <c r="H45" s="97">
        <f t="shared" si="12"/>
        <v>9178</v>
      </c>
      <c r="I45" s="124">
        <v>6835</v>
      </c>
      <c r="J45" s="154">
        <v>1</v>
      </c>
    </row>
    <row r="46" spans="1:10" ht="19.5" thickBot="1" x14ac:dyDescent="0.35">
      <c r="A46" s="134" t="s">
        <v>47</v>
      </c>
      <c r="B46" s="129">
        <v>12744</v>
      </c>
      <c r="C46" s="130">
        <v>23440</v>
      </c>
      <c r="D46" s="131">
        <v>4695884</v>
      </c>
      <c r="E46" s="97">
        <f t="shared" si="10"/>
        <v>368.47802887633395</v>
      </c>
      <c r="F46" s="155">
        <v>5886</v>
      </c>
      <c r="G46" s="153">
        <f t="shared" si="11"/>
        <v>17554</v>
      </c>
      <c r="H46" s="97">
        <f t="shared" si="12"/>
        <v>13362</v>
      </c>
      <c r="I46" s="124">
        <v>10077</v>
      </c>
      <c r="J46" s="154">
        <v>1</v>
      </c>
    </row>
    <row r="47" spans="1:10" ht="19.5" thickBot="1" x14ac:dyDescent="0.35">
      <c r="A47" s="107" t="s">
        <v>48</v>
      </c>
      <c r="B47" s="145">
        <f t="shared" ref="B47:J47" si="13">SUM(B36:B46)</f>
        <v>106789</v>
      </c>
      <c r="C47" s="145">
        <f t="shared" si="13"/>
        <v>199809</v>
      </c>
      <c r="D47" s="146">
        <f t="shared" si="13"/>
        <v>39886801</v>
      </c>
      <c r="E47" s="110">
        <f t="shared" si="10"/>
        <v>373.51038964687376</v>
      </c>
      <c r="F47" s="159">
        <f t="shared" si="13"/>
        <v>53270</v>
      </c>
      <c r="G47" s="159">
        <f t="shared" si="13"/>
        <v>146539</v>
      </c>
      <c r="H47" s="108">
        <f t="shared" si="13"/>
        <v>115884</v>
      </c>
      <c r="I47" s="111">
        <f t="shared" si="13"/>
        <v>83922</v>
      </c>
      <c r="J47" s="112">
        <f t="shared" si="13"/>
        <v>3</v>
      </c>
    </row>
    <row r="48" spans="1:10" ht="19.5" thickBot="1" x14ac:dyDescent="0.35">
      <c r="A48" s="160"/>
      <c r="B48" s="161"/>
      <c r="C48" s="161"/>
      <c r="D48" s="161"/>
      <c r="E48" s="162"/>
      <c r="F48" s="149"/>
      <c r="G48" s="149"/>
      <c r="H48" s="114"/>
      <c r="I48" s="114"/>
      <c r="J48" s="114"/>
    </row>
    <row r="49" spans="1:14" ht="16.5" thickBot="1" x14ac:dyDescent="0.3">
      <c r="A49" s="430" t="s">
        <v>49</v>
      </c>
      <c r="B49" s="431"/>
      <c r="C49" s="431"/>
      <c r="D49" s="431"/>
      <c r="E49" s="431"/>
      <c r="F49" s="431"/>
      <c r="G49" s="431"/>
      <c r="H49" s="431"/>
      <c r="I49" s="431"/>
      <c r="J49" s="432"/>
    </row>
    <row r="50" spans="1:14" ht="18.75" x14ac:dyDescent="0.3">
      <c r="A50" s="82" t="s">
        <v>50</v>
      </c>
      <c r="B50" s="150">
        <v>6194</v>
      </c>
      <c r="C50" s="163">
        <v>11469</v>
      </c>
      <c r="D50" s="164">
        <v>2306935</v>
      </c>
      <c r="E50" s="118">
        <f t="shared" ref="E50:E57" si="14">D50/B50</f>
        <v>372.44672263480788</v>
      </c>
      <c r="F50" s="150">
        <v>2954</v>
      </c>
      <c r="G50" s="165">
        <f t="shared" ref="G50:G56" si="15">C50-F50</f>
        <v>8515</v>
      </c>
      <c r="H50" s="166">
        <f t="shared" ref="H50:H56" si="16">C50-I50-J50</f>
        <v>6549</v>
      </c>
      <c r="I50" s="119">
        <v>4920</v>
      </c>
      <c r="J50" s="120">
        <v>0</v>
      </c>
    </row>
    <row r="51" spans="1:14" ht="18.75" x14ac:dyDescent="0.3">
      <c r="A51" s="91" t="s">
        <v>51</v>
      </c>
      <c r="B51" s="129">
        <v>8396</v>
      </c>
      <c r="C51" s="167">
        <v>16429</v>
      </c>
      <c r="D51" s="168">
        <v>3307391</v>
      </c>
      <c r="E51" s="97">
        <f t="shared" si="14"/>
        <v>393.92460695569321</v>
      </c>
      <c r="F51" s="126">
        <v>4284</v>
      </c>
      <c r="G51" s="165">
        <f t="shared" si="15"/>
        <v>12145</v>
      </c>
      <c r="H51" s="123">
        <f t="shared" si="16"/>
        <v>9006</v>
      </c>
      <c r="I51" s="124">
        <v>7423</v>
      </c>
      <c r="J51" s="133">
        <v>0</v>
      </c>
    </row>
    <row r="52" spans="1:14" ht="18.75" x14ac:dyDescent="0.3">
      <c r="A52" s="91" t="s">
        <v>52</v>
      </c>
      <c r="B52" s="129">
        <v>25750</v>
      </c>
      <c r="C52" s="167">
        <v>45845</v>
      </c>
      <c r="D52" s="168">
        <v>9237931</v>
      </c>
      <c r="E52" s="97">
        <f t="shared" si="14"/>
        <v>358.75460194174758</v>
      </c>
      <c r="F52" s="126">
        <v>11356</v>
      </c>
      <c r="G52" s="165">
        <f t="shared" si="15"/>
        <v>34489</v>
      </c>
      <c r="H52" s="123">
        <f t="shared" si="16"/>
        <v>26893</v>
      </c>
      <c r="I52" s="124">
        <v>18952</v>
      </c>
      <c r="J52" s="133">
        <v>0</v>
      </c>
    </row>
    <row r="53" spans="1:14" ht="18.75" x14ac:dyDescent="0.3">
      <c r="A53" s="91" t="s">
        <v>53</v>
      </c>
      <c r="B53" s="129">
        <v>8839</v>
      </c>
      <c r="C53" s="167">
        <v>16433</v>
      </c>
      <c r="D53" s="168">
        <v>3264089</v>
      </c>
      <c r="E53" s="97">
        <f t="shared" si="14"/>
        <v>369.28261115510804</v>
      </c>
      <c r="F53" s="126">
        <v>4150</v>
      </c>
      <c r="G53" s="165">
        <f t="shared" si="15"/>
        <v>12283</v>
      </c>
      <c r="H53" s="123">
        <f t="shared" si="16"/>
        <v>9434</v>
      </c>
      <c r="I53" s="124">
        <v>6999</v>
      </c>
      <c r="J53" s="133">
        <v>0</v>
      </c>
    </row>
    <row r="54" spans="1:14" ht="18.75" x14ac:dyDescent="0.3">
      <c r="A54" s="91" t="s">
        <v>54</v>
      </c>
      <c r="B54" s="129">
        <v>5864</v>
      </c>
      <c r="C54" s="167">
        <v>10551</v>
      </c>
      <c r="D54" s="168">
        <v>2159728</v>
      </c>
      <c r="E54" s="97">
        <f t="shared" si="14"/>
        <v>368.30286493860848</v>
      </c>
      <c r="F54" s="126">
        <v>2661</v>
      </c>
      <c r="G54" s="165">
        <f t="shared" si="15"/>
        <v>7890</v>
      </c>
      <c r="H54" s="123">
        <f t="shared" si="16"/>
        <v>5737</v>
      </c>
      <c r="I54" s="124">
        <v>4814</v>
      </c>
      <c r="J54" s="133">
        <v>0</v>
      </c>
    </row>
    <row r="55" spans="1:14" ht="18.75" x14ac:dyDescent="0.3">
      <c r="A55" s="91" t="s">
        <v>55</v>
      </c>
      <c r="B55" s="129">
        <v>5905</v>
      </c>
      <c r="C55" s="167">
        <v>10947</v>
      </c>
      <c r="D55" s="168">
        <v>2161227</v>
      </c>
      <c r="E55" s="97">
        <f t="shared" si="14"/>
        <v>365.99949195596952</v>
      </c>
      <c r="F55" s="126">
        <v>2634</v>
      </c>
      <c r="G55" s="165">
        <f t="shared" si="15"/>
        <v>8313</v>
      </c>
      <c r="H55" s="123">
        <f t="shared" si="16"/>
        <v>6231</v>
      </c>
      <c r="I55" s="124">
        <v>4716</v>
      </c>
      <c r="J55" s="133">
        <v>0</v>
      </c>
    </row>
    <row r="56" spans="1:14" ht="19.5" thickBot="1" x14ac:dyDescent="0.35">
      <c r="A56" s="91" t="s">
        <v>56</v>
      </c>
      <c r="B56" s="156">
        <v>9639</v>
      </c>
      <c r="C56" s="169">
        <v>17264</v>
      </c>
      <c r="D56" s="170">
        <v>3429626</v>
      </c>
      <c r="E56" s="97">
        <f t="shared" si="14"/>
        <v>355.80724141508455</v>
      </c>
      <c r="F56" s="139">
        <v>3872</v>
      </c>
      <c r="G56" s="165">
        <f t="shared" si="15"/>
        <v>13392</v>
      </c>
      <c r="H56" s="171">
        <f t="shared" si="16"/>
        <v>9704</v>
      </c>
      <c r="I56" s="143">
        <v>7560</v>
      </c>
      <c r="J56" s="144">
        <v>0</v>
      </c>
    </row>
    <row r="57" spans="1:14" ht="19.5" thickBot="1" x14ac:dyDescent="0.35">
      <c r="A57" s="107" t="s">
        <v>48</v>
      </c>
      <c r="B57" s="145">
        <f>SUM(B50:B56)</f>
        <v>70587</v>
      </c>
      <c r="C57" s="145">
        <f t="shared" ref="C57:J57" si="17">SUM(C50:C56)</f>
        <v>128938</v>
      </c>
      <c r="D57" s="147">
        <f t="shared" si="17"/>
        <v>25866927</v>
      </c>
      <c r="E57" s="172">
        <f t="shared" si="14"/>
        <v>366.45454545454544</v>
      </c>
      <c r="F57" s="146">
        <f t="shared" si="17"/>
        <v>31911</v>
      </c>
      <c r="G57" s="146">
        <f t="shared" si="17"/>
        <v>97027</v>
      </c>
      <c r="H57" s="173">
        <f t="shared" si="17"/>
        <v>73554</v>
      </c>
      <c r="I57" s="174">
        <f t="shared" si="17"/>
        <v>55384</v>
      </c>
      <c r="J57" s="175">
        <f t="shared" si="17"/>
        <v>0</v>
      </c>
    </row>
    <row r="58" spans="1:14" ht="19.5" thickBot="1" x14ac:dyDescent="0.35">
      <c r="A58" s="160"/>
      <c r="B58" s="161"/>
      <c r="C58" s="161"/>
      <c r="D58" s="161"/>
      <c r="E58" s="162"/>
      <c r="F58" s="149"/>
      <c r="G58" s="149"/>
      <c r="H58" s="114"/>
      <c r="I58" s="114"/>
      <c r="J58" s="114"/>
    </row>
    <row r="59" spans="1:14" ht="16.5" thickBot="1" x14ac:dyDescent="0.3">
      <c r="A59" s="430" t="s">
        <v>57</v>
      </c>
      <c r="B59" s="431"/>
      <c r="C59" s="431"/>
      <c r="D59" s="431"/>
      <c r="E59" s="431"/>
      <c r="F59" s="431"/>
      <c r="G59" s="431"/>
      <c r="H59" s="435"/>
      <c r="I59" s="435"/>
      <c r="J59" s="436"/>
    </row>
    <row r="60" spans="1:14" ht="18.75" x14ac:dyDescent="0.3">
      <c r="A60" s="82" t="s">
        <v>58</v>
      </c>
      <c r="B60" s="150">
        <v>10087</v>
      </c>
      <c r="C60" s="151">
        <v>19038</v>
      </c>
      <c r="D60" s="150">
        <v>3795577</v>
      </c>
      <c r="E60" s="118">
        <f t="shared" ref="E60:E67" si="18">D60/B60</f>
        <v>376.2840289481511</v>
      </c>
      <c r="F60" s="165">
        <v>4936</v>
      </c>
      <c r="G60" s="165">
        <f t="shared" ref="G60:G66" si="19">C60-F60</f>
        <v>14102</v>
      </c>
      <c r="H60" s="166">
        <f t="shared" ref="H60:H66" si="20">C60-I60-J60</f>
        <v>10942</v>
      </c>
      <c r="I60" s="119">
        <v>8096</v>
      </c>
      <c r="J60" s="120">
        <v>0</v>
      </c>
    </row>
    <row r="61" spans="1:14" ht="18.75" x14ac:dyDescent="0.3">
      <c r="A61" s="91" t="s">
        <v>59</v>
      </c>
      <c r="B61" s="129">
        <v>11191</v>
      </c>
      <c r="C61" s="153">
        <v>20857</v>
      </c>
      <c r="D61" s="129">
        <v>4078769</v>
      </c>
      <c r="E61" s="97">
        <f t="shared" si="18"/>
        <v>364.46868018943792</v>
      </c>
      <c r="F61" s="165">
        <v>5885</v>
      </c>
      <c r="G61" s="165">
        <f t="shared" si="19"/>
        <v>14972</v>
      </c>
      <c r="H61" s="123">
        <f t="shared" si="20"/>
        <v>12421</v>
      </c>
      <c r="I61" s="124">
        <v>8436</v>
      </c>
      <c r="J61" s="133">
        <v>0</v>
      </c>
      <c r="M61" s="451"/>
      <c r="N61" s="451"/>
    </row>
    <row r="62" spans="1:14" ht="18.75" x14ac:dyDescent="0.3">
      <c r="A62" s="91" t="s">
        <v>60</v>
      </c>
      <c r="B62" s="129">
        <v>12995</v>
      </c>
      <c r="C62" s="153">
        <v>23685</v>
      </c>
      <c r="D62" s="129">
        <v>4726405</v>
      </c>
      <c r="E62" s="97">
        <f t="shared" si="18"/>
        <v>363.70950365525204</v>
      </c>
      <c r="F62" s="165">
        <v>6855</v>
      </c>
      <c r="G62" s="165">
        <f t="shared" si="19"/>
        <v>16830</v>
      </c>
      <c r="H62" s="123">
        <f t="shared" si="20"/>
        <v>14645</v>
      </c>
      <c r="I62" s="124">
        <v>9040</v>
      </c>
      <c r="J62" s="133">
        <v>0</v>
      </c>
    </row>
    <row r="63" spans="1:14" ht="18.75" x14ac:dyDescent="0.3">
      <c r="A63" s="91" t="s">
        <v>164</v>
      </c>
      <c r="B63" s="129">
        <v>5427</v>
      </c>
      <c r="C63" s="153">
        <v>10770</v>
      </c>
      <c r="D63" s="129">
        <v>2168190</v>
      </c>
      <c r="E63" s="97">
        <f t="shared" si="18"/>
        <v>399.51907131011609</v>
      </c>
      <c r="F63" s="165">
        <v>3041</v>
      </c>
      <c r="G63" s="165">
        <f t="shared" si="19"/>
        <v>7729</v>
      </c>
      <c r="H63" s="123">
        <f t="shared" si="20"/>
        <v>6222</v>
      </c>
      <c r="I63" s="124">
        <v>4548</v>
      </c>
      <c r="J63" s="133">
        <v>0</v>
      </c>
    </row>
    <row r="64" spans="1:14" ht="18.75" x14ac:dyDescent="0.3">
      <c r="A64" s="91" t="s">
        <v>62</v>
      </c>
      <c r="B64" s="129">
        <v>4183</v>
      </c>
      <c r="C64" s="153">
        <v>7749</v>
      </c>
      <c r="D64" s="129">
        <v>1529560</v>
      </c>
      <c r="E64" s="97">
        <f t="shared" si="18"/>
        <v>365.66100884532631</v>
      </c>
      <c r="F64" s="165">
        <v>1915</v>
      </c>
      <c r="G64" s="165">
        <f t="shared" si="19"/>
        <v>5834</v>
      </c>
      <c r="H64" s="123">
        <f t="shared" si="20"/>
        <v>4390</v>
      </c>
      <c r="I64" s="124">
        <v>3359</v>
      </c>
      <c r="J64" s="133">
        <v>0</v>
      </c>
    </row>
    <row r="65" spans="1:10" ht="18.75" x14ac:dyDescent="0.3">
      <c r="A65" s="91" t="s">
        <v>165</v>
      </c>
      <c r="B65" s="129">
        <v>10820</v>
      </c>
      <c r="C65" s="153">
        <v>20310</v>
      </c>
      <c r="D65" s="129">
        <v>4010449</v>
      </c>
      <c r="E65" s="97">
        <f t="shared" si="18"/>
        <v>370.65147874306837</v>
      </c>
      <c r="F65" s="165">
        <v>5236</v>
      </c>
      <c r="G65" s="165">
        <f t="shared" si="19"/>
        <v>15074</v>
      </c>
      <c r="H65" s="123">
        <f t="shared" si="20"/>
        <v>11717</v>
      </c>
      <c r="I65" s="124">
        <v>8593</v>
      </c>
      <c r="J65" s="133">
        <v>0</v>
      </c>
    </row>
    <row r="66" spans="1:10" ht="19.5" thickBot="1" x14ac:dyDescent="0.35">
      <c r="A66" s="91" t="s">
        <v>166</v>
      </c>
      <c r="B66" s="156">
        <v>9590</v>
      </c>
      <c r="C66" s="157">
        <v>17676</v>
      </c>
      <c r="D66" s="156">
        <v>3552934</v>
      </c>
      <c r="E66" s="97">
        <f t="shared" si="18"/>
        <v>370.48321167883211</v>
      </c>
      <c r="F66" s="176">
        <v>4854</v>
      </c>
      <c r="G66" s="165">
        <f t="shared" si="19"/>
        <v>12822</v>
      </c>
      <c r="H66" s="171">
        <f t="shared" si="20"/>
        <v>10402</v>
      </c>
      <c r="I66" s="143">
        <v>7274</v>
      </c>
      <c r="J66" s="144">
        <v>0</v>
      </c>
    </row>
    <row r="67" spans="1:10" ht="19.5" thickBot="1" x14ac:dyDescent="0.35">
      <c r="A67" s="107" t="s">
        <v>48</v>
      </c>
      <c r="B67" s="145">
        <f>SUM(B60:B66)</f>
        <v>64293</v>
      </c>
      <c r="C67" s="145">
        <f t="shared" ref="C67:J67" si="21">SUM(C60:C66)</f>
        <v>120085</v>
      </c>
      <c r="D67" s="145">
        <f t="shared" si="21"/>
        <v>23861884</v>
      </c>
      <c r="E67" s="177">
        <f t="shared" si="18"/>
        <v>371.14279937162678</v>
      </c>
      <c r="F67" s="146">
        <f t="shared" si="21"/>
        <v>32722</v>
      </c>
      <c r="G67" s="146">
        <f t="shared" si="21"/>
        <v>87363</v>
      </c>
      <c r="H67" s="108">
        <f t="shared" si="21"/>
        <v>70739</v>
      </c>
      <c r="I67" s="111">
        <f t="shared" si="21"/>
        <v>49346</v>
      </c>
      <c r="J67" s="112">
        <f t="shared" si="21"/>
        <v>0</v>
      </c>
    </row>
    <row r="68" spans="1:10" ht="19.5" thickBot="1" x14ac:dyDescent="0.35">
      <c r="A68" s="160"/>
      <c r="B68" s="161"/>
      <c r="C68" s="161"/>
      <c r="D68" s="161"/>
      <c r="E68" s="162"/>
      <c r="F68" s="149"/>
      <c r="G68" s="149"/>
      <c r="H68" s="114"/>
      <c r="I68" s="114"/>
      <c r="J68" s="114"/>
    </row>
    <row r="69" spans="1:10" ht="19.5" thickBot="1" x14ac:dyDescent="0.35">
      <c r="A69" s="178" t="s">
        <v>65</v>
      </c>
      <c r="B69" s="179"/>
      <c r="C69" s="179"/>
      <c r="D69" s="179"/>
      <c r="E69" s="179"/>
      <c r="F69" s="180"/>
      <c r="G69" s="179"/>
      <c r="H69" s="179"/>
      <c r="I69" s="179"/>
      <c r="J69" s="181"/>
    </row>
    <row r="70" spans="1:10" ht="18.75" x14ac:dyDescent="0.3">
      <c r="A70" s="82" t="s">
        <v>66</v>
      </c>
      <c r="B70" s="150">
        <v>4644</v>
      </c>
      <c r="C70" s="151">
        <v>8590</v>
      </c>
      <c r="D70" s="150">
        <v>1673158</v>
      </c>
      <c r="E70" s="182">
        <f t="shared" ref="E70:E76" si="22">D70/B70</f>
        <v>360.2838070628768</v>
      </c>
      <c r="F70" s="165">
        <v>2091</v>
      </c>
      <c r="G70" s="165">
        <f t="shared" ref="G70:G75" si="23">C70-F70</f>
        <v>6499</v>
      </c>
      <c r="H70" s="116">
        <f t="shared" ref="H70:H75" si="24">C70-I70-J70</f>
        <v>4896</v>
      </c>
      <c r="I70" s="183">
        <v>3693</v>
      </c>
      <c r="J70" s="125">
        <v>1</v>
      </c>
    </row>
    <row r="71" spans="1:10" ht="18.75" x14ac:dyDescent="0.3">
      <c r="A71" s="91" t="s">
        <v>67</v>
      </c>
      <c r="B71" s="129">
        <v>8417</v>
      </c>
      <c r="C71" s="153">
        <v>15070</v>
      </c>
      <c r="D71" s="129">
        <v>3033577</v>
      </c>
      <c r="E71" s="184">
        <f t="shared" si="22"/>
        <v>360.41071640727102</v>
      </c>
      <c r="F71" s="165">
        <v>3676</v>
      </c>
      <c r="G71" s="165">
        <f t="shared" si="23"/>
        <v>11394</v>
      </c>
      <c r="H71" s="123">
        <f t="shared" si="24"/>
        <v>8562</v>
      </c>
      <c r="I71" s="124">
        <v>6508</v>
      </c>
      <c r="J71" s="133">
        <v>0</v>
      </c>
    </row>
    <row r="72" spans="1:10" ht="18.75" x14ac:dyDescent="0.3">
      <c r="A72" s="91" t="s">
        <v>65</v>
      </c>
      <c r="B72" s="129">
        <v>8945</v>
      </c>
      <c r="C72" s="153">
        <v>16382</v>
      </c>
      <c r="D72" s="129">
        <v>3240395</v>
      </c>
      <c r="E72" s="184">
        <f t="shared" si="22"/>
        <v>362.25768585802126</v>
      </c>
      <c r="F72" s="165">
        <v>4091</v>
      </c>
      <c r="G72" s="165">
        <f t="shared" si="23"/>
        <v>12291</v>
      </c>
      <c r="H72" s="123">
        <f t="shared" si="24"/>
        <v>9267</v>
      </c>
      <c r="I72" s="124">
        <v>7115</v>
      </c>
      <c r="J72" s="133">
        <v>0</v>
      </c>
    </row>
    <row r="73" spans="1:10" ht="18.75" x14ac:dyDescent="0.3">
      <c r="A73" s="91" t="s">
        <v>68</v>
      </c>
      <c r="B73" s="129">
        <v>4580</v>
      </c>
      <c r="C73" s="153">
        <v>8227</v>
      </c>
      <c r="D73" s="129">
        <v>1625424</v>
      </c>
      <c r="E73" s="184">
        <f t="shared" si="22"/>
        <v>354.89606986899565</v>
      </c>
      <c r="F73" s="165">
        <v>1795</v>
      </c>
      <c r="G73" s="165">
        <f t="shared" si="23"/>
        <v>6432</v>
      </c>
      <c r="H73" s="123">
        <f t="shared" si="24"/>
        <v>4471</v>
      </c>
      <c r="I73" s="124">
        <v>3756</v>
      </c>
      <c r="J73" s="133">
        <v>0</v>
      </c>
    </row>
    <row r="74" spans="1:10" ht="18.75" x14ac:dyDescent="0.3">
      <c r="A74" s="91" t="s">
        <v>69</v>
      </c>
      <c r="B74" s="129">
        <v>7058</v>
      </c>
      <c r="C74" s="153">
        <v>12921</v>
      </c>
      <c r="D74" s="129">
        <v>2558165</v>
      </c>
      <c r="E74" s="184">
        <f t="shared" si="22"/>
        <v>362.44899404930572</v>
      </c>
      <c r="F74" s="165">
        <v>3219</v>
      </c>
      <c r="G74" s="165">
        <f t="shared" si="23"/>
        <v>9702</v>
      </c>
      <c r="H74" s="123">
        <f t="shared" si="24"/>
        <v>7243</v>
      </c>
      <c r="I74" s="124">
        <v>5678</v>
      </c>
      <c r="J74" s="133">
        <v>0</v>
      </c>
    </row>
    <row r="75" spans="1:10" ht="19.5" thickBot="1" x14ac:dyDescent="0.35">
      <c r="A75" s="98" t="s">
        <v>70</v>
      </c>
      <c r="B75" s="156">
        <v>4897</v>
      </c>
      <c r="C75" s="157">
        <v>9306</v>
      </c>
      <c r="D75" s="156">
        <v>1827814</v>
      </c>
      <c r="E75" s="185">
        <f t="shared" si="22"/>
        <v>373.25178680824996</v>
      </c>
      <c r="F75" s="176">
        <v>2389</v>
      </c>
      <c r="G75" s="165">
        <f t="shared" si="23"/>
        <v>6917</v>
      </c>
      <c r="H75" s="186">
        <f t="shared" si="24"/>
        <v>5147</v>
      </c>
      <c r="I75" s="187">
        <v>4159</v>
      </c>
      <c r="J75" s="138">
        <v>0</v>
      </c>
    </row>
    <row r="76" spans="1:10" ht="19.5" thickBot="1" x14ac:dyDescent="0.35">
      <c r="A76" s="107" t="s">
        <v>48</v>
      </c>
      <c r="B76" s="145">
        <f>SUM(B70:B75)</f>
        <v>38541</v>
      </c>
      <c r="C76" s="145">
        <f t="shared" ref="C76:J76" si="25">SUM(C70:C75)</f>
        <v>70496</v>
      </c>
      <c r="D76" s="145">
        <f t="shared" si="25"/>
        <v>13958533</v>
      </c>
      <c r="E76" s="172">
        <f t="shared" si="22"/>
        <v>362.17360732726189</v>
      </c>
      <c r="F76" s="146">
        <f t="shared" si="25"/>
        <v>17261</v>
      </c>
      <c r="G76" s="146">
        <f t="shared" si="25"/>
        <v>53235</v>
      </c>
      <c r="H76" s="108">
        <f t="shared" si="25"/>
        <v>39586</v>
      </c>
      <c r="I76" s="111">
        <f t="shared" si="25"/>
        <v>30909</v>
      </c>
      <c r="J76" s="112">
        <f t="shared" si="25"/>
        <v>1</v>
      </c>
    </row>
    <row r="77" spans="1:10" ht="19.5" thickBot="1" x14ac:dyDescent="0.35">
      <c r="A77" s="160"/>
      <c r="B77" s="161"/>
      <c r="C77" s="161"/>
      <c r="D77" s="161"/>
      <c r="E77" s="162"/>
      <c r="F77" s="149"/>
      <c r="G77" s="149"/>
      <c r="H77" s="114"/>
      <c r="I77" s="114"/>
      <c r="J77" s="114"/>
    </row>
    <row r="78" spans="1:10" ht="16.5" thickBot="1" x14ac:dyDescent="0.3">
      <c r="A78" s="430" t="s">
        <v>71</v>
      </c>
      <c r="B78" s="431"/>
      <c r="C78" s="431"/>
      <c r="D78" s="431"/>
      <c r="E78" s="431"/>
      <c r="F78" s="431"/>
      <c r="G78" s="431"/>
      <c r="H78" s="435"/>
      <c r="I78" s="435"/>
      <c r="J78" s="436"/>
    </row>
    <row r="79" spans="1:10" ht="18.75" x14ac:dyDescent="0.3">
      <c r="A79" s="82" t="s">
        <v>72</v>
      </c>
      <c r="B79" s="150">
        <v>2894</v>
      </c>
      <c r="C79" s="151">
        <v>5322</v>
      </c>
      <c r="D79" s="150">
        <v>1066026</v>
      </c>
      <c r="E79" s="182">
        <f t="shared" ref="E79:E89" si="26">D79/B79</f>
        <v>368.35729094678646</v>
      </c>
      <c r="F79" s="165">
        <v>1418</v>
      </c>
      <c r="G79" s="165">
        <f t="shared" ref="G79:G88" si="27">C79-F79</f>
        <v>3904</v>
      </c>
      <c r="H79" s="166">
        <f t="shared" ref="H79:H88" si="28">C79-I79-J79</f>
        <v>3084</v>
      </c>
      <c r="I79" s="119">
        <v>2238</v>
      </c>
      <c r="J79" s="120">
        <v>0</v>
      </c>
    </row>
    <row r="80" spans="1:10" ht="18.75" x14ac:dyDescent="0.3">
      <c r="A80" s="91" t="s">
        <v>73</v>
      </c>
      <c r="B80" s="129">
        <v>299</v>
      </c>
      <c r="C80" s="153">
        <v>613</v>
      </c>
      <c r="D80" s="129">
        <v>106563</v>
      </c>
      <c r="E80" s="184">
        <f t="shared" si="26"/>
        <v>356.39799331103677</v>
      </c>
      <c r="F80" s="165">
        <v>180</v>
      </c>
      <c r="G80" s="165">
        <f t="shared" si="27"/>
        <v>433</v>
      </c>
      <c r="H80" s="123">
        <f t="shared" si="28"/>
        <v>339</v>
      </c>
      <c r="I80" s="124">
        <v>274</v>
      </c>
      <c r="J80" s="133">
        <v>0</v>
      </c>
    </row>
    <row r="81" spans="1:10" ht="18.75" x14ac:dyDescent="0.3">
      <c r="A81" s="91" t="s">
        <v>74</v>
      </c>
      <c r="B81" s="129">
        <v>7203</v>
      </c>
      <c r="C81" s="153">
        <v>13365</v>
      </c>
      <c r="D81" s="129">
        <v>2663419</v>
      </c>
      <c r="E81" s="184">
        <f t="shared" si="26"/>
        <v>369.76523670692768</v>
      </c>
      <c r="F81" s="165">
        <v>3630</v>
      </c>
      <c r="G81" s="165">
        <f t="shared" si="27"/>
        <v>9735</v>
      </c>
      <c r="H81" s="123">
        <f t="shared" si="28"/>
        <v>7856</v>
      </c>
      <c r="I81" s="124">
        <v>5509</v>
      </c>
      <c r="J81" s="133">
        <v>0</v>
      </c>
    </row>
    <row r="82" spans="1:10" ht="18.75" x14ac:dyDescent="0.3">
      <c r="A82" s="91" t="s">
        <v>71</v>
      </c>
      <c r="B82" s="129">
        <v>11610</v>
      </c>
      <c r="C82" s="153">
        <v>20876</v>
      </c>
      <c r="D82" s="129">
        <v>4122956</v>
      </c>
      <c r="E82" s="184">
        <f t="shared" si="26"/>
        <v>355.12110249784666</v>
      </c>
      <c r="F82" s="165">
        <v>5297</v>
      </c>
      <c r="G82" s="165">
        <f t="shared" si="27"/>
        <v>15579</v>
      </c>
      <c r="H82" s="123">
        <f t="shared" si="28"/>
        <v>12281</v>
      </c>
      <c r="I82" s="124">
        <v>8595</v>
      </c>
      <c r="J82" s="133">
        <v>0</v>
      </c>
    </row>
    <row r="83" spans="1:10" ht="18.75" x14ac:dyDescent="0.3">
      <c r="A83" s="91" t="s">
        <v>75</v>
      </c>
      <c r="B83" s="129">
        <v>9240</v>
      </c>
      <c r="C83" s="153">
        <v>17608</v>
      </c>
      <c r="D83" s="129">
        <v>3511766</v>
      </c>
      <c r="E83" s="184">
        <f t="shared" si="26"/>
        <v>380.06125541125539</v>
      </c>
      <c r="F83" s="165">
        <v>4542</v>
      </c>
      <c r="G83" s="165">
        <f t="shared" si="27"/>
        <v>13066</v>
      </c>
      <c r="H83" s="123">
        <f t="shared" si="28"/>
        <v>10029</v>
      </c>
      <c r="I83" s="124">
        <v>7579</v>
      </c>
      <c r="J83" s="133">
        <v>0</v>
      </c>
    </row>
    <row r="84" spans="1:10" ht="18.75" x14ac:dyDescent="0.3">
      <c r="A84" s="91" t="s">
        <v>76</v>
      </c>
      <c r="B84" s="129">
        <v>9036</v>
      </c>
      <c r="C84" s="153">
        <v>16422</v>
      </c>
      <c r="D84" s="129">
        <v>3234980</v>
      </c>
      <c r="E84" s="184">
        <f t="shared" si="26"/>
        <v>358.01018149623729</v>
      </c>
      <c r="F84" s="165">
        <v>4143</v>
      </c>
      <c r="G84" s="165">
        <f t="shared" si="27"/>
        <v>12279</v>
      </c>
      <c r="H84" s="123">
        <f t="shared" si="28"/>
        <v>9357</v>
      </c>
      <c r="I84" s="124">
        <v>7064</v>
      </c>
      <c r="J84" s="133">
        <v>1</v>
      </c>
    </row>
    <row r="85" spans="1:10" ht="18.75" x14ac:dyDescent="0.3">
      <c r="A85" s="91" t="s">
        <v>77</v>
      </c>
      <c r="B85" s="129">
        <v>3207</v>
      </c>
      <c r="C85" s="153">
        <v>5654</v>
      </c>
      <c r="D85" s="129">
        <v>1127736</v>
      </c>
      <c r="E85" s="184">
        <f t="shared" si="26"/>
        <v>351.64826941066417</v>
      </c>
      <c r="F85" s="165">
        <v>1226</v>
      </c>
      <c r="G85" s="165">
        <f t="shared" si="27"/>
        <v>4428</v>
      </c>
      <c r="H85" s="123">
        <f t="shared" si="28"/>
        <v>3066</v>
      </c>
      <c r="I85" s="124">
        <v>2588</v>
      </c>
      <c r="J85" s="133">
        <v>0</v>
      </c>
    </row>
    <row r="86" spans="1:10" ht="18.75" x14ac:dyDescent="0.3">
      <c r="A86" s="91" t="s">
        <v>78</v>
      </c>
      <c r="B86" s="129">
        <v>6499</v>
      </c>
      <c r="C86" s="153">
        <v>12250</v>
      </c>
      <c r="D86" s="129">
        <v>2431027</v>
      </c>
      <c r="E86" s="184">
        <f t="shared" si="26"/>
        <v>374.06170180027698</v>
      </c>
      <c r="F86" s="165">
        <v>3243</v>
      </c>
      <c r="G86" s="165">
        <f t="shared" si="27"/>
        <v>9007</v>
      </c>
      <c r="H86" s="123">
        <f t="shared" si="28"/>
        <v>6983</v>
      </c>
      <c r="I86" s="124">
        <v>5267</v>
      </c>
      <c r="J86" s="133">
        <v>0</v>
      </c>
    </row>
    <row r="87" spans="1:10" ht="18.75" x14ac:dyDescent="0.3">
      <c r="A87" s="91" t="s">
        <v>79</v>
      </c>
      <c r="B87" s="129">
        <v>2208</v>
      </c>
      <c r="C87" s="153">
        <v>4013</v>
      </c>
      <c r="D87" s="129">
        <v>811135</v>
      </c>
      <c r="E87" s="184">
        <f t="shared" si="26"/>
        <v>367.361865942029</v>
      </c>
      <c r="F87" s="165">
        <v>1154</v>
      </c>
      <c r="G87" s="165">
        <f t="shared" si="27"/>
        <v>2859</v>
      </c>
      <c r="H87" s="123">
        <f t="shared" si="28"/>
        <v>2174</v>
      </c>
      <c r="I87" s="124">
        <v>1839</v>
      </c>
      <c r="J87" s="133">
        <v>0</v>
      </c>
    </row>
    <row r="88" spans="1:10" ht="19.5" thickBot="1" x14ac:dyDescent="0.35">
      <c r="A88" s="98" t="s">
        <v>80</v>
      </c>
      <c r="B88" s="156">
        <v>10495</v>
      </c>
      <c r="C88" s="157">
        <v>18300</v>
      </c>
      <c r="D88" s="156">
        <v>3662007</v>
      </c>
      <c r="E88" s="185">
        <f t="shared" si="26"/>
        <v>348.92872796569793</v>
      </c>
      <c r="F88" s="176">
        <v>4171</v>
      </c>
      <c r="G88" s="165">
        <f t="shared" si="27"/>
        <v>14129</v>
      </c>
      <c r="H88" s="171">
        <f t="shared" si="28"/>
        <v>10066</v>
      </c>
      <c r="I88" s="143">
        <v>8234</v>
      </c>
      <c r="J88" s="144">
        <v>0</v>
      </c>
    </row>
    <row r="89" spans="1:10" ht="19.5" thickBot="1" x14ac:dyDescent="0.35">
      <c r="A89" s="107" t="s">
        <v>48</v>
      </c>
      <c r="B89" s="145">
        <f>SUM(B79:B88)</f>
        <v>62691</v>
      </c>
      <c r="C89" s="145">
        <f t="shared" ref="C89:D89" si="29">SUM(C79:C88)</f>
        <v>114423</v>
      </c>
      <c r="D89" s="145">
        <f t="shared" si="29"/>
        <v>22737615</v>
      </c>
      <c r="E89" s="188">
        <f t="shared" si="26"/>
        <v>362.69344882040485</v>
      </c>
      <c r="F89" s="189">
        <f>SUM(F79:F88)</f>
        <v>29004</v>
      </c>
      <c r="G89" s="189">
        <f>SUM(G79:G88)</f>
        <v>85419</v>
      </c>
      <c r="H89" s="173">
        <f>SUM(H79:H88)</f>
        <v>65235</v>
      </c>
      <c r="I89" s="174">
        <f t="shared" ref="I89:J89" si="30">SUM(I79:I88)</f>
        <v>49187</v>
      </c>
      <c r="J89" s="175">
        <f t="shared" si="30"/>
        <v>1</v>
      </c>
    </row>
    <row r="90" spans="1:10" ht="19.5" thickBot="1" x14ac:dyDescent="0.35">
      <c r="A90" s="160"/>
      <c r="B90" s="161"/>
      <c r="C90" s="161"/>
      <c r="D90" s="161"/>
      <c r="E90" s="114"/>
      <c r="F90" s="149"/>
      <c r="G90" s="149"/>
      <c r="H90" s="114"/>
      <c r="I90" s="114"/>
      <c r="J90" s="114"/>
    </row>
    <row r="91" spans="1:10" ht="16.5" thickBot="1" x14ac:dyDescent="0.3">
      <c r="A91" s="430" t="s">
        <v>81</v>
      </c>
      <c r="B91" s="431"/>
      <c r="C91" s="431"/>
      <c r="D91" s="431"/>
      <c r="E91" s="431"/>
      <c r="F91" s="431"/>
      <c r="G91" s="431"/>
      <c r="H91" s="435"/>
      <c r="I91" s="435"/>
      <c r="J91" s="436"/>
    </row>
    <row r="92" spans="1:10" ht="18.75" x14ac:dyDescent="0.3">
      <c r="A92" s="82" t="s">
        <v>82</v>
      </c>
      <c r="B92" s="150">
        <v>6647</v>
      </c>
      <c r="C92" s="151">
        <v>11984</v>
      </c>
      <c r="D92" s="164">
        <v>2349007</v>
      </c>
      <c r="E92" s="118">
        <f t="shared" ref="E92:E101" si="31">D92/B92</f>
        <v>353.39356100496462</v>
      </c>
      <c r="F92" s="165">
        <v>2668</v>
      </c>
      <c r="G92" s="165">
        <f t="shared" ref="G92:G100" si="32">C92-F92</f>
        <v>9316</v>
      </c>
      <c r="H92" s="166">
        <f t="shared" ref="H92:H100" si="33">C92-I92-J92</f>
        <v>6600</v>
      </c>
      <c r="I92" s="119">
        <v>5383</v>
      </c>
      <c r="J92" s="120">
        <v>1</v>
      </c>
    </row>
    <row r="93" spans="1:10" ht="18.75" x14ac:dyDescent="0.3">
      <c r="A93" s="91" t="s">
        <v>83</v>
      </c>
      <c r="B93" s="129">
        <v>9033</v>
      </c>
      <c r="C93" s="153">
        <v>17222</v>
      </c>
      <c r="D93" s="168">
        <v>3413739</v>
      </c>
      <c r="E93" s="97">
        <f t="shared" si="31"/>
        <v>377.91863168382599</v>
      </c>
      <c r="F93" s="165">
        <v>4094</v>
      </c>
      <c r="G93" s="165">
        <f t="shared" si="32"/>
        <v>13128</v>
      </c>
      <c r="H93" s="123">
        <f t="shared" si="33"/>
        <v>9764</v>
      </c>
      <c r="I93" s="124">
        <v>7458</v>
      </c>
      <c r="J93" s="133">
        <v>0</v>
      </c>
    </row>
    <row r="94" spans="1:10" ht="18.75" x14ac:dyDescent="0.3">
      <c r="A94" s="91" t="s">
        <v>84</v>
      </c>
      <c r="B94" s="129">
        <v>4608</v>
      </c>
      <c r="C94" s="153">
        <v>8817</v>
      </c>
      <c r="D94" s="168">
        <v>1731638</v>
      </c>
      <c r="E94" s="97">
        <f t="shared" si="31"/>
        <v>375.78949652777777</v>
      </c>
      <c r="F94" s="165">
        <v>2135</v>
      </c>
      <c r="G94" s="165">
        <f t="shared" si="32"/>
        <v>6682</v>
      </c>
      <c r="H94" s="123">
        <f t="shared" si="33"/>
        <v>4897</v>
      </c>
      <c r="I94" s="124">
        <v>3919</v>
      </c>
      <c r="J94" s="133">
        <v>1</v>
      </c>
    </row>
    <row r="95" spans="1:10" ht="18.75" x14ac:dyDescent="0.3">
      <c r="A95" s="91" t="s">
        <v>85</v>
      </c>
      <c r="B95" s="129">
        <v>3443</v>
      </c>
      <c r="C95" s="153">
        <v>6113</v>
      </c>
      <c r="D95" s="168">
        <v>1186694</v>
      </c>
      <c r="E95" s="97">
        <f t="shared" si="31"/>
        <v>344.6686029625327</v>
      </c>
      <c r="F95" s="165">
        <v>1321</v>
      </c>
      <c r="G95" s="165">
        <f t="shared" si="32"/>
        <v>4792</v>
      </c>
      <c r="H95" s="123">
        <f t="shared" si="33"/>
        <v>3498</v>
      </c>
      <c r="I95" s="124">
        <v>2615</v>
      </c>
      <c r="J95" s="133">
        <v>0</v>
      </c>
    </row>
    <row r="96" spans="1:10" ht="18.75" x14ac:dyDescent="0.3">
      <c r="A96" s="91" t="s">
        <v>86</v>
      </c>
      <c r="B96" s="129">
        <v>5907</v>
      </c>
      <c r="C96" s="153">
        <v>11467</v>
      </c>
      <c r="D96" s="168">
        <v>2294160</v>
      </c>
      <c r="E96" s="97">
        <f t="shared" si="31"/>
        <v>388.37988826815644</v>
      </c>
      <c r="F96" s="165">
        <v>2725</v>
      </c>
      <c r="G96" s="165">
        <f t="shared" si="32"/>
        <v>8742</v>
      </c>
      <c r="H96" s="123">
        <f t="shared" si="33"/>
        <v>6288</v>
      </c>
      <c r="I96" s="124">
        <v>5179</v>
      </c>
      <c r="J96" s="133">
        <v>0</v>
      </c>
    </row>
    <row r="97" spans="1:10" ht="18.75" x14ac:dyDescent="0.3">
      <c r="A97" s="91" t="s">
        <v>87</v>
      </c>
      <c r="B97" s="129">
        <v>1307</v>
      </c>
      <c r="C97" s="153">
        <v>2770</v>
      </c>
      <c r="D97" s="168">
        <v>533140</v>
      </c>
      <c r="E97" s="97">
        <f t="shared" si="31"/>
        <v>407.911247130834</v>
      </c>
      <c r="F97" s="165">
        <v>698</v>
      </c>
      <c r="G97" s="165">
        <f t="shared" si="32"/>
        <v>2072</v>
      </c>
      <c r="H97" s="123">
        <f t="shared" si="33"/>
        <v>1470</v>
      </c>
      <c r="I97" s="124">
        <v>1300</v>
      </c>
      <c r="J97" s="133">
        <v>0</v>
      </c>
    </row>
    <row r="98" spans="1:10" ht="18.75" x14ac:dyDescent="0.3">
      <c r="A98" s="91" t="s">
        <v>88</v>
      </c>
      <c r="B98" s="129">
        <v>18224</v>
      </c>
      <c r="C98" s="153">
        <v>32705</v>
      </c>
      <c r="D98" s="168">
        <v>6619593</v>
      </c>
      <c r="E98" s="97">
        <f t="shared" si="31"/>
        <v>363.23491000877965</v>
      </c>
      <c r="F98" s="165">
        <v>7968</v>
      </c>
      <c r="G98" s="165">
        <f t="shared" si="32"/>
        <v>24737</v>
      </c>
      <c r="H98" s="123">
        <f t="shared" si="33"/>
        <v>18807</v>
      </c>
      <c r="I98" s="124">
        <v>13898</v>
      </c>
      <c r="J98" s="133">
        <v>0</v>
      </c>
    </row>
    <row r="99" spans="1:10" ht="18.75" x14ac:dyDescent="0.3">
      <c r="A99" s="190" t="s">
        <v>89</v>
      </c>
      <c r="B99" s="129">
        <v>5000</v>
      </c>
      <c r="C99" s="153">
        <v>9699</v>
      </c>
      <c r="D99" s="191">
        <v>1865116</v>
      </c>
      <c r="E99" s="192">
        <f t="shared" si="31"/>
        <v>373.02319999999997</v>
      </c>
      <c r="F99" s="165">
        <v>2403</v>
      </c>
      <c r="G99" s="165">
        <f t="shared" si="32"/>
        <v>7296</v>
      </c>
      <c r="H99" s="123">
        <f t="shared" si="33"/>
        <v>5422</v>
      </c>
      <c r="I99" s="124">
        <v>4277</v>
      </c>
      <c r="J99" s="133">
        <v>0</v>
      </c>
    </row>
    <row r="100" spans="1:10" ht="19.5" thickBot="1" x14ac:dyDescent="0.35">
      <c r="A100" s="91" t="s">
        <v>90</v>
      </c>
      <c r="B100" s="156">
        <v>7590</v>
      </c>
      <c r="C100" s="157">
        <v>14359</v>
      </c>
      <c r="D100" s="170">
        <v>2857007</v>
      </c>
      <c r="E100" s="104">
        <f t="shared" si="31"/>
        <v>376.41725955204214</v>
      </c>
      <c r="F100" s="176">
        <v>3506</v>
      </c>
      <c r="G100" s="165">
        <f t="shared" si="32"/>
        <v>10853</v>
      </c>
      <c r="H100" s="171">
        <f t="shared" si="33"/>
        <v>7921</v>
      </c>
      <c r="I100" s="143">
        <v>6438</v>
      </c>
      <c r="J100" s="144">
        <v>0</v>
      </c>
    </row>
    <row r="101" spans="1:10" ht="19.5" thickBot="1" x14ac:dyDescent="0.35">
      <c r="A101" s="107" t="s">
        <v>48</v>
      </c>
      <c r="B101" s="145">
        <f>SUM(B92:B100)</f>
        <v>61759</v>
      </c>
      <c r="C101" s="145">
        <f t="shared" ref="C101:G101" si="34">SUM(C92:C100)</f>
        <v>115136</v>
      </c>
      <c r="D101" s="145">
        <f t="shared" si="34"/>
        <v>22850094</v>
      </c>
      <c r="E101" s="172">
        <f t="shared" si="31"/>
        <v>369.98808270859308</v>
      </c>
      <c r="F101" s="146">
        <f t="shared" si="34"/>
        <v>27518</v>
      </c>
      <c r="G101" s="146">
        <f t="shared" si="34"/>
        <v>87618</v>
      </c>
      <c r="H101" s="173">
        <f>SUM(H92:H100)</f>
        <v>64667</v>
      </c>
      <c r="I101" s="174">
        <f>SUM(I92:I100)</f>
        <v>50467</v>
      </c>
      <c r="J101" s="175">
        <f>SUM(J92:J100)</f>
        <v>2</v>
      </c>
    </row>
    <row r="102" spans="1:10" ht="19.5" thickBot="1" x14ac:dyDescent="0.35">
      <c r="A102" s="160"/>
      <c r="B102" s="161"/>
      <c r="C102" s="161"/>
      <c r="D102" s="161"/>
      <c r="E102" s="162"/>
      <c r="F102" s="149"/>
      <c r="G102" s="149"/>
      <c r="H102" s="114"/>
      <c r="I102" s="114"/>
      <c r="J102" s="114"/>
    </row>
    <row r="103" spans="1:10" ht="16.5" thickBot="1" x14ac:dyDescent="0.3">
      <c r="A103" s="437" t="s">
        <v>91</v>
      </c>
      <c r="B103" s="438"/>
      <c r="C103" s="438"/>
      <c r="D103" s="438"/>
      <c r="E103" s="438"/>
      <c r="F103" s="438"/>
      <c r="G103" s="438"/>
      <c r="H103" s="439"/>
      <c r="I103" s="439"/>
      <c r="J103" s="440"/>
    </row>
    <row r="104" spans="1:10" ht="18.75" x14ac:dyDescent="0.3">
      <c r="A104" s="193" t="s">
        <v>92</v>
      </c>
      <c r="B104" s="194">
        <v>4325</v>
      </c>
      <c r="C104" s="195">
        <v>8997</v>
      </c>
      <c r="D104" s="194">
        <v>1769569</v>
      </c>
      <c r="E104" s="182">
        <f t="shared" ref="E104:E118" si="35">D104/B104</f>
        <v>409.14890173410407</v>
      </c>
      <c r="F104" s="165">
        <v>2272</v>
      </c>
      <c r="G104" s="165">
        <f t="shared" ref="G104:G117" si="36">C104-F104</f>
        <v>6725</v>
      </c>
      <c r="H104" s="166">
        <f t="shared" ref="H104:H117" si="37">C104-I104-J104</f>
        <v>4893</v>
      </c>
      <c r="I104" s="119">
        <v>4102</v>
      </c>
      <c r="J104" s="120">
        <v>2</v>
      </c>
    </row>
    <row r="105" spans="1:10" ht="18.75" x14ac:dyDescent="0.3">
      <c r="A105" s="196" t="s">
        <v>93</v>
      </c>
      <c r="B105" s="129">
        <v>6130</v>
      </c>
      <c r="C105" s="131">
        <v>11055</v>
      </c>
      <c r="D105" s="129">
        <v>2202285</v>
      </c>
      <c r="E105" s="184">
        <f t="shared" si="35"/>
        <v>359.26345840130506</v>
      </c>
      <c r="F105" s="165">
        <v>2675</v>
      </c>
      <c r="G105" s="165">
        <f t="shared" si="36"/>
        <v>8380</v>
      </c>
      <c r="H105" s="123">
        <f t="shared" si="37"/>
        <v>6125</v>
      </c>
      <c r="I105" s="124">
        <v>4930</v>
      </c>
      <c r="J105" s="133">
        <v>0</v>
      </c>
    </row>
    <row r="106" spans="1:10" ht="18.75" x14ac:dyDescent="0.3">
      <c r="A106" s="196" t="s">
        <v>94</v>
      </c>
      <c r="B106" s="126">
        <v>942</v>
      </c>
      <c r="C106" s="197">
        <v>1848</v>
      </c>
      <c r="D106" s="126">
        <v>384413</v>
      </c>
      <c r="E106" s="184">
        <f t="shared" si="35"/>
        <v>408.08174097664545</v>
      </c>
      <c r="F106" s="165">
        <v>391</v>
      </c>
      <c r="G106" s="165">
        <f t="shared" si="36"/>
        <v>1457</v>
      </c>
      <c r="H106" s="123">
        <f t="shared" si="37"/>
        <v>973</v>
      </c>
      <c r="I106" s="124">
        <v>875</v>
      </c>
      <c r="J106" s="133">
        <v>0</v>
      </c>
    </row>
    <row r="107" spans="1:10" ht="18.75" x14ac:dyDescent="0.3">
      <c r="A107" s="196" t="s">
        <v>95</v>
      </c>
      <c r="B107" s="129">
        <v>8494</v>
      </c>
      <c r="C107" s="153">
        <v>16162</v>
      </c>
      <c r="D107" s="129">
        <v>3209796</v>
      </c>
      <c r="E107" s="184">
        <f t="shared" si="35"/>
        <v>377.8898045679303</v>
      </c>
      <c r="F107" s="165">
        <v>4046</v>
      </c>
      <c r="G107" s="165">
        <f t="shared" si="36"/>
        <v>12116</v>
      </c>
      <c r="H107" s="123">
        <f t="shared" si="37"/>
        <v>8951</v>
      </c>
      <c r="I107" s="124">
        <v>7211</v>
      </c>
      <c r="J107" s="133">
        <v>0</v>
      </c>
    </row>
    <row r="108" spans="1:10" ht="18.75" x14ac:dyDescent="0.3">
      <c r="A108" s="91" t="s">
        <v>96</v>
      </c>
      <c r="B108" s="129">
        <v>5226</v>
      </c>
      <c r="C108" s="153">
        <v>10112</v>
      </c>
      <c r="D108" s="129">
        <v>2016694</v>
      </c>
      <c r="E108" s="184">
        <f t="shared" si="35"/>
        <v>385.89628779181015</v>
      </c>
      <c r="F108" s="165">
        <v>2558</v>
      </c>
      <c r="G108" s="165">
        <f t="shared" si="36"/>
        <v>7554</v>
      </c>
      <c r="H108" s="123">
        <f t="shared" si="37"/>
        <v>5633</v>
      </c>
      <c r="I108" s="124">
        <v>4479</v>
      </c>
      <c r="J108" s="133">
        <v>0</v>
      </c>
    </row>
    <row r="109" spans="1:10" ht="18.75" x14ac:dyDescent="0.3">
      <c r="A109" s="91" t="s">
        <v>97</v>
      </c>
      <c r="B109" s="129">
        <v>4189</v>
      </c>
      <c r="C109" s="153">
        <v>8345</v>
      </c>
      <c r="D109" s="129">
        <v>1645982</v>
      </c>
      <c r="E109" s="184">
        <f t="shared" si="35"/>
        <v>392.92957746478874</v>
      </c>
      <c r="F109" s="165">
        <v>2051</v>
      </c>
      <c r="G109" s="165">
        <f t="shared" si="36"/>
        <v>6294</v>
      </c>
      <c r="H109" s="123">
        <f t="shared" si="37"/>
        <v>4328</v>
      </c>
      <c r="I109" s="124">
        <v>4016</v>
      </c>
      <c r="J109" s="133">
        <v>1</v>
      </c>
    </row>
    <row r="110" spans="1:10" ht="18.75" x14ac:dyDescent="0.3">
      <c r="A110" s="91" t="s">
        <v>98</v>
      </c>
      <c r="B110" s="129">
        <v>10169</v>
      </c>
      <c r="C110" s="153">
        <v>20153</v>
      </c>
      <c r="D110" s="129">
        <v>3910689</v>
      </c>
      <c r="E110" s="184">
        <f t="shared" si="35"/>
        <v>384.56967253417247</v>
      </c>
      <c r="F110" s="165">
        <v>5158</v>
      </c>
      <c r="G110" s="165">
        <f t="shared" si="36"/>
        <v>14995</v>
      </c>
      <c r="H110" s="123">
        <f t="shared" si="37"/>
        <v>11318</v>
      </c>
      <c r="I110" s="124">
        <v>8835</v>
      </c>
      <c r="J110" s="133">
        <v>0</v>
      </c>
    </row>
    <row r="111" spans="1:10" ht="18.75" x14ac:dyDescent="0.3">
      <c r="A111" s="91" t="s">
        <v>99</v>
      </c>
      <c r="B111" s="129">
        <v>6571</v>
      </c>
      <c r="C111" s="153">
        <v>13002</v>
      </c>
      <c r="D111" s="129">
        <v>2563395</v>
      </c>
      <c r="E111" s="184">
        <f t="shared" si="35"/>
        <v>390.10728960584385</v>
      </c>
      <c r="F111" s="165">
        <v>3115</v>
      </c>
      <c r="G111" s="165">
        <f t="shared" si="36"/>
        <v>9887</v>
      </c>
      <c r="H111" s="123">
        <f t="shared" si="37"/>
        <v>6804</v>
      </c>
      <c r="I111" s="124">
        <v>6198</v>
      </c>
      <c r="J111" s="133">
        <v>0</v>
      </c>
    </row>
    <row r="112" spans="1:10" ht="18.75" x14ac:dyDescent="0.3">
      <c r="A112" s="91" t="s">
        <v>100</v>
      </c>
      <c r="B112" s="129">
        <v>5916</v>
      </c>
      <c r="C112" s="153">
        <v>12021</v>
      </c>
      <c r="D112" s="129">
        <v>2355261</v>
      </c>
      <c r="E112" s="184">
        <f t="shared" si="35"/>
        <v>398.11713995943205</v>
      </c>
      <c r="F112" s="165">
        <v>3314</v>
      </c>
      <c r="G112" s="165">
        <f t="shared" si="36"/>
        <v>8707</v>
      </c>
      <c r="H112" s="123">
        <f t="shared" si="37"/>
        <v>6639</v>
      </c>
      <c r="I112" s="124">
        <v>5382</v>
      </c>
      <c r="J112" s="133">
        <v>0</v>
      </c>
    </row>
    <row r="113" spans="1:10" ht="18.75" x14ac:dyDescent="0.3">
      <c r="A113" s="91" t="s">
        <v>101</v>
      </c>
      <c r="B113" s="129">
        <v>8558</v>
      </c>
      <c r="C113" s="153">
        <v>15167</v>
      </c>
      <c r="D113" s="129">
        <v>3061536</v>
      </c>
      <c r="E113" s="184">
        <f t="shared" si="35"/>
        <v>357.73965879878477</v>
      </c>
      <c r="F113" s="165">
        <v>3846</v>
      </c>
      <c r="G113" s="165">
        <f t="shared" si="36"/>
        <v>11321</v>
      </c>
      <c r="H113" s="123">
        <f t="shared" si="37"/>
        <v>8738</v>
      </c>
      <c r="I113" s="124">
        <v>6429</v>
      </c>
      <c r="J113" s="133">
        <v>0</v>
      </c>
    </row>
    <row r="114" spans="1:10" ht="18.75" x14ac:dyDescent="0.3">
      <c r="A114" s="91" t="s">
        <v>102</v>
      </c>
      <c r="B114" s="129">
        <v>9649</v>
      </c>
      <c r="C114" s="153">
        <v>19028</v>
      </c>
      <c r="D114" s="129">
        <v>3778383</v>
      </c>
      <c r="E114" s="184">
        <f t="shared" si="35"/>
        <v>391.58285832728779</v>
      </c>
      <c r="F114" s="165">
        <v>5179</v>
      </c>
      <c r="G114" s="165">
        <f t="shared" si="36"/>
        <v>13849</v>
      </c>
      <c r="H114" s="123">
        <f t="shared" si="37"/>
        <v>10865</v>
      </c>
      <c r="I114" s="124">
        <v>8163</v>
      </c>
      <c r="J114" s="133">
        <v>0</v>
      </c>
    </row>
    <row r="115" spans="1:10" ht="18.75" x14ac:dyDescent="0.3">
      <c r="A115" s="91" t="s">
        <v>103</v>
      </c>
      <c r="B115" s="129">
        <v>17662</v>
      </c>
      <c r="C115" s="153">
        <v>32973</v>
      </c>
      <c r="D115" s="129">
        <v>6659504</v>
      </c>
      <c r="E115" s="184">
        <f t="shared" si="35"/>
        <v>377.05265541841243</v>
      </c>
      <c r="F115" s="165">
        <v>8620</v>
      </c>
      <c r="G115" s="165">
        <f t="shared" si="36"/>
        <v>24353</v>
      </c>
      <c r="H115" s="123">
        <f t="shared" si="37"/>
        <v>18833</v>
      </c>
      <c r="I115" s="124">
        <v>14140</v>
      </c>
      <c r="J115" s="133">
        <v>0</v>
      </c>
    </row>
    <row r="116" spans="1:10" ht="18.75" x14ac:dyDescent="0.3">
      <c r="A116" s="91" t="s">
        <v>104</v>
      </c>
      <c r="B116" s="129">
        <v>6504</v>
      </c>
      <c r="C116" s="153">
        <v>12869</v>
      </c>
      <c r="D116" s="129">
        <v>2537954</v>
      </c>
      <c r="E116" s="184">
        <f t="shared" si="35"/>
        <v>390.21432964329642</v>
      </c>
      <c r="F116" s="165">
        <v>3182</v>
      </c>
      <c r="G116" s="165">
        <f t="shared" si="36"/>
        <v>9687</v>
      </c>
      <c r="H116" s="123">
        <f t="shared" si="37"/>
        <v>7098</v>
      </c>
      <c r="I116" s="124">
        <v>5771</v>
      </c>
      <c r="J116" s="133">
        <v>0</v>
      </c>
    </row>
    <row r="117" spans="1:10" ht="19.5" thickBot="1" x14ac:dyDescent="0.35">
      <c r="A117" s="91" t="s">
        <v>105</v>
      </c>
      <c r="B117" s="156">
        <v>9165</v>
      </c>
      <c r="C117" s="157">
        <v>17290</v>
      </c>
      <c r="D117" s="156">
        <v>3443361</v>
      </c>
      <c r="E117" s="185">
        <f t="shared" si="35"/>
        <v>375.7076923076923</v>
      </c>
      <c r="F117" s="176">
        <v>3925</v>
      </c>
      <c r="G117" s="165">
        <f t="shared" si="36"/>
        <v>13365</v>
      </c>
      <c r="H117" s="171">
        <f t="shared" si="37"/>
        <v>9610</v>
      </c>
      <c r="I117" s="143">
        <v>7680</v>
      </c>
      <c r="J117" s="144">
        <v>0</v>
      </c>
    </row>
    <row r="118" spans="1:10" ht="19.5" thickBot="1" x14ac:dyDescent="0.35">
      <c r="A118" s="107" t="s">
        <v>48</v>
      </c>
      <c r="B118" s="145">
        <f>SUM(B104:B117)</f>
        <v>103500</v>
      </c>
      <c r="C118" s="145">
        <f t="shared" ref="C118:J118" si="38">SUM(C104:C117)</f>
        <v>199022</v>
      </c>
      <c r="D118" s="145">
        <f t="shared" si="38"/>
        <v>39538822</v>
      </c>
      <c r="E118" s="172">
        <f t="shared" si="35"/>
        <v>382.01760386473433</v>
      </c>
      <c r="F118" s="146">
        <f t="shared" si="38"/>
        <v>50332</v>
      </c>
      <c r="G118" s="146">
        <f t="shared" si="38"/>
        <v>148690</v>
      </c>
      <c r="H118" s="173">
        <f>SUM(H104:H117)</f>
        <v>110808</v>
      </c>
      <c r="I118" s="174">
        <f t="shared" si="38"/>
        <v>88211</v>
      </c>
      <c r="J118" s="175">
        <f t="shared" si="38"/>
        <v>3</v>
      </c>
    </row>
    <row r="119" spans="1:10" ht="19.5" thickBot="1" x14ac:dyDescent="0.35">
      <c r="A119" s="160"/>
      <c r="B119" s="161"/>
      <c r="C119" s="161"/>
      <c r="D119" s="161"/>
      <c r="E119" s="162"/>
      <c r="F119" s="149"/>
      <c r="G119" s="149"/>
      <c r="H119" s="114"/>
      <c r="I119" s="114"/>
      <c r="J119" s="114"/>
    </row>
    <row r="120" spans="1:10" ht="16.5" thickBot="1" x14ac:dyDescent="0.3">
      <c r="A120" s="430" t="s">
        <v>106</v>
      </c>
      <c r="B120" s="431"/>
      <c r="C120" s="431"/>
      <c r="D120" s="431"/>
      <c r="E120" s="431"/>
      <c r="F120" s="431"/>
      <c r="G120" s="431"/>
      <c r="H120" s="431"/>
      <c r="I120" s="431"/>
      <c r="J120" s="432"/>
    </row>
    <row r="121" spans="1:10" ht="18.75" x14ac:dyDescent="0.3">
      <c r="A121" s="82" t="s">
        <v>108</v>
      </c>
      <c r="B121" s="150">
        <v>10468</v>
      </c>
      <c r="C121" s="198">
        <v>18821</v>
      </c>
      <c r="D121" s="150">
        <v>3777660</v>
      </c>
      <c r="E121" s="182">
        <f t="shared" ref="E121:E128" si="39">D121/B121</f>
        <v>360.87695834925489</v>
      </c>
      <c r="F121" s="150">
        <v>5041</v>
      </c>
      <c r="G121" s="198">
        <f t="shared" ref="G121:G127" si="40">C121-F121</f>
        <v>13780</v>
      </c>
      <c r="H121" s="118">
        <f t="shared" ref="H121:H127" si="41">C121-I121-J121</f>
        <v>11031</v>
      </c>
      <c r="I121" s="119">
        <v>7790</v>
      </c>
      <c r="J121" s="152">
        <v>0</v>
      </c>
    </row>
    <row r="122" spans="1:10" ht="18.75" x14ac:dyDescent="0.3">
      <c r="A122" s="91" t="s">
        <v>109</v>
      </c>
      <c r="B122" s="126">
        <v>1637</v>
      </c>
      <c r="C122" s="165">
        <v>2904</v>
      </c>
      <c r="D122" s="126">
        <v>586541</v>
      </c>
      <c r="E122" s="184">
        <f t="shared" si="39"/>
        <v>358.30238240684179</v>
      </c>
      <c r="F122" s="129">
        <v>712</v>
      </c>
      <c r="G122" s="199">
        <f t="shared" si="40"/>
        <v>2192</v>
      </c>
      <c r="H122" s="97">
        <f t="shared" si="41"/>
        <v>1705</v>
      </c>
      <c r="I122" s="124">
        <v>1199</v>
      </c>
      <c r="J122" s="154">
        <v>0</v>
      </c>
    </row>
    <row r="123" spans="1:10" ht="18.75" x14ac:dyDescent="0.3">
      <c r="A123" s="91" t="s">
        <v>110</v>
      </c>
      <c r="B123" s="129">
        <v>11706</v>
      </c>
      <c r="C123" s="167">
        <v>19198</v>
      </c>
      <c r="D123" s="129">
        <v>3944134</v>
      </c>
      <c r="E123" s="184">
        <f t="shared" si="39"/>
        <v>336.93268409362719</v>
      </c>
      <c r="F123" s="129">
        <v>4725</v>
      </c>
      <c r="G123" s="199">
        <f t="shared" si="40"/>
        <v>14473</v>
      </c>
      <c r="H123" s="97">
        <f t="shared" si="41"/>
        <v>11185</v>
      </c>
      <c r="I123" s="124">
        <v>8013</v>
      </c>
      <c r="J123" s="154">
        <v>0</v>
      </c>
    </row>
    <row r="124" spans="1:10" ht="18.75" x14ac:dyDescent="0.3">
      <c r="A124" s="91" t="s">
        <v>111</v>
      </c>
      <c r="B124" s="129">
        <v>12304</v>
      </c>
      <c r="C124" s="167">
        <v>22953</v>
      </c>
      <c r="D124" s="129">
        <v>4624927</v>
      </c>
      <c r="E124" s="184">
        <f t="shared" si="39"/>
        <v>375.88808517555265</v>
      </c>
      <c r="F124" s="129">
        <v>7044</v>
      </c>
      <c r="G124" s="199">
        <f t="shared" si="40"/>
        <v>15909</v>
      </c>
      <c r="H124" s="97">
        <f t="shared" si="41"/>
        <v>13959</v>
      </c>
      <c r="I124" s="124">
        <v>8994</v>
      </c>
      <c r="J124" s="154">
        <v>0</v>
      </c>
    </row>
    <row r="125" spans="1:10" ht="18.75" x14ac:dyDescent="0.3">
      <c r="A125" s="91" t="s">
        <v>112</v>
      </c>
      <c r="B125" s="129">
        <v>10638</v>
      </c>
      <c r="C125" s="167">
        <v>19585</v>
      </c>
      <c r="D125" s="129">
        <v>3927340</v>
      </c>
      <c r="E125" s="184">
        <f t="shared" si="39"/>
        <v>369.18029704831736</v>
      </c>
      <c r="F125" s="129">
        <v>6093</v>
      </c>
      <c r="G125" s="199">
        <f t="shared" si="40"/>
        <v>13492</v>
      </c>
      <c r="H125" s="97">
        <f t="shared" si="41"/>
        <v>12026</v>
      </c>
      <c r="I125" s="124">
        <v>7558</v>
      </c>
      <c r="J125" s="154">
        <v>1</v>
      </c>
    </row>
    <row r="126" spans="1:10" ht="18.75" x14ac:dyDescent="0.3">
      <c r="A126" s="91" t="s">
        <v>113</v>
      </c>
      <c r="B126" s="129">
        <v>8962</v>
      </c>
      <c r="C126" s="167">
        <v>16852</v>
      </c>
      <c r="D126" s="129">
        <v>3398963</v>
      </c>
      <c r="E126" s="184">
        <f t="shared" si="39"/>
        <v>379.26389198839547</v>
      </c>
      <c r="F126" s="129">
        <v>5238</v>
      </c>
      <c r="G126" s="199">
        <f t="shared" si="40"/>
        <v>11614</v>
      </c>
      <c r="H126" s="97">
        <f t="shared" si="41"/>
        <v>10186</v>
      </c>
      <c r="I126" s="124">
        <v>6666</v>
      </c>
      <c r="J126" s="154">
        <v>0</v>
      </c>
    </row>
    <row r="127" spans="1:10" ht="19.5" thickBot="1" x14ac:dyDescent="0.35">
      <c r="A127" s="91" t="s">
        <v>114</v>
      </c>
      <c r="B127" s="129">
        <v>15650</v>
      </c>
      <c r="C127" s="167">
        <v>27113</v>
      </c>
      <c r="D127" s="129">
        <v>5517062</v>
      </c>
      <c r="E127" s="184">
        <f t="shared" si="39"/>
        <v>352.52792332268371</v>
      </c>
      <c r="F127" s="129">
        <v>7769</v>
      </c>
      <c r="G127" s="199">
        <f t="shared" si="40"/>
        <v>19344</v>
      </c>
      <c r="H127" s="97">
        <f t="shared" si="41"/>
        <v>16365</v>
      </c>
      <c r="I127" s="124">
        <v>10748</v>
      </c>
      <c r="J127" s="154">
        <v>0</v>
      </c>
    </row>
    <row r="128" spans="1:10" ht="19.5" thickBot="1" x14ac:dyDescent="0.35">
      <c r="A128" s="107" t="s">
        <v>48</v>
      </c>
      <c r="B128" s="145">
        <f>SUM(B121:B127)</f>
        <v>71365</v>
      </c>
      <c r="C128" s="145">
        <f>SUM(C121:C127)</f>
        <v>127426</v>
      </c>
      <c r="D128" s="145">
        <f>SUM(D121:D127)</f>
        <v>25776627</v>
      </c>
      <c r="E128" s="172">
        <f t="shared" si="39"/>
        <v>361.19424087437818</v>
      </c>
      <c r="F128" s="159">
        <f>SUM(F121:F127)</f>
        <v>36622</v>
      </c>
      <c r="G128" s="159">
        <f>SUM(G121:G127)</f>
        <v>90804</v>
      </c>
      <c r="H128" s="173">
        <f>SUM(H121:H127)</f>
        <v>76457</v>
      </c>
      <c r="I128" s="174">
        <f>SUM(I121:I127)</f>
        <v>50968</v>
      </c>
      <c r="J128" s="175">
        <f>SUM(J121:J127)</f>
        <v>1</v>
      </c>
    </row>
    <row r="129" spans="1:10" ht="19.5" thickBot="1" x14ac:dyDescent="0.35">
      <c r="A129" s="160"/>
      <c r="B129" s="161"/>
      <c r="C129" s="161"/>
      <c r="D129" s="161"/>
      <c r="E129" s="162"/>
      <c r="F129" s="149"/>
      <c r="G129" s="149"/>
      <c r="H129" s="114"/>
      <c r="I129" s="114"/>
      <c r="J129" s="114"/>
    </row>
    <row r="130" spans="1:10" ht="19.5" thickBot="1" x14ac:dyDescent="0.35">
      <c r="A130" s="201" t="s">
        <v>115</v>
      </c>
      <c r="B130" s="202">
        <f>SUM(B128+B118+B101+B89+B76+B67+B57+B47+B33+B17)</f>
        <v>737101</v>
      </c>
      <c r="C130" s="202">
        <f>SUM(C128+C118+C101+C89+C76+C67+C57+C47+C33+C17)</f>
        <v>1367258</v>
      </c>
      <c r="D130" s="202">
        <f>SUM(D128+D118+D101+D89+D76+D67+D57+D47+D33+D17)</f>
        <v>272507632</v>
      </c>
      <c r="E130" s="202">
        <f t="shared" ref="E130" si="42">D130/B130</f>
        <v>369.70188888632629</v>
      </c>
      <c r="F130" s="146">
        <f>SUM(F128+F118+F101+F89+F76+F67+F57+F47+F33+F17)</f>
        <v>346568</v>
      </c>
      <c r="G130" s="146">
        <f>SUM(G128+G118+G101+G89+G76+G67+G57+G47+G33+G17)</f>
        <v>1020690</v>
      </c>
      <c r="H130" s="145">
        <f>SUM(H128+H118+H101+H89+H76+H67+H57+H47+H33+H17)</f>
        <v>777960</v>
      </c>
      <c r="I130" s="189">
        <f>SUM(I128+I118+I101+I89+I76+I67+I57+I47+I33+I17)</f>
        <v>589284</v>
      </c>
      <c r="J130" s="203">
        <f>SUM(J128+J118+J101+J89+J76+J67+J57+J47+J33+J17)</f>
        <v>14</v>
      </c>
    </row>
  </sheetData>
  <mergeCells count="13">
    <mergeCell ref="A120:J120"/>
    <mergeCell ref="B1:I1"/>
    <mergeCell ref="B2:I2"/>
    <mergeCell ref="B3:I3"/>
    <mergeCell ref="B4:I4"/>
    <mergeCell ref="A35:J35"/>
    <mergeCell ref="A49:J49"/>
    <mergeCell ref="A59:J59"/>
    <mergeCell ref="A78:J78"/>
    <mergeCell ref="A91:J91"/>
    <mergeCell ref="A103:J103"/>
    <mergeCell ref="D5:F5"/>
    <mergeCell ref="A19:J1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134"/>
  <sheetViews>
    <sheetView workbookViewId="0">
      <selection activeCell="E9" sqref="E9"/>
    </sheetView>
  </sheetViews>
  <sheetFormatPr defaultRowHeight="15" x14ac:dyDescent="0.25"/>
  <cols>
    <col min="1" max="1" width="18.140625" bestFit="1" customWidth="1"/>
    <col min="2" max="2" width="12.28515625" bestFit="1" customWidth="1"/>
    <col min="3" max="3" width="17.85546875" bestFit="1" customWidth="1"/>
    <col min="4" max="4" width="19" bestFit="1" customWidth="1"/>
    <col min="5" max="5" width="11.28515625" bestFit="1" customWidth="1"/>
    <col min="6" max="6" width="15.140625" bestFit="1" customWidth="1"/>
    <col min="7" max="7" width="16" bestFit="1" customWidth="1"/>
    <col min="8" max="8" width="13.85546875" bestFit="1" customWidth="1"/>
    <col min="9" max="9" width="14.42578125" bestFit="1" customWidth="1"/>
    <col min="10" max="10" width="11.28515625" bestFit="1" customWidth="1"/>
  </cols>
  <sheetData>
    <row r="1" spans="1:9" ht="15.75" x14ac:dyDescent="0.25">
      <c r="D1" s="444" t="s">
        <v>0</v>
      </c>
      <c r="E1" s="444"/>
      <c r="F1" s="444"/>
    </row>
    <row r="2" spans="1:9" ht="15.75" x14ac:dyDescent="0.25">
      <c r="D2" s="444" t="s">
        <v>1</v>
      </c>
      <c r="E2" s="444"/>
      <c r="F2" s="444"/>
    </row>
    <row r="3" spans="1:9" ht="18" x14ac:dyDescent="0.25">
      <c r="D3" s="445" t="s">
        <v>2</v>
      </c>
      <c r="E3" s="445"/>
      <c r="F3" s="445"/>
    </row>
    <row r="4" spans="1:9" ht="15.75" x14ac:dyDescent="0.25">
      <c r="D4" s="444" t="s">
        <v>118</v>
      </c>
      <c r="E4" s="444"/>
      <c r="F4" s="444"/>
    </row>
    <row r="5" spans="1:9" ht="15.75" x14ac:dyDescent="0.25">
      <c r="D5" s="446" t="s">
        <v>141</v>
      </c>
      <c r="E5" s="446"/>
      <c r="F5" s="446"/>
    </row>
    <row r="6" spans="1:9" ht="15.75" thickBot="1" x14ac:dyDescent="0.3"/>
    <row r="7" spans="1:9" ht="16.5" thickBot="1" x14ac:dyDescent="0.3">
      <c r="A7" s="204" t="s">
        <v>119</v>
      </c>
      <c r="B7" s="63" t="s">
        <v>3</v>
      </c>
      <c r="C7" s="64" t="s">
        <v>4</v>
      </c>
      <c r="D7" s="65" t="s">
        <v>116</v>
      </c>
      <c r="E7" s="67" t="s">
        <v>6</v>
      </c>
      <c r="F7" s="68" t="s">
        <v>7</v>
      </c>
      <c r="G7" s="66" t="s">
        <v>8</v>
      </c>
      <c r="H7" s="64" t="s">
        <v>9</v>
      </c>
      <c r="I7" s="1" t="s">
        <v>10</v>
      </c>
    </row>
    <row r="8" spans="1:9" ht="18.75" thickBot="1" x14ac:dyDescent="0.3">
      <c r="A8" s="2" t="s">
        <v>11</v>
      </c>
      <c r="B8" s="205"/>
      <c r="C8" s="205"/>
      <c r="D8" s="205"/>
      <c r="E8" s="205"/>
      <c r="F8" s="205"/>
      <c r="G8" s="361"/>
      <c r="H8" s="205"/>
      <c r="I8" s="362"/>
    </row>
    <row r="9" spans="1:9" ht="18" x14ac:dyDescent="0.25">
      <c r="A9" s="3" t="s">
        <v>12</v>
      </c>
      <c r="B9" s="4">
        <f>('Oct 17'!B9+'Nov 17'!B9+'Dic 17'!B9+'Ene 17'!B9+'Feb 18'!B9+'Mar 18'!B9+'Abr 18'!B9+'May 18'!B9+'Jun 18'!B9+'Jul 18'!B9+'Ago 18'!B9+'Sep 18'!B9)/12</f>
        <v>8682.5</v>
      </c>
      <c r="C9" s="208">
        <f>('Oct 17'!C9+'Nov 17'!C9+'Dic 17'!C9+'Ene 17'!C9+'Feb 18'!C9+'Mar 18'!C9+'Abr 18'!C9+'May 18'!C9+'Jun 18'!C9+'Jul 18'!C9+'Ago 18'!C9+'Sep 18'!C9)/12</f>
        <v>16672.75</v>
      </c>
      <c r="D9" s="5">
        <f>('Oct 17'!D9+'Nov 17'!D9+'Dic 17'!D9+'Ene 17'!D9+'Feb 18'!D9+'Mar 18'!D9+'Abr 18'!D9+'May 18'!D9+'Jun 18'!D9+'Jul 18'!D9+'Ago 18'!D9+'Sep 18'!D9)</f>
        <v>32938344</v>
      </c>
      <c r="E9" s="4">
        <f>('Oct 17'!F9+'Nov 17'!F9+'Dic 17'!F9+'Ene 17'!F9+'Feb 18'!F9+'Mar 18'!F9+'Abr 18'!G9+'May 18'!F9+'Jun 18'!F9+'Jul 18'!F9+'Ago 18'!F9+'Sep 18'!F9)/12</f>
        <v>4494.333333333333</v>
      </c>
      <c r="F9" s="5">
        <f>('Oct 17'!G9+'Nov 17'!G9+'Dic 17'!H9+'Ene 17'!G9+'Feb 18'!H9+'Mar 18'!H9+'Abr 18'!H9+'May 18'!H9+'Jun 18'!F9)/12</f>
        <v>7102</v>
      </c>
      <c r="G9" s="4">
        <f>('Oct 17'!H9+'Nov 17'!H9+'Dic 17'!I9+'Ene 17'!H9+'Feb 18'!I9+'Mar 18'!I9+'Abr 18'!I9+'May 18'!I9+'Jun 18'!G9)/12</f>
        <v>6378.083333333333</v>
      </c>
      <c r="H9" s="208">
        <f>('Oct 17'!I9+'Nov 17'!I9+'Dic 17'!J9+'Ene 17'!I9+'Feb 18'!J9+'Mar 18'!J9+'Abr 18'!J9+'May 18'!J9+'Jun 18'!H9)/12</f>
        <v>2577.75</v>
      </c>
      <c r="I9" s="5">
        <f>('Oct 17'!J9+'Nov 17'!J9+'Dic 17'!K9+'Ene 17'!J9+'Feb 18'!K9+'Mar 18'!K9+'Abr 18'!K9+'May 18'!K9+'Jun 18'!I9)/12</f>
        <v>667.16666666666663</v>
      </c>
    </row>
    <row r="10" spans="1:9" ht="18" x14ac:dyDescent="0.25">
      <c r="A10" s="6" t="s">
        <v>13</v>
      </c>
      <c r="B10" s="7">
        <f>('Oct 17'!B10+'Nov 17'!B10+'Dic 17'!B10+'Ene 17'!B10+'Feb 18'!B10+'Mar 18'!B10+'Abr 18'!B10+'May 18'!B10+'Jun 18'!B10+'Jul 18'!B10+'Ago 18'!B10+'Sep 18'!B10)/12</f>
        <v>5826.833333333333</v>
      </c>
      <c r="C10" s="207">
        <f>('Oct 17'!C10+'Nov 17'!C10+'Dic 17'!C10+'Ene 17'!C10+'Feb 18'!C10+'Mar 18'!C10+'Abr 18'!C10+'May 18'!C10+'Jun 18'!C10+'Jul 18'!C10+'Ago 18'!C10+'Sep 18'!C10)/12</f>
        <v>10811.083333333334</v>
      </c>
      <c r="D10" s="8">
        <f>('Oct 17'!D10+'Nov 17'!D10+'Dic 17'!D10+'Ene 17'!D10+'Feb 18'!D10+'Mar 18'!D10+'Abr 18'!D10+'May 18'!D10+'Jun 18'!D10+'Jul 18'!D10+'Ago 18'!D10+'Sep 18'!D10)</f>
        <v>21891595</v>
      </c>
      <c r="E10" s="7">
        <f>('Oct 17'!F10+'Nov 17'!F10+'Dic 17'!F10+'Ene 17'!F10+'Feb 18'!F10+'Mar 18'!F10+'Abr 18'!G10+'May 18'!F10+'Jun 18'!F10+'Jul 18'!F10+'Ago 18'!F10+'Sep 18'!F10)/12</f>
        <v>3168.3333333333335</v>
      </c>
      <c r="F10" s="8">
        <f>('Oct 17'!G10+'Nov 17'!G10+'Dic 17'!H10+'Ene 17'!G10+'Feb 18'!H10+'Mar 18'!H10+'Abr 18'!H10+'May 18'!H10+'Jun 18'!F10)/12</f>
        <v>4638.333333333333</v>
      </c>
      <c r="G10" s="7">
        <f>('Oct 17'!H10+'Nov 17'!H10+'Dic 17'!I10+'Ene 17'!H10+'Feb 18'!I10+'Mar 18'!I10+'Abr 18'!I10+'May 18'!I10+'Jun 18'!G10)/12</f>
        <v>4110.75</v>
      </c>
      <c r="H10" s="207">
        <f>('Oct 17'!I10+'Nov 17'!I10+'Dic 17'!J10+'Ene 17'!I10+'Feb 18'!J10+'Mar 18'!J10+'Abr 18'!J10+'May 18'!J10+'Jun 18'!H10)/12</f>
        <v>1670.8333333333333</v>
      </c>
      <c r="I10" s="8">
        <f>('Oct 17'!J10+'Nov 17'!J10+'Dic 17'!K10+'Ene 17'!J10+'Feb 18'!K10+'Mar 18'!K10+'Abr 18'!K10+'May 18'!K10+'Jun 18'!I10)/12</f>
        <v>417.08333333333331</v>
      </c>
    </row>
    <row r="11" spans="1:9" ht="18" x14ac:dyDescent="0.25">
      <c r="A11" s="6" t="s">
        <v>14</v>
      </c>
      <c r="B11" s="7">
        <f>('Oct 17'!B11+'Nov 17'!B11+'Dic 17'!B11+'Ene 17'!B11+'Feb 18'!B11+'Mar 18'!B11+'Abr 18'!B11+'May 18'!B11+'Jun 18'!B11+'Jul 18'!B11+'Ago 18'!B11+'Sep 18'!B11)/12</f>
        <v>6683.166666666667</v>
      </c>
      <c r="C11" s="207">
        <f>('Oct 17'!C11+'Nov 17'!C11+'Dic 17'!C11+'Ene 17'!C11+'Feb 18'!C11+'Mar 18'!C11+'Abr 18'!C11+'May 18'!C11+'Jun 18'!C11+'Jul 18'!C11+'Ago 18'!C11+'Sep 18'!C11)/12</f>
        <v>12095.083333333334</v>
      </c>
      <c r="D11" s="8">
        <f>('Oct 17'!D11+'Nov 17'!D11+'Dic 17'!D11+'Ene 17'!D11+'Feb 18'!D11+'Mar 18'!D11+'Abr 18'!D11+'May 18'!D11+'Jun 18'!D11+'Jul 18'!D11+'Ago 18'!D11+'Sep 18'!D11)</f>
        <v>24632569</v>
      </c>
      <c r="E11" s="7">
        <f>('Oct 17'!F11+'Nov 17'!F11+'Dic 17'!F11+'Ene 17'!F11+'Feb 18'!F11+'Mar 18'!F11+'Abr 18'!G11+'May 18'!F11+'Jun 18'!F11+'Jul 18'!F11+'Ago 18'!F11+'Sep 18'!F11)/12</f>
        <v>3372.75</v>
      </c>
      <c r="F11" s="8">
        <f>('Oct 17'!G11+'Nov 17'!G11+'Dic 17'!H11+'Ene 17'!G11+'Feb 18'!H11+'Mar 18'!H11+'Abr 18'!H11+'May 18'!H11+'Jun 18'!F11)/12</f>
        <v>5178.833333333333</v>
      </c>
      <c r="G11" s="7">
        <f>('Oct 17'!H11+'Nov 17'!H11+'Dic 17'!I11+'Ene 17'!H11+'Feb 18'!I11+'Mar 18'!I11+'Abr 18'!I11+'May 18'!I11+'Jun 18'!G11)/12</f>
        <v>4613.833333333333</v>
      </c>
      <c r="H11" s="207">
        <f>('Oct 17'!I11+'Nov 17'!I11+'Dic 17'!J11+'Ene 17'!I11+'Feb 18'!J11+'Mar 18'!J11+'Abr 18'!J11+'May 18'!J11+'Jun 18'!H11)/12</f>
        <v>1864.9166666666667</v>
      </c>
      <c r="I11" s="8">
        <f>('Oct 17'!J11+'Nov 17'!J11+'Dic 17'!K11+'Ene 17'!J11+'Feb 18'!K11+'Mar 18'!K11+'Abr 18'!K11+'May 18'!K11+'Jun 18'!I11)/12</f>
        <v>474.91666666666669</v>
      </c>
    </row>
    <row r="12" spans="1:9" ht="18" x14ac:dyDescent="0.25">
      <c r="A12" s="6" t="s">
        <v>15</v>
      </c>
      <c r="B12" s="7">
        <f>('Oct 17'!B12+'Nov 17'!B12+'Dic 17'!B12+'Ene 17'!B12+'Feb 18'!B12+'Mar 18'!B12+'Abr 18'!B12+'May 18'!B12+'Jun 18'!B12+'Jul 18'!B12+'Ago 18'!B12+'Sep 18'!B12)/12</f>
        <v>9083.5833333333339</v>
      </c>
      <c r="C12" s="207">
        <f>('Oct 17'!C12+'Nov 17'!C12+'Dic 17'!C12+'Ene 17'!C12+'Feb 18'!C12+'Mar 18'!C12+'Abr 18'!C12+'May 18'!C12+'Jun 18'!C12+'Jul 18'!C12+'Ago 18'!C12+'Sep 18'!C12)/12</f>
        <v>17026.833333333332</v>
      </c>
      <c r="D12" s="8">
        <f>('Oct 17'!D12+'Nov 17'!D12+'Dic 17'!D12+'Ene 17'!D12+'Feb 18'!D12+'Mar 18'!D12+'Abr 18'!D12+'May 18'!D12+'Jun 18'!D12+'Jul 18'!D12+'Ago 18'!D12+'Sep 18'!D12)</f>
        <v>33801951</v>
      </c>
      <c r="E12" s="7">
        <f>('Oct 17'!F12+'Nov 17'!F12+'Dic 17'!F12+'Ene 17'!F12+'Feb 18'!F12+'Mar 18'!F12+'Abr 18'!G12+'May 18'!F12+'Jun 18'!F12+'Jul 18'!F12+'Ago 18'!F12+'Sep 18'!F12)/12</f>
        <v>4699.583333333333</v>
      </c>
      <c r="F12" s="8">
        <f>('Oct 17'!G12+'Nov 17'!G12+'Dic 17'!H12+'Ene 17'!G12+'Feb 18'!H12+'Mar 18'!H12+'Abr 18'!H12+'May 18'!H12+'Jun 18'!F12)/12</f>
        <v>7246.25</v>
      </c>
      <c r="G12" s="7">
        <f>('Oct 17'!H12+'Nov 17'!H12+'Dic 17'!I12+'Ene 17'!H12+'Feb 18'!I12+'Mar 18'!I12+'Abr 18'!I12+'May 18'!I12+'Jun 18'!G12)/12</f>
        <v>6500</v>
      </c>
      <c r="H12" s="207">
        <f>('Oct 17'!I12+'Nov 17'!I12+'Dic 17'!J12+'Ene 17'!I12+'Feb 18'!J12+'Mar 18'!J12+'Abr 18'!J12+'May 18'!J12+'Jun 18'!H12)/12</f>
        <v>2642.75</v>
      </c>
      <c r="I12" s="8">
        <f>('Oct 17'!J12+'Nov 17'!J12+'Dic 17'!K12+'Ene 17'!J12+'Feb 18'!K12+'Mar 18'!K12+'Abr 18'!K12+'May 18'!K12+'Jun 18'!I12)/12</f>
        <v>685.25</v>
      </c>
    </row>
    <row r="13" spans="1:9" ht="18" x14ac:dyDescent="0.25">
      <c r="A13" s="6" t="s">
        <v>16</v>
      </c>
      <c r="B13" s="7">
        <f>('Oct 17'!B13+'Nov 17'!B13+'Dic 17'!B13+'Ene 17'!B13+'Feb 18'!B13+'Mar 18'!B13+'Abr 18'!B13+'May 18'!B13+'Jun 18'!B13+'Jul 18'!B13+'Ago 18'!B13+'Sep 18'!B13)/12</f>
        <v>2291.5833333333335</v>
      </c>
      <c r="C13" s="207">
        <f>('Oct 17'!C13+'Nov 17'!C13+'Dic 17'!C13+'Ene 17'!C13+'Feb 18'!C13+'Mar 18'!C13+'Abr 18'!C13+'May 18'!C13+'Jun 18'!C13+'Jul 18'!C13+'Ago 18'!C13+'Sep 18'!C13)/12</f>
        <v>4557.666666666667</v>
      </c>
      <c r="D13" s="8">
        <f>('Oct 17'!D13+'Nov 17'!D13+'Dic 17'!D13+'Ene 17'!D13+'Feb 18'!D13+'Mar 18'!D13+'Abr 18'!D13+'May 18'!D13+'Jun 18'!D13+'Jul 18'!D13+'Ago 18'!D13+'Sep 18'!D13)</f>
        <v>9050387</v>
      </c>
      <c r="E13" s="7">
        <f>('Oct 17'!F13+'Nov 17'!F13+'Dic 17'!F13+'Ene 17'!F13+'Feb 18'!F13+'Mar 18'!F13+'Abr 18'!G13+'May 18'!F13+'Jun 18'!F13+'Jul 18'!F13+'Ago 18'!F13+'Sep 18'!F13)/12</f>
        <v>1320.8333333333333</v>
      </c>
      <c r="F13" s="8">
        <f>('Oct 17'!G13+'Nov 17'!G13+'Dic 17'!H13+'Ene 17'!G13+'Feb 18'!H13+'Mar 18'!H13+'Abr 18'!H13+'May 18'!H13+'Jun 18'!F13)/12</f>
        <v>1864.9166666666667</v>
      </c>
      <c r="G13" s="7">
        <f>('Oct 17'!H13+'Nov 17'!H13+'Dic 17'!I13+'Ene 17'!H13+'Feb 18'!I13+'Mar 18'!I13+'Abr 18'!I13+'May 18'!I13+'Jun 18'!G13)/12</f>
        <v>1750.8333333333333</v>
      </c>
      <c r="H13" s="207">
        <f>('Oct 17'!I13+'Nov 17'!I13+'Dic 17'!J13+'Ene 17'!I13+'Feb 18'!J13+'Mar 18'!J13+'Abr 18'!J13+'May 18'!J13+'Jun 18'!H13)/12</f>
        <v>718.33333333333337</v>
      </c>
      <c r="I13" s="8">
        <f>('Oct 17'!J13+'Nov 17'!J13+'Dic 17'!K13+'Ene 17'!J13+'Feb 18'!K13+'Mar 18'!K13+'Abr 18'!K13+'May 18'!K13+'Jun 18'!I13)/12</f>
        <v>196.91666666666666</v>
      </c>
    </row>
    <row r="14" spans="1:9" ht="18" x14ac:dyDescent="0.25">
      <c r="A14" s="6" t="s">
        <v>17</v>
      </c>
      <c r="B14" s="7">
        <f>('Oct 17'!B14+'Nov 17'!B14+'Dic 17'!B14+'Ene 17'!B14+'Feb 18'!B14+'Mar 18'!B14+'Abr 18'!B14+'May 18'!B14+'Jun 18'!B14+'Jul 18'!B14+'Ago 18'!B14+'Sep 18'!B14)/12</f>
        <v>9206.5</v>
      </c>
      <c r="C14" s="207">
        <f>('Oct 17'!C14+'Nov 17'!C14+'Dic 17'!C14+'Ene 17'!C14+'Feb 18'!C14+'Mar 18'!C14+'Abr 18'!C14+'May 18'!C14+'Jun 18'!C14+'Jul 18'!C14+'Ago 18'!C14+'Sep 18'!C14)/12</f>
        <v>17896.083333333332</v>
      </c>
      <c r="D14" s="8">
        <f>('Oct 17'!D14+'Nov 17'!D14+'Dic 17'!D14+'Ene 17'!D14+'Feb 18'!D14+'Mar 18'!D14+'Abr 18'!D14+'May 18'!D14+'Jun 18'!D14+'Jul 18'!D14+'Ago 18'!D14+'Sep 18'!D14)</f>
        <v>35427788</v>
      </c>
      <c r="E14" s="7">
        <f>('Oct 17'!F14+'Nov 17'!F14+'Dic 17'!F14+'Ene 17'!F14+'Feb 18'!F14+'Mar 18'!F14+'Abr 18'!G14+'May 18'!F14+'Jun 18'!F14+'Jul 18'!F14+'Ago 18'!F14+'Sep 18'!F14)/12</f>
        <v>5092.333333333333</v>
      </c>
      <c r="F14" s="8">
        <f>('Oct 17'!G14+'Nov 17'!G14+'Dic 17'!H14+'Ene 17'!G14+'Feb 18'!H14+'Mar 18'!H14+'Abr 18'!H14+'May 18'!H14+'Jun 18'!F14)/12</f>
        <v>7497.083333333333</v>
      </c>
      <c r="G14" s="7">
        <f>('Oct 17'!H14+'Nov 17'!H14+'Dic 17'!I14+'Ene 17'!H14+'Feb 18'!I14+'Mar 18'!I14+'Abr 18'!I14+'May 18'!I14+'Jun 18'!G14)/12</f>
        <v>6829</v>
      </c>
      <c r="H14" s="207">
        <f>('Oct 17'!I14+'Nov 17'!I14+'Dic 17'!J14+'Ene 17'!I14+'Feb 18'!J14+'Mar 18'!J14+'Abr 18'!J14+'May 18'!J14+'Jun 18'!H14)/12</f>
        <v>2779.25</v>
      </c>
      <c r="I14" s="8">
        <f>('Oct 17'!J14+'Nov 17'!J14+'Dic 17'!K14+'Ene 17'!J14+'Feb 18'!K14+'Mar 18'!K14+'Abr 18'!K14+'May 18'!K14+'Jun 18'!I14)/12</f>
        <v>735.58333333333337</v>
      </c>
    </row>
    <row r="15" spans="1:9" ht="18" x14ac:dyDescent="0.25">
      <c r="A15" s="6" t="s">
        <v>18</v>
      </c>
      <c r="B15" s="7">
        <f>('Oct 17'!B15+'Nov 17'!B15+'Dic 17'!B15+'Ene 17'!B15+'Feb 18'!B15+'Mar 18'!B15+'Abr 18'!B15+'May 18'!B15+'Jun 18'!B15+'Jul 18'!B15+'Ago 18'!B15+'Sep 18'!B15)/12</f>
        <v>3353</v>
      </c>
      <c r="C15" s="207">
        <f>('Oct 17'!C15+'Nov 17'!C15+'Dic 17'!C15+'Ene 17'!C15+'Feb 18'!C15+'Mar 18'!C15+'Abr 18'!C15+'May 18'!C15+'Jun 18'!C15+'Jul 18'!C15+'Ago 18'!C15+'Sep 18'!C15)/12</f>
        <v>6063.5</v>
      </c>
      <c r="D15" s="8">
        <f>('Oct 17'!D15+'Nov 17'!D15+'Dic 17'!D15+'Ene 17'!D15+'Feb 18'!D15+'Mar 18'!D15+'Abr 18'!D15+'May 18'!D15+'Jun 18'!D15+'Jul 18'!D15+'Ago 18'!D15+'Sep 18'!D15)</f>
        <v>12007646</v>
      </c>
      <c r="E15" s="7">
        <f>('Oct 17'!F15+'Nov 17'!F15+'Dic 17'!F15+'Ene 17'!F15+'Feb 18'!F15+'Mar 18'!F15+'Abr 18'!G15+'May 18'!F15+'Jun 18'!F15+'Jul 18'!F15+'Ago 18'!F15+'Sep 18'!F15)/12</f>
        <v>1639.5833333333333</v>
      </c>
      <c r="F15" s="8">
        <f>('Oct 17'!G15+'Nov 17'!G15+'Dic 17'!H15+'Ene 17'!G15+'Feb 18'!H15+'Mar 18'!H15+'Abr 18'!H15+'May 18'!H15+'Jun 18'!F15)/12</f>
        <v>2578.9166666666665</v>
      </c>
      <c r="G15" s="7">
        <f>('Oct 17'!H15+'Nov 17'!H15+'Dic 17'!I15+'Ene 17'!H15+'Feb 18'!I15+'Mar 18'!I15+'Abr 18'!I15+'May 18'!I15+'Jun 18'!G15)/12</f>
        <v>2325.5</v>
      </c>
      <c r="H15" s="207">
        <f>('Oct 17'!I15+'Nov 17'!I15+'Dic 17'!J15+'Ene 17'!I15+'Feb 18'!J15+'Mar 18'!J15+'Abr 18'!J15+'May 18'!J15+'Jun 18'!H15)/12</f>
        <v>941.5</v>
      </c>
      <c r="I15" s="8">
        <f>('Oct 17'!J15+'Nov 17'!J15+'Dic 17'!K15+'Ene 17'!J15+'Feb 18'!K15+'Mar 18'!K15+'Abr 18'!K15+'May 18'!K15+'Jun 18'!I15)/12</f>
        <v>243.5</v>
      </c>
    </row>
    <row r="16" spans="1:9" ht="18.75" thickBot="1" x14ac:dyDescent="0.3">
      <c r="A16" s="10" t="s">
        <v>19</v>
      </c>
      <c r="B16" s="11">
        <f>('Oct 17'!B16+'Nov 17'!B16+'Dic 17'!B16+'Ene 17'!B16+'Feb 18'!B16+'Mar 18'!B16+'Abr 18'!B16+'May 18'!B16+'Jun 18'!B16+'Jul 18'!B16+'Ago 18'!B16+'Sep 18'!B16)/12</f>
        <v>10641.166666666666</v>
      </c>
      <c r="C16" s="209">
        <f>('Oct 17'!C16+'Nov 17'!C16+'Dic 17'!C16+'Ene 17'!C16+'Feb 18'!C16+'Mar 18'!C16+'Abr 18'!C16+'May 18'!C16+'Jun 18'!C16+'Jul 18'!C16+'Ago 18'!C16+'Sep 18'!C16)/12</f>
        <v>19708.916666666668</v>
      </c>
      <c r="D16" s="12">
        <f>('Oct 17'!D16+'Nov 17'!D16+'Dic 17'!D16+'Ene 17'!D16+'Feb 18'!D16+'Mar 18'!D16+'Abr 18'!D16+'May 18'!D16+'Jun 18'!D16+'Jul 18'!D16+'Ago 18'!D16+'Sep 18'!D16)</f>
        <v>39971140</v>
      </c>
      <c r="E16" s="11">
        <f>('Oct 17'!F16+'Nov 17'!F16+'Dic 17'!F16+'Ene 17'!F16+'Feb 18'!F16+'Mar 18'!F16+'Abr 18'!G16+'May 18'!F16+'Jun 18'!F16+'Jul 18'!F16+'Ago 18'!F16+'Sep 18'!F16)/12</f>
        <v>5472.75</v>
      </c>
      <c r="F16" s="12">
        <f>('Oct 17'!G16+'Nov 17'!G16+'Dic 17'!H16+'Ene 17'!G16+'Feb 18'!H16+'Mar 18'!H16+'Abr 18'!H16+'May 18'!H16+'Jun 18'!F16)/12</f>
        <v>8402.6666666666661</v>
      </c>
      <c r="G16" s="11">
        <f>('Oct 17'!H16+'Nov 17'!H16+'Dic 17'!I16+'Ene 17'!H16+'Feb 18'!I16+'Mar 18'!I16+'Abr 18'!I16+'May 18'!I16+'Jun 18'!G16)/12</f>
        <v>7537.25</v>
      </c>
      <c r="H16" s="209">
        <f>('Oct 17'!I16+'Nov 17'!I16+'Dic 17'!J16+'Ene 17'!I16+'Feb 18'!J16+'Mar 18'!J16+'Abr 18'!J16+'May 18'!J16+'Jun 18'!H16)/12</f>
        <v>3057.1666666666665</v>
      </c>
      <c r="I16" s="12">
        <f>('Oct 17'!J16+'Nov 17'!J16+'Dic 17'!K16+'Ene 17'!J16+'Feb 18'!K16+'Mar 18'!K16+'Abr 18'!K16+'May 18'!K16+'Jun 18'!I16)/12</f>
        <v>789.08333333333337</v>
      </c>
    </row>
    <row r="17" spans="1:10" ht="18.75" thickBot="1" x14ac:dyDescent="0.3">
      <c r="A17" s="13" t="s">
        <v>20</v>
      </c>
      <c r="B17" s="46">
        <f>SUM(B9:B16)</f>
        <v>55768.333333333336</v>
      </c>
      <c r="C17" s="46">
        <f t="shared" ref="C17:D17" si="0">SUM(C9:C16)</f>
        <v>104831.91666666667</v>
      </c>
      <c r="D17" s="206">
        <f t="shared" si="0"/>
        <v>209721420</v>
      </c>
      <c r="E17" s="206">
        <f>SUM(E9:E16)</f>
        <v>29260.499999999996</v>
      </c>
      <c r="F17" s="206">
        <f>SUM(F9:F16)</f>
        <v>44508.999999999993</v>
      </c>
      <c r="G17" s="46">
        <f t="shared" ref="G17:I17" si="1">SUM(G9:G16)</f>
        <v>40045.25</v>
      </c>
      <c r="H17" s="47">
        <f>SUM(H9:H16)</f>
        <v>16252.5</v>
      </c>
      <c r="I17" s="48">
        <f t="shared" si="1"/>
        <v>4209.5</v>
      </c>
    </row>
    <row r="18" spans="1:10" ht="18.75" thickBot="1" x14ac:dyDescent="0.3">
      <c r="A18" s="17"/>
      <c r="B18" s="18"/>
      <c r="C18" s="18"/>
      <c r="D18" s="18"/>
      <c r="E18" s="18"/>
      <c r="F18" s="18"/>
      <c r="G18" s="18"/>
      <c r="H18" s="18"/>
      <c r="I18" s="18"/>
      <c r="J18" s="18"/>
    </row>
    <row r="19" spans="1:10" ht="16.5" thickBot="1" x14ac:dyDescent="0.3">
      <c r="A19" s="413" t="s">
        <v>21</v>
      </c>
      <c r="B19" s="414"/>
      <c r="C19" s="414"/>
      <c r="D19" s="414"/>
      <c r="E19" s="414"/>
      <c r="F19" s="414"/>
      <c r="G19" s="414"/>
      <c r="H19" s="414"/>
      <c r="I19" s="415"/>
    </row>
    <row r="20" spans="1:10" ht="18" x14ac:dyDescent="0.25">
      <c r="A20" s="19" t="s">
        <v>22</v>
      </c>
      <c r="B20" s="4">
        <f>('Oct 17'!B20+'Nov 17'!B20+'Dic 17'!B20+'Ene 17'!B20+'Feb 18'!B20+'Mar 18'!B20+'Abr 18'!B20+'May 18'!B20+'Jun 18'!B20+'Jul 18'!B20+'Ago 18'!B20+'Sep 18'!B20)/12</f>
        <v>14692.833333333334</v>
      </c>
      <c r="C20" s="208">
        <f>('Oct 17'!C20+'Nov 17'!C20+'Dic 17'!C20+'Ene 17'!C20+'Feb 18'!C20+'Mar 18'!C20+'Abr 18'!C20+'May 18'!C20+'Jun 18'!C20+'Jul 18'!C20+'Ago 18'!C20+'Sep 18'!C20)/12</f>
        <v>25887.833333333332</v>
      </c>
      <c r="D20" s="215">
        <f>('Oct 17'!D20+'Nov 17'!D20+'Dic 17'!D20+'Ene 17'!D20+'Feb 18'!D20+'Mar 18'!D20+'Abr 18'!D20+'May 18'!D20+'Jun 18'!D20+'Jul 18'!D20+'Ago 18'!D20+'Sep 18'!D20)</f>
        <v>52613514</v>
      </c>
      <c r="E20" s="4">
        <f>('Oct 17'!F20+'Nov 17'!F20+'Dic 17'!F20+'Ene 17'!F20+'Feb 18'!F20+'Mar 18'!F20+'Abr 18'!G20+'May 18'!F20+'Jun 18'!F20+'Jul 18'!F20+'Ago 18'!F20+'Sep 18'!F20)/12</f>
        <v>7178.333333333333</v>
      </c>
      <c r="F20" s="5">
        <f>('Oct 17'!G20+'Nov 17'!G20+'Dic 17'!H20+'Ene 17'!G20+'Feb 18'!H20+'Mar 18'!H20+'Abr 18'!H20+'May 18'!H20+'Jun 18'!F20)/12</f>
        <v>11179.416666666666</v>
      </c>
      <c r="G20" s="21">
        <f>('Oct 17'!H20+'Nov 17'!H20+'Dic 17'!I20+'Ene 17'!H20+'Feb 18'!I20+'Mar 18'!I20+'Abr 18'!I20+'May 18'!I20+'Jun 18'!G20)/12</f>
        <v>9916.5</v>
      </c>
      <c r="H20" s="22">
        <f>('Oct 17'!I20+'Nov 17'!I20+'Dic 17'!J20+'Ene 17'!I20+'Feb 18'!J20+'Mar 18'!J20+'Abr 18'!J20+'May 18'!J20+'Jun 18'!H20)/12</f>
        <v>3997.75</v>
      </c>
      <c r="I20" s="38">
        <f>('Oct 17'!J20+'Nov 17'!J20+'Dic 17'!K20+'Ene 17'!J20+'Feb 18'!K20+'Mar 18'!K20+'Abr 18'!K20+'May 18'!K20+'Jun 18'!I20)/12</f>
        <v>1009.75</v>
      </c>
    </row>
    <row r="21" spans="1:10" ht="18" x14ac:dyDescent="0.25">
      <c r="A21" s="19" t="s">
        <v>23</v>
      </c>
      <c r="B21" s="7">
        <f>('Oct 17'!B21+'Nov 17'!B21+'Dic 17'!B21+'Ene 17'!B21+'Feb 18'!B21+'Mar 18'!B21+'Abr 18'!B21+'May 18'!B21+'Jun 18'!B21+'Jul 18'!B21+'Ago 18'!B21+'Sep 18'!B21)/12</f>
        <v>7648.25</v>
      </c>
      <c r="C21" s="207">
        <f>('Oct 17'!C21+'Nov 17'!C21+'Dic 17'!C21+'Ene 17'!C21+'Feb 18'!C21+'Mar 18'!C21+'Abr 18'!C21+'May 18'!C21+'Jun 18'!C21+'Jul 18'!C21+'Ago 18'!C21+'Sep 18'!C21)/12</f>
        <v>13225.583333333334</v>
      </c>
      <c r="D21" s="419">
        <f>('Oct 17'!D21+'Nov 17'!D21+'Dic 17'!D21+'Ene 17'!D21+'Feb 18'!D21+'Mar 18'!D21+'Abr 18'!D21+'May 18'!D21+'Jun 18'!D21+'Jul 18'!D21+'Ago 18'!D21+'Sep 18'!D21)</f>
        <v>26979808</v>
      </c>
      <c r="E21" s="7">
        <f>('Oct 17'!F21+'Nov 17'!F21+'Dic 17'!F21+'Ene 17'!F21+'Feb 18'!F21+'Mar 18'!F21+'Abr 18'!G21+'May 18'!F21+'Jun 18'!F21+'Jul 18'!F21+'Ago 18'!F21+'Sep 18'!F21)/12</f>
        <v>3763.6666666666665</v>
      </c>
      <c r="F21" s="8">
        <f>('Oct 17'!G21+'Nov 17'!G21+'Dic 17'!H21+'Ene 17'!G21+'Feb 18'!H21+'Mar 18'!H21+'Abr 18'!H21+'May 18'!H21+'Jun 18'!F21)/12</f>
        <v>5754.25</v>
      </c>
      <c r="G21" s="9">
        <f>('Oct 17'!H21+'Nov 17'!H21+'Dic 17'!I21+'Ene 17'!H21+'Feb 18'!I21+'Mar 18'!I21+'Abr 18'!I21+'May 18'!I21+'Jun 18'!G21)/12</f>
        <v>5008.833333333333</v>
      </c>
      <c r="H21" s="23">
        <f>('Oct 17'!I21+'Nov 17'!I21+'Dic 17'!J21+'Ene 17'!I21+'Feb 18'!J21+'Mar 18'!J21+'Abr 18'!J21+'May 18'!J21+'Jun 18'!H21)/12</f>
        <v>2013.8333333333333</v>
      </c>
      <c r="I21" s="39">
        <f>('Oct 17'!J21+'Nov 17'!J21+'Dic 17'!K21+'Ene 17'!J21+'Feb 18'!K21+'Mar 18'!K21+'Abr 18'!K21+'May 18'!K21+'Jun 18'!I21)/12</f>
        <v>501.16666666666669</v>
      </c>
    </row>
    <row r="22" spans="1:10" ht="18" x14ac:dyDescent="0.25">
      <c r="A22" s="3" t="s">
        <v>24</v>
      </c>
      <c r="B22" s="7">
        <f>('Oct 17'!B22+'Nov 17'!B22+'Dic 17'!B22+'Ene 17'!B22+'Feb 18'!B22+'Mar 18'!B22+'Abr 18'!B22+'May 18'!B22+'Jun 18'!B22+'Jul 18'!B22+'Ago 18'!B22+'Sep 18'!B22)/12</f>
        <v>6076.75</v>
      </c>
      <c r="C22" s="207">
        <f>('Oct 17'!C22+'Nov 17'!C22+'Dic 17'!C22+'Ene 17'!C22+'Feb 18'!C22+'Mar 18'!C22+'Abr 18'!C22+'May 18'!C22+'Jun 18'!C22+'Jul 18'!C22+'Ago 18'!C22+'Sep 18'!C22)/12</f>
        <v>10909.333333333334</v>
      </c>
      <c r="D22" s="419">
        <f>('Oct 17'!D22+'Nov 17'!D22+'Dic 17'!D22+'Ene 17'!D22+'Feb 18'!D22+'Mar 18'!D22+'Abr 18'!D22+'May 18'!D22+'Jun 18'!D22+'Jul 18'!D22+'Ago 18'!D22+'Sep 18'!D22)</f>
        <v>22035835</v>
      </c>
      <c r="E22" s="7">
        <f>('Oct 17'!F22+'Nov 17'!F22+'Dic 17'!F22+'Ene 17'!F22+'Feb 18'!F22+'Mar 18'!F22+'Abr 18'!G22+'May 18'!F22+'Jun 18'!F22+'Jul 18'!F22+'Ago 18'!F22+'Sep 18'!F22)/12</f>
        <v>3164.25</v>
      </c>
      <c r="F22" s="8">
        <f>('Oct 17'!G22+'Nov 17'!G22+'Dic 17'!H22+'Ene 17'!G22+'Feb 18'!H22+'Mar 18'!H22+'Abr 18'!H22+'May 18'!H22+'Jun 18'!F22)/12</f>
        <v>4676.5</v>
      </c>
      <c r="G22" s="9">
        <f>('Oct 17'!H22+'Nov 17'!H22+'Dic 17'!I22+'Ene 17'!H22+'Feb 18'!I22+'Mar 18'!I22+'Abr 18'!I22+'May 18'!I22+'Jun 18'!G22)/12</f>
        <v>4174.25</v>
      </c>
      <c r="H22" s="23">
        <f>('Oct 17'!I22+'Nov 17'!I22+'Dic 17'!J22+'Ene 17'!I22+'Feb 18'!J22+'Mar 18'!J22+'Abr 18'!J22+'May 18'!J22+'Jun 18'!H22)/12</f>
        <v>1698.5833333333333</v>
      </c>
      <c r="I22" s="39">
        <f>('Oct 17'!J22+'Nov 17'!J22+'Dic 17'!K22+'Ene 17'!J22+'Feb 18'!K22+'Mar 18'!K22+'Abr 18'!K22+'May 18'!K22+'Jun 18'!I22)/12</f>
        <v>423.91666666666669</v>
      </c>
    </row>
    <row r="23" spans="1:10" ht="18" x14ac:dyDescent="0.25">
      <c r="A23" s="6" t="s">
        <v>25</v>
      </c>
      <c r="B23" s="7">
        <f>('Oct 17'!B23+'Nov 17'!B23+'Dic 17'!B23+'Ene 17'!B23+'Feb 18'!B23+'Mar 18'!B23+'Abr 18'!B23+'May 18'!B23+'Jun 18'!B23+'Jul 18'!B23+'Ago 18'!B23+'Sep 18'!B23)/12</f>
        <v>7739</v>
      </c>
      <c r="C23" s="207">
        <f>('Oct 17'!C23+'Nov 17'!C23+'Dic 17'!C23+'Ene 17'!C23+'Feb 18'!C23+'Mar 18'!C23+'Abr 18'!C23+'May 18'!C23+'Jun 18'!C23+'Jul 18'!C23+'Ago 18'!C23+'Sep 18'!C23)/12</f>
        <v>14555.25</v>
      </c>
      <c r="D23" s="419">
        <f>('Oct 17'!D23+'Nov 17'!D23+'Dic 17'!D23+'Ene 17'!D23+'Feb 18'!D23+'Mar 18'!D23+'Abr 18'!D23+'May 18'!D23+'Jun 18'!D23+'Jul 18'!D23+'Ago 18'!D23+'Sep 18'!D23)</f>
        <v>28733700</v>
      </c>
      <c r="E23" s="7">
        <f>('Oct 17'!F23+'Nov 17'!F23+'Dic 17'!F23+'Ene 17'!F23+'Feb 18'!F23+'Mar 18'!F23+'Abr 18'!G23+'May 18'!F23+'Jun 18'!F23+'Jul 18'!F23+'Ago 18'!F23+'Sep 18'!F23)/12</f>
        <v>3936.4166666666665</v>
      </c>
      <c r="F23" s="8">
        <f>('Oct 17'!G23+'Nov 17'!G23+'Dic 17'!H23+'Ene 17'!G23+'Feb 18'!H23+'Mar 18'!H23+'Abr 18'!H23+'May 18'!H23+'Jun 18'!F23)/12</f>
        <v>6153.583333333333</v>
      </c>
      <c r="G23" s="9">
        <f>('Oct 17'!H23+'Nov 17'!H23+'Dic 17'!I23+'Ene 17'!H23+'Feb 18'!I23+'Mar 18'!I23+'Abr 18'!I23+'May 18'!I23+'Jun 18'!G23)/12</f>
        <v>5588.333333333333</v>
      </c>
      <c r="H23" s="23">
        <f>('Oct 17'!I23+'Nov 17'!I23+'Dic 17'!J23+'Ene 17'!I23+'Feb 18'!J23+'Mar 18'!J23+'Abr 18'!J23+'May 18'!J23+'Jun 18'!H23)/12</f>
        <v>2267.5833333333335</v>
      </c>
      <c r="I23" s="39">
        <f>('Oct 17'!J23+'Nov 17'!J23+'Dic 17'!K23+'Ene 17'!J23+'Feb 18'!K23+'Mar 18'!K23+'Abr 18'!K23+'May 18'!K23+'Jun 18'!I23)/12</f>
        <v>603</v>
      </c>
    </row>
    <row r="24" spans="1:10" ht="18" x14ac:dyDescent="0.25">
      <c r="A24" s="6" t="s">
        <v>26</v>
      </c>
      <c r="B24" s="7">
        <f>('Oct 17'!B24+'Nov 17'!B24+'Dic 17'!B24+'Ene 17'!B24+'Feb 18'!B24+'Mar 18'!B24+'Abr 18'!B24+'May 18'!B24+'Jun 18'!B24+'Jul 18'!B24+'Ago 18'!B24+'Sep 18'!B24)/12</f>
        <v>4805.416666666667</v>
      </c>
      <c r="C24" s="207">
        <f>('Oct 17'!C24+'Nov 17'!C24+'Dic 17'!C24+'Ene 17'!C24+'Feb 18'!C24+'Mar 18'!C24+'Abr 18'!C24+'May 18'!C24+'Jun 18'!C24+'Jul 18'!C24+'Ago 18'!C24+'Sep 18'!C24)/12</f>
        <v>9079.75</v>
      </c>
      <c r="D24" s="419">
        <f>('Oct 17'!D24+'Nov 17'!D24+'Dic 17'!D24+'Ene 17'!D24+'Feb 18'!D24+'Mar 18'!D24+'Abr 18'!D24+'May 18'!D24+'Jun 18'!D24+'Jul 18'!D24+'Ago 18'!D24+'Sep 18'!D24)</f>
        <v>18015997</v>
      </c>
      <c r="E24" s="7">
        <f>('Oct 17'!F24+'Nov 17'!F24+'Dic 17'!F24+'Ene 17'!F24+'Feb 18'!F24+'Mar 18'!F24+'Abr 18'!G24+'May 18'!F24+'Jun 18'!F24+'Jul 18'!F24+'Ago 18'!F24+'Sep 18'!F24)/12</f>
        <v>2561.25</v>
      </c>
      <c r="F24" s="8">
        <f>('Oct 17'!G24+'Nov 17'!G24+'Dic 17'!H24+'Ene 17'!G24+'Feb 18'!H24+'Mar 18'!H24+'Abr 18'!H24+'May 18'!H24+'Jun 18'!F24)/12</f>
        <v>3839.5833333333335</v>
      </c>
      <c r="G24" s="9">
        <f>('Oct 17'!H24+'Nov 17'!H24+'Dic 17'!I24+'Ene 17'!H24+'Feb 18'!I24+'Mar 18'!I24+'Abr 18'!I24+'May 18'!I24+'Jun 18'!G24)/12</f>
        <v>3495</v>
      </c>
      <c r="H24" s="23">
        <f>('Oct 17'!I24+'Nov 17'!I24+'Dic 17'!J24+'Ene 17'!I24+'Feb 18'!J24+'Mar 18'!J24+'Abr 18'!J24+'May 18'!J24+'Jun 18'!H24)/12</f>
        <v>1427.8333333333333</v>
      </c>
      <c r="I24" s="39">
        <f>('Oct 17'!J24+'Nov 17'!J24+'Dic 17'!K24+'Ene 17'!J24+'Feb 18'!K24+'Mar 18'!K24+'Abr 18'!K24+'May 18'!K24+'Jun 18'!I24)/12</f>
        <v>369.16666666666669</v>
      </c>
    </row>
    <row r="25" spans="1:10" ht="18" x14ac:dyDescent="0.25">
      <c r="A25" s="6" t="s">
        <v>27</v>
      </c>
      <c r="B25" s="7">
        <f>('Oct 17'!B25+'Nov 17'!B25+'Dic 17'!B25+'Ene 17'!B25+'Feb 18'!B25+'Mar 18'!B25+'Abr 18'!B25+'May 18'!B25+'Jun 18'!B25+'Jul 18'!B25+'Ago 18'!B25+'Sep 18'!B25)/12</f>
        <v>3539.75</v>
      </c>
      <c r="C25" s="207">
        <f>('Oct 17'!C25+'Nov 17'!C25+'Dic 17'!C25+'Ene 17'!C25+'Feb 18'!C25+'Mar 18'!C25+'Abr 18'!C25+'May 18'!C25+'Jun 18'!C25+'Jul 18'!C25+'Ago 18'!C25+'Sep 18'!C25)/12</f>
        <v>6768</v>
      </c>
      <c r="D25" s="419">
        <f>('Oct 17'!D25+'Nov 17'!D25+'Dic 17'!D25+'Ene 17'!D25+'Feb 18'!D25+'Mar 18'!D25+'Abr 18'!D25+'May 18'!D25+'Jun 18'!D25+'Jul 18'!D25+'Ago 18'!D25+'Sep 18'!D25)</f>
        <v>13512421</v>
      </c>
      <c r="E25" s="7">
        <f>('Oct 17'!F25+'Nov 17'!F25+'Dic 17'!F25+'Ene 17'!F25+'Feb 18'!F25+'Mar 18'!F25+'Abr 18'!G25+'May 18'!F25+'Jun 18'!F25+'Jul 18'!F25+'Ago 18'!F25+'Sep 18'!F25)/12</f>
        <v>2043.0833333333333</v>
      </c>
      <c r="F25" s="8">
        <f>('Oct 17'!G25+'Nov 17'!G25+'Dic 17'!H25+'Ene 17'!G25+'Feb 18'!H25+'Mar 18'!H25+'Abr 18'!H25+'May 18'!H25+'Jun 18'!F25)/12</f>
        <v>2817.25</v>
      </c>
      <c r="G25" s="9">
        <f>('Oct 17'!H25+'Nov 17'!H25+'Dic 17'!I25+'Ene 17'!H25+'Feb 18'!I25+'Mar 18'!I25+'Abr 18'!I25+'May 18'!I25+'Jun 18'!G25)/12</f>
        <v>2611.4166666666665</v>
      </c>
      <c r="H25" s="23">
        <f>('Oct 17'!I25+'Nov 17'!I25+'Dic 17'!J25+'Ene 17'!I25+'Feb 18'!J25+'Mar 18'!J25+'Abr 18'!J25+'May 18'!J25+'Jun 18'!H25)/12</f>
        <v>1058.0833333333333</v>
      </c>
      <c r="I25" s="39">
        <f>('Oct 17'!J25+'Nov 17'!J25+'Dic 17'!K25+'Ene 17'!J25+'Feb 18'!K25+'Mar 18'!K25+'Abr 18'!K25+'May 18'!K25+'Jun 18'!I25)/12</f>
        <v>271.58333333333331</v>
      </c>
    </row>
    <row r="26" spans="1:10" ht="18" x14ac:dyDescent="0.25">
      <c r="A26" s="6" t="s">
        <v>28</v>
      </c>
      <c r="B26" s="7">
        <f>('Oct 17'!B26+'Nov 17'!B26+'Dic 17'!B26+'Ene 17'!B26+'Feb 18'!B26+'Mar 18'!B26+'Abr 18'!B26+'May 18'!B26+'Jun 18'!B26+'Jul 18'!B26+'Ago 18'!B26+'Sep 18'!B26)/12</f>
        <v>9028.5</v>
      </c>
      <c r="C26" s="207">
        <f>('Oct 17'!C26+'Nov 17'!C26+'Dic 17'!C26+'Ene 17'!C26+'Feb 18'!C26+'Mar 18'!C26+'Abr 18'!C26+'May 18'!C26+'Jun 18'!C26+'Jul 18'!C26+'Ago 18'!C26+'Sep 18'!C26)/12</f>
        <v>16638.916666666668</v>
      </c>
      <c r="D26" s="419">
        <f>('Oct 17'!D26+'Nov 17'!D26+'Dic 17'!D26+'Ene 17'!D26+'Feb 18'!D26+'Mar 18'!D26+'Abr 18'!D26+'May 18'!D26+'Jun 18'!D26+'Jul 18'!D26+'Ago 18'!D26+'Sep 18'!D26)</f>
        <v>33496471</v>
      </c>
      <c r="E26" s="7">
        <f>('Oct 17'!F26+'Nov 17'!F26+'Dic 17'!F26+'Ene 17'!F26+'Feb 18'!F26+'Mar 18'!F26+'Abr 18'!G26+'May 18'!F26+'Jun 18'!F26+'Jul 18'!F26+'Ago 18'!F26+'Sep 18'!F26)/12</f>
        <v>4728.083333333333</v>
      </c>
      <c r="F26" s="8">
        <f>('Oct 17'!G26+'Nov 17'!G26+'Dic 17'!H26+'Ene 17'!G26+'Feb 18'!H26+'Mar 18'!H26+'Abr 18'!H26+'May 18'!H26+'Jun 18'!F26)/12</f>
        <v>7100</v>
      </c>
      <c r="G26" s="9">
        <f>('Oct 17'!H26+'Nov 17'!H26+'Dic 17'!I26+'Ene 17'!H26+'Feb 18'!I26+'Mar 18'!I26+'Abr 18'!I26+'May 18'!I26+'Jun 18'!G26)/12</f>
        <v>6352.5</v>
      </c>
      <c r="H26" s="23">
        <f>('Oct 17'!I26+'Nov 17'!I26+'Dic 17'!J26+'Ene 17'!I26+'Feb 18'!J26+'Mar 18'!J26+'Abr 18'!J26+'May 18'!J26+'Jun 18'!H26)/12</f>
        <v>2569</v>
      </c>
      <c r="I26" s="39">
        <f>('Oct 17'!J26+'Nov 17'!J26+'Dic 17'!K26+'Ene 17'!J26+'Feb 18'!K26+'Mar 18'!K26+'Abr 18'!K26+'May 18'!K26+'Jun 18'!I26)/12</f>
        <v>658.83333333333337</v>
      </c>
    </row>
    <row r="27" spans="1:10" ht="18" x14ac:dyDescent="0.25">
      <c r="A27" s="6" t="s">
        <v>29</v>
      </c>
      <c r="B27" s="7">
        <f>('Oct 17'!B27+'Nov 17'!B27+'Dic 17'!B27+'Ene 17'!B27+'Feb 18'!B27+'Mar 18'!B27+'Abr 18'!B27+'May 18'!B27+'Jun 18'!B27+'Jul 18'!B27+'Ago 18'!B27+'Sep 18'!B27)/12</f>
        <v>8053.416666666667</v>
      </c>
      <c r="C27" s="207">
        <f>('Oct 17'!C27+'Nov 17'!C27+'Dic 17'!C27+'Ene 17'!C27+'Feb 18'!C27+'Mar 18'!C27+'Abr 18'!C27+'May 18'!C27+'Jun 18'!C27+'Jul 18'!C27+'Ago 18'!C27+'Sep 18'!C27)/12</f>
        <v>15353.583333333334</v>
      </c>
      <c r="D27" s="419">
        <f>('Oct 17'!D27+'Nov 17'!D27+'Dic 17'!D27+'Ene 17'!D27+'Feb 18'!D27+'Mar 18'!D27+'Abr 18'!D27+'May 18'!D27+'Jun 18'!D27+'Jul 18'!D27+'Ago 18'!D27+'Sep 18'!D27)</f>
        <v>31012605</v>
      </c>
      <c r="E27" s="7">
        <f>('Oct 17'!F27+'Nov 17'!F27+'Dic 17'!F27+'Ene 17'!F27+'Feb 18'!F27+'Mar 18'!F27+'Abr 18'!G27+'May 18'!F27+'Jun 18'!F27+'Jul 18'!F27+'Ago 18'!F27+'Sep 18'!F27)/12</f>
        <v>4108.5</v>
      </c>
      <c r="F27" s="8">
        <f>('Oct 17'!G27+'Nov 17'!G27+'Dic 17'!H27+'Ene 17'!G27+'Feb 18'!H27+'Mar 18'!H27+'Abr 18'!H27+'May 18'!H27+'Jun 18'!F27)/12</f>
        <v>6531.75</v>
      </c>
      <c r="G27" s="9">
        <f>('Oct 17'!H27+'Nov 17'!H27+'Dic 17'!I27+'Ene 17'!H27+'Feb 18'!I27+'Mar 18'!I27+'Abr 18'!I27+'May 18'!I27+'Jun 18'!G27)/12</f>
        <v>5970.083333333333</v>
      </c>
      <c r="H27" s="23">
        <f>('Oct 17'!I27+'Nov 17'!I27+'Dic 17'!J27+'Ene 17'!I27+'Feb 18'!J27+'Mar 18'!J27+'Abr 18'!J27+'May 18'!J27+'Jun 18'!H27)/12</f>
        <v>2449.8333333333335</v>
      </c>
      <c r="I27" s="39">
        <f>('Oct 17'!J27+'Nov 17'!J27+'Dic 17'!K27+'Ene 17'!J27+'Feb 18'!K27+'Mar 18'!K27+'Abr 18'!K27+'May 18'!K27+'Jun 18'!I27)/12</f>
        <v>622.33333333333337</v>
      </c>
    </row>
    <row r="28" spans="1:10" ht="18" x14ac:dyDescent="0.25">
      <c r="A28" s="6" t="s">
        <v>30</v>
      </c>
      <c r="B28" s="7">
        <f>('Oct 17'!B28+'Nov 17'!B28+'Dic 17'!B28+'Ene 17'!B28+'Feb 18'!B28+'Mar 18'!B28+'Abr 18'!B28+'May 18'!B28+'Jun 18'!B28+'Jul 18'!B28+'Ago 18'!B28+'Sep 18'!B28)/12</f>
        <v>10026.333333333334</v>
      </c>
      <c r="C28" s="207">
        <f>('Oct 17'!C28+'Nov 17'!C28+'Dic 17'!C28+'Ene 17'!C28+'Feb 18'!C28+'Mar 18'!C28+'Abr 18'!C28+'May 18'!C28+'Jun 18'!C28+'Jul 18'!C28+'Ago 18'!C28+'Sep 18'!C28)/12</f>
        <v>18144.583333333332</v>
      </c>
      <c r="D28" s="419">
        <f>('Oct 17'!D28+'Nov 17'!D28+'Dic 17'!D28+'Ene 17'!D28+'Feb 18'!D28+'Mar 18'!D28+'Abr 18'!D28+'May 18'!D28+'Jun 18'!D28+'Jul 18'!D28+'Ago 18'!D28+'Sep 18'!D28)</f>
        <v>36696739</v>
      </c>
      <c r="E28" s="7">
        <f>('Oct 17'!F28+'Nov 17'!F28+'Dic 17'!F28+'Ene 17'!F28+'Feb 18'!F28+'Mar 18'!F28+'Abr 18'!G28+'May 18'!F28+'Jun 18'!F28+'Jul 18'!F28+'Ago 18'!F28+'Sep 18'!F28)/12</f>
        <v>5369.083333333333</v>
      </c>
      <c r="F28" s="8">
        <f>('Oct 17'!G28+'Nov 17'!G28+'Dic 17'!H28+'Ene 17'!G28+'Feb 18'!H28+'Mar 18'!H28+'Abr 18'!H28+'May 18'!H28+'Jun 18'!F28)/12</f>
        <v>7850.25</v>
      </c>
      <c r="G28" s="9">
        <f>('Oct 17'!H28+'Nov 17'!H28+'Dic 17'!I28+'Ene 17'!H28+'Feb 18'!I28+'Mar 18'!I28+'Abr 18'!I28+'May 18'!I28+'Jun 18'!G28)/12</f>
        <v>6868.416666666667</v>
      </c>
      <c r="H28" s="23">
        <f>('Oct 17'!I28+'Nov 17'!I28+'Dic 17'!J28+'Ene 17'!I28+'Feb 18'!J28+'Mar 18'!J28+'Abr 18'!J28+'May 18'!J28+'Jun 18'!H28)/12</f>
        <v>2782.0833333333335</v>
      </c>
      <c r="I28" s="39">
        <f>('Oct 17'!J28+'Nov 17'!J28+'Dic 17'!K28+'Ene 17'!J28+'Feb 18'!K28+'Mar 18'!K28+'Abr 18'!K28+'May 18'!K28+'Jun 18'!I28)/12</f>
        <v>684.91666666666663</v>
      </c>
    </row>
    <row r="29" spans="1:10" ht="18" x14ac:dyDescent="0.25">
      <c r="A29" s="6" t="s">
        <v>31</v>
      </c>
      <c r="B29" s="7">
        <f>('Oct 17'!B29+'Nov 17'!B29+'Dic 17'!B29+'Ene 17'!B29+'Feb 18'!B29+'Mar 18'!B29+'Abr 18'!B29+'May 18'!B29+'Jun 18'!B29+'Jul 18'!B29+'Ago 18'!B29+'Sep 18'!B29)/12</f>
        <v>7168.583333333333</v>
      </c>
      <c r="C29" s="207">
        <f>('Oct 17'!C29+'Nov 17'!C29+'Dic 17'!C29+'Ene 17'!C29+'Feb 18'!C29+'Mar 18'!C29+'Abr 18'!C29+'May 18'!C29+'Jun 18'!C29+'Jul 18'!C29+'Ago 18'!C29+'Sep 18'!C29)/12</f>
        <v>14024.583333333334</v>
      </c>
      <c r="D29" s="419">
        <f>('Oct 17'!D29+'Nov 17'!D29+'Dic 17'!D29+'Ene 17'!D29+'Feb 18'!D29+'Mar 18'!D29+'Abr 18'!D29+'May 18'!D29+'Jun 18'!D29+'Jul 18'!D29+'Ago 18'!D29+'Sep 18'!D29)</f>
        <v>27867575</v>
      </c>
      <c r="E29" s="7">
        <f>('Oct 17'!F29+'Nov 17'!F29+'Dic 17'!F29+'Ene 17'!F29+'Feb 18'!F29+'Mar 18'!F29+'Abr 18'!G29+'May 18'!F29+'Jun 18'!F29+'Jul 18'!F29+'Ago 18'!F29+'Sep 18'!F29)/12</f>
        <v>4053.8333333333335</v>
      </c>
      <c r="F29" s="8">
        <f>('Oct 17'!G29+'Nov 17'!G29+'Dic 17'!H29+'Ene 17'!G29+'Feb 18'!H29+'Mar 18'!H29+'Abr 18'!H29+'May 18'!H29+'Jun 18'!F29)/12</f>
        <v>5950.25</v>
      </c>
      <c r="G29" s="9">
        <f>('Oct 17'!H29+'Nov 17'!H29+'Dic 17'!I29+'Ene 17'!H29+'Feb 18'!I29+'Mar 18'!I29+'Abr 18'!I29+'May 18'!I29+'Jun 18'!G29)/12</f>
        <v>5371</v>
      </c>
      <c r="H29" s="23">
        <f>('Oct 17'!I29+'Nov 17'!I29+'Dic 17'!J29+'Ene 17'!I29+'Feb 18'!J29+'Mar 18'!J29+'Abr 18'!J29+'May 18'!J29+'Jun 18'!H29)/12</f>
        <v>2199.9166666666665</v>
      </c>
      <c r="I29" s="39">
        <f>('Oct 17'!J29+'Nov 17'!J29+'Dic 17'!K29+'Ene 17'!J29+'Feb 18'!K29+'Mar 18'!K29+'Abr 18'!K29+'May 18'!K29+'Jun 18'!I29)/12</f>
        <v>563.75</v>
      </c>
    </row>
    <row r="30" spans="1:10" ht="18" x14ac:dyDescent="0.25">
      <c r="A30" s="6" t="s">
        <v>32</v>
      </c>
      <c r="B30" s="7">
        <f>('Oct 17'!B30+'Nov 17'!B30+'Dic 17'!B30+'Ene 17'!B30+'Feb 18'!B30+'Mar 18'!B30+'Abr 18'!B30+'May 18'!B30+'Jun 18'!B30+'Jul 18'!B30+'Ago 18'!B30+'Sep 18'!B30)/12</f>
        <v>5867.25</v>
      </c>
      <c r="C30" s="207">
        <f>('Oct 17'!C30+'Nov 17'!C30+'Dic 17'!C30+'Ene 17'!C30+'Feb 18'!C30+'Mar 18'!C30+'Abr 18'!C30+'May 18'!C30+'Jun 18'!C30+'Jul 18'!C30+'Ago 18'!C30+'Sep 18'!C30)/12</f>
        <v>11071.916666666666</v>
      </c>
      <c r="D30" s="419">
        <f>('Oct 17'!D30+'Nov 17'!D30+'Dic 17'!D30+'Ene 17'!D30+'Feb 18'!D30+'Mar 18'!D30+'Abr 18'!D30+'May 18'!D30+'Jun 18'!D30+'Jul 18'!D30+'Ago 18'!D30+'Sep 18'!D30)</f>
        <v>22050910</v>
      </c>
      <c r="E30" s="7">
        <f>('Oct 17'!F30+'Nov 17'!F30+'Dic 17'!F30+'Ene 17'!F30+'Feb 18'!F30+'Mar 18'!F30+'Abr 18'!G30+'May 18'!F30+'Jun 18'!F30+'Jul 18'!F30+'Ago 18'!F30+'Sep 18'!F30)/12</f>
        <v>3153.8333333333335</v>
      </c>
      <c r="F30" s="8">
        <f>('Oct 17'!G30+'Nov 17'!G30+'Dic 17'!H30+'Ene 17'!G30+'Feb 18'!H30+'Mar 18'!H30+'Abr 18'!H30+'May 18'!H30+'Jun 18'!F30)/12</f>
        <v>4747.583333333333</v>
      </c>
      <c r="G30" s="9">
        <f>('Oct 17'!H30+'Nov 17'!H30+'Dic 17'!I30+'Ene 17'!H30+'Feb 18'!I30+'Mar 18'!I30+'Abr 18'!I30+'May 18'!I30+'Jun 18'!G30)/12</f>
        <v>4223.25</v>
      </c>
      <c r="H30" s="23">
        <f>('Oct 17'!I30+'Nov 17'!I30+'Dic 17'!J30+'Ene 17'!I30+'Feb 18'!J30+'Mar 18'!J30+'Abr 18'!J30+'May 18'!J30+'Jun 18'!H30)/12</f>
        <v>1719.5833333333333</v>
      </c>
      <c r="I30" s="39">
        <f>('Oct 17'!J30+'Nov 17'!J30+'Dic 17'!K30+'Ene 17'!J30+'Feb 18'!K30+'Mar 18'!K30+'Abr 18'!K30+'May 18'!K30+'Jun 18'!I30)/12</f>
        <v>433.5</v>
      </c>
    </row>
    <row r="31" spans="1:10" ht="18" x14ac:dyDescent="0.25">
      <c r="A31" s="28" t="s">
        <v>33</v>
      </c>
      <c r="B31" s="7">
        <f>('Oct 17'!B31+'Nov 17'!B31+'Dic 17'!B31+'Ene 17'!B31+'Feb 18'!B31+'Mar 18'!B31+'Abr 18'!B31+'May 18'!B31+'Jun 18'!B31+'Jul 18'!B31+'Ago 18'!B31+'Sep 18'!B31)/12</f>
        <v>5457.75</v>
      </c>
      <c r="C31" s="207">
        <f>('Oct 17'!C31+'Nov 17'!C31+'Dic 17'!C31+'Ene 17'!C31+'Feb 18'!C31+'Mar 18'!C31+'Abr 18'!C31+'May 18'!C31+'Jun 18'!C31+'Jul 18'!C31+'Ago 18'!C31+'Sep 18'!C31)/12</f>
        <v>10430.833333333334</v>
      </c>
      <c r="D31" s="419">
        <f>('Oct 17'!D31+'Nov 17'!D31+'Dic 17'!D31+'Ene 17'!D31+'Feb 18'!D31+'Mar 18'!D31+'Abr 18'!D31+'May 18'!D31+'Jun 18'!D31+'Jul 18'!D31+'Ago 18'!D31+'Sep 18'!D31)</f>
        <v>19954210</v>
      </c>
      <c r="E31" s="7">
        <f>('Oct 17'!F31+'Nov 17'!F31+'Dic 17'!F31+'Ene 17'!F31+'Feb 18'!F31+'Mar 18'!F31+'Abr 18'!G31+'May 18'!F31+'Jun 18'!F31+'Jul 18'!F31+'Ago 18'!F31+'Sep 18'!F31)/12</f>
        <v>2971</v>
      </c>
      <c r="F31" s="8">
        <f>('Oct 17'!G31+'Nov 17'!G31+'Dic 17'!H31+'Ene 17'!G31+'Feb 18'!H31+'Mar 18'!H31+'Abr 18'!H31+'May 18'!H31+'Jun 18'!F31)/12</f>
        <v>4402.666666666667</v>
      </c>
      <c r="G31" s="9">
        <f>('Oct 17'!H31+'Nov 17'!H31+'Dic 17'!I31+'Ene 17'!H31+'Feb 18'!I31+'Mar 18'!I31+'Abr 18'!I31+'May 18'!I31+'Jun 18'!G31)/12</f>
        <v>3998.25</v>
      </c>
      <c r="H31" s="23">
        <f>('Oct 17'!I31+'Nov 17'!I31+'Dic 17'!J31+'Ene 17'!I31+'Feb 18'!J31+'Mar 18'!J31+'Abr 18'!J31+'May 18'!J31+'Jun 18'!H31)/12</f>
        <v>1649.1666666666667</v>
      </c>
      <c r="I31" s="39">
        <f>('Oct 17'!J31+'Nov 17'!J31+'Dic 17'!K31+'Ene 17'!J31+'Feb 18'!K31+'Mar 18'!K31+'Abr 18'!K31+'May 18'!K31+'Jun 18'!I31)/12</f>
        <v>426.41666666666669</v>
      </c>
    </row>
    <row r="32" spans="1:10" ht="18.75" thickBot="1" x14ac:dyDescent="0.3">
      <c r="A32" s="28" t="s">
        <v>34</v>
      </c>
      <c r="B32" s="11">
        <f>('Oct 17'!B32+'Nov 17'!B32+'Dic 17'!B32+'Ene 17'!B32+'Feb 18'!B32+'Mar 18'!B32+'Abr 18'!B32+'May 18'!B32+'Jun 18'!B32+'Jul 18'!B32+'Ago 18'!B32+'Sep 18'!B32)/12</f>
        <v>1957.5833333333333</v>
      </c>
      <c r="C32" s="209">
        <f>('Oct 17'!C32+'Nov 17'!C32+'Dic 17'!C32+'Ene 17'!C32+'Feb 18'!C32+'Mar 18'!C32+'Abr 18'!C32+'May 18'!C32+'Jun 18'!C32+'Jul 18'!C32+'Ago 18'!C32+'Sep 18'!C32)/12</f>
        <v>3748.4166666666665</v>
      </c>
      <c r="D32" s="420">
        <f>('Oct 17'!D32+'Nov 17'!D32+'Dic 17'!D32+'Ene 17'!D32+'Feb 18'!D32+'Mar 18'!D32+'Abr 18'!D32+'May 18'!D32+'Jun 18'!D32+'Jul 18'!D32+'Ago 18'!D32+'Sep 18'!D32)</f>
        <v>7569249</v>
      </c>
      <c r="E32" s="11">
        <f>('Oct 17'!F32+'Nov 17'!F32+'Dic 17'!F32+'Ene 17'!F32+'Feb 18'!F32+'Mar 18'!F32+'Abr 18'!G32+'May 18'!F32+'Jun 18'!F32+'Jul 18'!F32+'Ago 18'!F32+'Sep 18'!F32)/12</f>
        <v>1003.6666666666666</v>
      </c>
      <c r="F32" s="12">
        <f>('Oct 17'!G32+'Nov 17'!G32+'Dic 17'!H32+'Ene 17'!G32+'Feb 18'!H32+'Mar 18'!H32+'Abr 18'!H32+'May 18'!H32+'Jun 18'!F32)/12</f>
        <v>1583.9166666666667</v>
      </c>
      <c r="G32" s="421">
        <f>('Oct 17'!H32+'Nov 17'!H32+'Dic 17'!I32+'Ene 17'!H32+'Feb 18'!I32+'Mar 18'!I32+'Abr 18'!I32+'May 18'!I32+'Jun 18'!G32)/12</f>
        <v>618.83333333333337</v>
      </c>
      <c r="H32" s="422">
        <f>('Oct 17'!I32+'Nov 17'!I32+'Dic 17'!J32+'Ene 17'!I32+'Feb 18'!J32+'Mar 18'!J32+'Abr 18'!J32+'May 18'!J32+'Jun 18'!H32)/12</f>
        <v>1428.25</v>
      </c>
      <c r="I32" s="423">
        <f>('Oct 17'!J32+'Nov 17'!J32+'Dic 17'!K32+'Ene 17'!J32+'Feb 18'!K32+'Mar 18'!K32+'Abr 18'!K32+'May 18'!K32+'Jun 18'!I32)/12</f>
        <v>155.5</v>
      </c>
    </row>
    <row r="33" spans="1:10" ht="18.75" thickBot="1" x14ac:dyDescent="0.3">
      <c r="A33" s="13" t="s">
        <v>35</v>
      </c>
      <c r="B33" s="33">
        <f>SUM(B20:B32)</f>
        <v>92061.416666666657</v>
      </c>
      <c r="C33" s="33">
        <f t="shared" ref="C33:D33" si="2">SUM(C20:C32)</f>
        <v>169838.58333333331</v>
      </c>
      <c r="D33" s="32">
        <f t="shared" si="2"/>
        <v>340539034</v>
      </c>
      <c r="E33" s="33">
        <f>SUM(E20:E32)</f>
        <v>48035</v>
      </c>
      <c r="F33" s="34">
        <f>SUM(F20:F32)</f>
        <v>72587</v>
      </c>
      <c r="G33" s="46">
        <f>SUM(G20:G32)</f>
        <v>64196.666666666664</v>
      </c>
      <c r="H33" s="47">
        <f>SUM(H20:H32)</f>
        <v>27261.5</v>
      </c>
      <c r="I33" s="48">
        <f t="shared" ref="I33" si="3">SUM(I20:I32)</f>
        <v>6723.8333333333339</v>
      </c>
    </row>
    <row r="34" spans="1:10" ht="18.75" thickBot="1" x14ac:dyDescent="0.3">
      <c r="A34" s="17"/>
      <c r="B34" s="35"/>
      <c r="C34" s="35"/>
      <c r="D34" s="35"/>
      <c r="E34" s="18"/>
      <c r="F34" s="35"/>
      <c r="G34" s="35"/>
      <c r="H34" s="18"/>
      <c r="I34" s="18"/>
      <c r="J34" s="18"/>
    </row>
    <row r="35" spans="1:10" ht="16.5" thickBot="1" x14ac:dyDescent="0.3">
      <c r="A35" s="2" t="s">
        <v>36</v>
      </c>
      <c r="B35" s="416"/>
      <c r="C35" s="416"/>
      <c r="D35" s="416"/>
      <c r="E35" s="417"/>
      <c r="F35" s="417"/>
      <c r="G35" s="417"/>
      <c r="H35" s="417"/>
      <c r="I35" s="418"/>
    </row>
    <row r="36" spans="1:10" ht="18" x14ac:dyDescent="0.25">
      <c r="A36" s="6" t="s">
        <v>37</v>
      </c>
      <c r="B36" s="25">
        <f>('Oct 17'!B36+'Nov 17'!B36+'Dic 17'!B36+'Ene 17'!B36+'Feb 18'!B36+'Mar 18'!B36+'Abr 18'!B36+'May 18'!B36+'Jun 18'!B36+'Jul 18'!B36+'Ago 18'!B36+'Sep 18'!B36)/12</f>
        <v>12358.083333333334</v>
      </c>
      <c r="C36" s="26">
        <f>('Oct 17'!C36+'Nov 17'!C36+'Dic 17'!C36+'Ene 17'!C36+'Feb 18'!C36+'Mar 18'!C36+'Abr 18'!C36+'May 18'!C36+'Jun 18'!C36+'Jul 18'!C36+'Ago 18'!C36+'Sep 18'!C36)/12</f>
        <v>22111.5</v>
      </c>
      <c r="D36" s="27">
        <f>('Oct 17'!D36+'Nov 17'!D36+'Dic 17'!D36+'Ene 17'!D36+'Feb 18'!D36+'Mar 18'!D36+'Abr 18'!D36+'May 18'!D36+'Jun 18'!D36+'Jul 18'!D36+'Ago 18'!D36+'Sep 18'!D36)</f>
        <v>44628363</v>
      </c>
      <c r="E36" s="36">
        <f>('Oct 17'!F36+'Nov 17'!F36+'Dic 17'!F36+'Ene 17'!F36+'Feb 18'!F36+'Mar 18'!F36+'Abr 18'!G36+'May 18'!F36+'Jun 18'!F36+'Jul 18'!F36+'Ago 18'!F36+'Sep 18'!F36)/12</f>
        <v>6866.916666666667</v>
      </c>
      <c r="F36" s="212">
        <f>('Oct 17'!G36+'Nov 17'!G36+'Dic 17'!H36+'Ene 17'!G36+'Feb 18'!H36+'Mar 18'!H36+'Abr 18'!H36+'May 18'!H36+'Jun 18'!F36)/12</f>
        <v>9783.5</v>
      </c>
      <c r="G36" s="21">
        <f>('Oct 17'!H36+'Nov 17'!H36+'Dic 17'!I36+'Ene 17'!H36+'Feb 18'!I36+'Mar 18'!I36+'Abr 18'!I36+'May 18'!I36+'Jun 18'!G36)/12</f>
        <v>8210.25</v>
      </c>
      <c r="H36" s="22">
        <f>('Oct 17'!I36+'Nov 17'!I36+'Dic 17'!J36+'Ene 17'!I36+'Feb 18'!J36+'Mar 18'!J36+'Abr 18'!J36+'May 18'!J36+'Jun 18'!H36)/12</f>
        <v>3267.9166666666665</v>
      </c>
      <c r="I36" s="38">
        <f>('Oct 17'!J36+'Nov 17'!J36+'Dic 17'!K36+'Ene 17'!J36+'Feb 18'!K36+'Mar 18'!K36+'Abr 18'!K36+'May 18'!K36+'Jun 18'!I36)/12</f>
        <v>784.75</v>
      </c>
    </row>
    <row r="37" spans="1:10" ht="18" x14ac:dyDescent="0.25">
      <c r="A37" s="6" t="s">
        <v>38</v>
      </c>
      <c r="B37" s="25">
        <f>('Oct 17'!B37+'Nov 17'!B37+'Dic 17'!B37+'Ene 17'!B37+'Feb 18'!B37+'Mar 18'!B37+'Abr 18'!B37+'May 18'!B37+'Jun 18'!B37+'Jul 18'!B37+'Ago 18'!B37+'Sep 18'!B37)/12</f>
        <v>16719.666666666668</v>
      </c>
      <c r="C37" s="26">
        <f>('Oct 17'!C37+'Nov 17'!C37+'Dic 17'!C37+'Ene 17'!C37+'Feb 18'!C37+'Mar 18'!C37+'Abr 18'!C37+'May 18'!C37+'Jun 18'!C37+'Jul 18'!C37+'Ago 18'!C37+'Sep 18'!C37)/12</f>
        <v>31954.166666666668</v>
      </c>
      <c r="D37" s="27">
        <f>('Oct 17'!D37+'Nov 17'!D37+'Dic 17'!D37+'Ene 17'!D37+'Feb 18'!D37+'Mar 18'!D37+'Abr 18'!D37+'May 18'!D37+'Jun 18'!D37+'Jul 18'!D37+'Ago 18'!D37+'Sep 18'!D37)</f>
        <v>63587515</v>
      </c>
      <c r="E37" s="25">
        <f>('Oct 17'!F37+'Nov 17'!F37+'Dic 17'!F37+'Ene 17'!F37+'Feb 18'!F37+'Mar 18'!F37+'Abr 18'!G37+'May 18'!F37+'Jun 18'!F37+'Jul 18'!F37+'Ago 18'!F37+'Sep 18'!F37)/12</f>
        <v>10392.25</v>
      </c>
      <c r="F37" s="27">
        <f>('Oct 17'!G37+'Nov 17'!G37+'Dic 17'!H37+'Ene 17'!G37+'Feb 18'!H37+'Mar 18'!H37+'Abr 18'!H37+'May 18'!H37+'Jun 18'!F37)/12</f>
        <v>13983.25</v>
      </c>
      <c r="G37" s="9">
        <f>('Oct 17'!H37+'Nov 17'!H37+'Dic 17'!I37+'Ene 17'!H37+'Feb 18'!I37+'Mar 18'!I37+'Abr 18'!I37+'May 18'!I37+'Jun 18'!G37)/12</f>
        <v>11746.416666666666</v>
      </c>
      <c r="H37" s="23">
        <f>('Oct 17'!I37+'Nov 17'!I37+'Dic 17'!J37+'Ene 17'!I37+'Feb 18'!J37+'Mar 18'!J37+'Abr 18'!J37+'May 18'!J37+'Jun 18'!H37)/12</f>
        <v>4699.25</v>
      </c>
      <c r="I37" s="39">
        <f>('Oct 17'!J37+'Nov 17'!J37+'Dic 17'!K37+'Ene 17'!J37+'Feb 18'!K37+'Mar 18'!K37+'Abr 18'!K37+'May 18'!K37+'Jun 18'!I37)/12</f>
        <v>1142.0833333333333</v>
      </c>
    </row>
    <row r="38" spans="1:10" ht="18" x14ac:dyDescent="0.25">
      <c r="A38" s="6" t="s">
        <v>39</v>
      </c>
      <c r="B38" s="25">
        <f>('Oct 17'!B38+'Nov 17'!B38+'Dic 17'!B38+'Ene 17'!B38+'Feb 18'!B38+'Mar 18'!B38+'Abr 18'!B38+'May 18'!B38+'Jun 18'!B38+'Jul 18'!B38+'Ago 18'!B38+'Sep 18'!B38)/12</f>
        <v>5466.5</v>
      </c>
      <c r="C38" s="26">
        <f>('Oct 17'!C38+'Nov 17'!C38+'Dic 17'!C38+'Ene 17'!C38+'Feb 18'!C38+'Mar 18'!C38+'Abr 18'!C38+'May 18'!C38+'Jun 18'!C38+'Jul 18'!C38+'Ago 18'!C38+'Sep 18'!C38)/12</f>
        <v>10390.166666666666</v>
      </c>
      <c r="D38" s="27">
        <f>('Oct 17'!D38+'Nov 17'!D38+'Dic 17'!D38+'Ene 17'!D38+'Feb 18'!D38+'Mar 18'!D38+'Abr 18'!D38+'May 18'!D38+'Jun 18'!D38+'Jul 18'!D38+'Ago 18'!D38+'Sep 18'!D38)</f>
        <v>21053447</v>
      </c>
      <c r="E38" s="25">
        <f>('Oct 17'!F38+'Nov 17'!F38+'Dic 17'!F38+'Ene 17'!F38+'Feb 18'!F38+'Mar 18'!F38+'Abr 18'!G38+'May 18'!F38+'Jun 18'!F38+'Jul 18'!F38+'Ago 18'!F38+'Sep 18'!F38)/12</f>
        <v>3459.5833333333335</v>
      </c>
      <c r="F38" s="27">
        <f>('Oct 17'!G38+'Nov 17'!G38+'Dic 17'!H38+'Ene 17'!G38+'Feb 18'!H38+'Mar 18'!H38+'Abr 18'!H38+'May 18'!H38+'Jun 18'!F38)/12</f>
        <v>4501.583333333333</v>
      </c>
      <c r="G38" s="9">
        <f>('Oct 17'!H38+'Nov 17'!H38+'Dic 17'!I38+'Ene 17'!H38+'Feb 18'!I38+'Mar 18'!I38+'Abr 18'!I38+'May 18'!I38+'Jun 18'!G38)/12</f>
        <v>3896.75</v>
      </c>
      <c r="H38" s="23">
        <f>('Oct 17'!I38+'Nov 17'!I38+'Dic 17'!J38+'Ene 17'!I38+'Feb 18'!J38+'Mar 18'!J38+'Abr 18'!J38+'May 18'!J38+'Jun 18'!H38)/12</f>
        <v>1567.25</v>
      </c>
      <c r="I38" s="39">
        <f>('Oct 17'!J38+'Nov 17'!J38+'Dic 17'!K38+'Ene 17'!J38+'Feb 18'!K38+'Mar 18'!K38+'Abr 18'!K38+'May 18'!K38+'Jun 18'!I38)/12</f>
        <v>382.25</v>
      </c>
    </row>
    <row r="39" spans="1:10" ht="18" x14ac:dyDescent="0.25">
      <c r="A39" s="6" t="s">
        <v>40</v>
      </c>
      <c r="B39" s="25">
        <f>('Oct 17'!B39+'Nov 17'!B39+'Dic 17'!B39+'Ene 17'!B39+'Feb 18'!B39+'Mar 18'!B39+'Abr 18'!B39+'May 18'!B39+'Jun 18'!B39+'Jul 18'!B39+'Ago 18'!B39+'Sep 18'!B39)/12</f>
        <v>8758.5</v>
      </c>
      <c r="C39" s="26">
        <f>('Oct 17'!C39+'Nov 17'!C39+'Dic 17'!C39+'Ene 17'!C39+'Feb 18'!C39+'Mar 18'!C39+'Abr 18'!C39+'May 18'!C39+'Jun 18'!C39+'Jul 18'!C39+'Ago 18'!C39+'Sep 18'!C39)/12</f>
        <v>17051</v>
      </c>
      <c r="D39" s="27">
        <f>('Oct 17'!D39+'Nov 17'!D39+'Dic 17'!D39+'Ene 17'!D39+'Feb 18'!D39+'Mar 18'!D39+'Abr 18'!D39+'May 18'!D39+'Jun 18'!D39+'Jul 18'!D39+'Ago 18'!D39+'Sep 18'!D39)</f>
        <v>33949044</v>
      </c>
      <c r="E39" s="25">
        <f>('Oct 17'!F39+'Nov 17'!F39+'Dic 17'!F39+'Ene 17'!F39+'Feb 18'!F39+'Mar 18'!F39+'Abr 18'!G39+'May 18'!F39+'Jun 18'!F39+'Jul 18'!F39+'Ago 18'!F39+'Sep 18'!F39)/12</f>
        <v>5060.416666666667</v>
      </c>
      <c r="F39" s="27">
        <f>('Oct 17'!G39+'Nov 17'!G39+'Dic 17'!H39+'Ene 17'!G39+'Feb 18'!H39+'Mar 18'!H39+'Abr 18'!H39+'May 18'!H39+'Jun 18'!F39)/12</f>
        <v>7286.416666666667</v>
      </c>
      <c r="G39" s="9">
        <f>('Oct 17'!H39+'Nov 17'!H39+'Dic 17'!I39+'Ene 17'!H39+'Feb 18'!I39+'Mar 18'!I39+'Abr 18'!I39+'May 18'!I39+'Jun 18'!G39)/12</f>
        <v>6543.333333333333</v>
      </c>
      <c r="H39" s="23">
        <f>('Oct 17'!I39+'Nov 17'!I39+'Dic 17'!J39+'Ene 17'!I39+'Feb 18'!J39+'Mar 18'!J39+'Abr 18'!J39+'May 18'!J39+'Jun 18'!H39)/12</f>
        <v>2670.0833333333335</v>
      </c>
      <c r="I39" s="39">
        <f>('Oct 17'!J39+'Nov 17'!J39+'Dic 17'!K39+'Ene 17'!J39+'Feb 18'!K39+'Mar 18'!K39+'Abr 18'!K39+'May 18'!K39+'Jun 18'!I39)/12</f>
        <v>675.25</v>
      </c>
    </row>
    <row r="40" spans="1:10" ht="18" x14ac:dyDescent="0.25">
      <c r="A40" s="6" t="s">
        <v>41</v>
      </c>
      <c r="B40" s="25">
        <f>('Oct 17'!B40+'Nov 17'!B40+'Dic 17'!B40+'Ene 17'!B40+'Feb 18'!B40+'Mar 18'!B40+'Abr 18'!B40+'May 18'!B40+'Jun 18'!B40+'Jul 18'!B40+'Ago 18'!B40+'Sep 18'!B40)/12</f>
        <v>6138.833333333333</v>
      </c>
      <c r="C40" s="26">
        <f>('Oct 17'!C40+'Nov 17'!C40+'Dic 17'!C40+'Ene 17'!C40+'Feb 18'!C40+'Mar 18'!C40+'Abr 18'!C40+'May 18'!C40+'Jun 18'!C40+'Jul 18'!C40+'Ago 18'!C40+'Sep 18'!C40)/12</f>
        <v>11319.583333333334</v>
      </c>
      <c r="D40" s="27">
        <f>('Oct 17'!D40+'Nov 17'!D40+'Dic 17'!D40+'Ene 17'!D40+'Feb 18'!D40+'Mar 18'!D40+'Abr 18'!D40+'May 18'!D40+'Jun 18'!D40+'Jul 18'!D40+'Ago 18'!D40+'Sep 18'!D40)</f>
        <v>22744016</v>
      </c>
      <c r="E40" s="25">
        <f>('Oct 17'!F40+'Nov 17'!F40+'Dic 17'!F40+'Ene 17'!F40+'Feb 18'!F40+'Mar 18'!F40+'Abr 18'!G40+'May 18'!F40+'Jun 18'!F40+'Jul 18'!F40+'Ago 18'!F40+'Sep 18'!F40)/12</f>
        <v>3548.3333333333335</v>
      </c>
      <c r="F40" s="27">
        <f>('Oct 17'!G40+'Nov 17'!G40+'Dic 17'!H40+'Ene 17'!G40+'Feb 18'!H40+'Mar 18'!H40+'Abr 18'!H40+'May 18'!H40+'Jun 18'!F40)/12</f>
        <v>4919.416666666667</v>
      </c>
      <c r="G40" s="9">
        <f>('Oct 17'!H40+'Nov 17'!H40+'Dic 17'!I40+'Ene 17'!H40+'Feb 18'!I40+'Mar 18'!I40+'Abr 18'!I40+'May 18'!I40+'Jun 18'!G40)/12</f>
        <v>4246.5</v>
      </c>
      <c r="H40" s="23">
        <f>('Oct 17'!I40+'Nov 17'!I40+'Dic 17'!J40+'Ene 17'!I40+'Feb 18'!J40+'Mar 18'!J40+'Abr 18'!J40+'May 18'!J40+'Jun 18'!H40)/12</f>
        <v>1705</v>
      </c>
      <c r="I40" s="39">
        <f>('Oct 17'!J40+'Nov 17'!J40+'Dic 17'!K40+'Ene 17'!J40+'Feb 18'!K40+'Mar 18'!K40+'Abr 18'!K40+'May 18'!K40+'Jun 18'!I40)/12</f>
        <v>422.16666666666669</v>
      </c>
    </row>
    <row r="41" spans="1:10" ht="18" x14ac:dyDescent="0.25">
      <c r="A41" s="6" t="s">
        <v>42</v>
      </c>
      <c r="B41" s="25">
        <f>('Oct 17'!B41+'Nov 17'!B41+'Dic 17'!B41+'Ene 17'!B41+'Feb 18'!B41+'Mar 18'!B41+'Abr 18'!B41+'May 18'!B41+'Jun 18'!B41+'Jul 18'!B41+'Ago 18'!B41+'Sep 18'!B41)/12</f>
        <v>7927.916666666667</v>
      </c>
      <c r="C41" s="26">
        <f>('Oct 17'!C41+'Nov 17'!C41+'Dic 17'!C41+'Ene 17'!C41+'Feb 18'!C41+'Mar 18'!C41+'Abr 18'!C41+'May 18'!C41+'Jun 18'!C41+'Jul 18'!C41+'Ago 18'!C41+'Sep 18'!C41)/12</f>
        <v>15508.583333333334</v>
      </c>
      <c r="D41" s="27">
        <f>('Oct 17'!D41+'Nov 17'!D41+'Dic 17'!D41+'Ene 17'!D41+'Feb 18'!D41+'Mar 18'!D41+'Abr 18'!D41+'May 18'!D41+'Jun 18'!D41+'Jul 18'!D41+'Ago 18'!D41+'Sep 18'!D41)</f>
        <v>31314653</v>
      </c>
      <c r="E41" s="25">
        <f>('Oct 17'!F41+'Nov 17'!F41+'Dic 17'!F41+'Ene 17'!F41+'Feb 18'!F41+'Mar 18'!F41+'Abr 18'!G41+'May 18'!F41+'Jun 18'!F41+'Jul 18'!F41+'Ago 18'!F41+'Sep 18'!F41)/12</f>
        <v>4528.916666666667</v>
      </c>
      <c r="F41" s="27">
        <f>('Oct 17'!G41+'Nov 17'!G41+'Dic 17'!H41+'Ene 17'!G41+'Feb 18'!H41+'Mar 18'!H41+'Abr 18'!H41+'May 18'!H41+'Jun 18'!F41)/12</f>
        <v>6540.083333333333</v>
      </c>
      <c r="G41" s="9">
        <f>('Oct 17'!H41+'Nov 17'!H41+'Dic 17'!I41+'Ene 17'!H41+'Feb 18'!I41+'Mar 18'!I41+'Abr 18'!I41+'May 18'!I41+'Jun 18'!G41)/12</f>
        <v>5942.416666666667</v>
      </c>
      <c r="H41" s="23">
        <f>('Oct 17'!I41+'Nov 17'!I41+'Dic 17'!J41+'Ene 17'!I41+'Feb 18'!J41+'Mar 18'!J41+'Abr 18'!J41+'May 18'!J41+'Jun 18'!H41)/12</f>
        <v>2430.9166666666665</v>
      </c>
      <c r="I41" s="39">
        <f>('Oct 17'!J41+'Nov 17'!J41+'Dic 17'!K41+'Ene 17'!J41+'Feb 18'!K41+'Mar 18'!K41+'Abr 18'!K41+'May 18'!K41+'Jun 18'!I41)/12</f>
        <v>616.75</v>
      </c>
    </row>
    <row r="42" spans="1:10" ht="18" x14ac:dyDescent="0.25">
      <c r="A42" s="6" t="s">
        <v>43</v>
      </c>
      <c r="B42" s="25">
        <f>('Oct 17'!B42+'Nov 17'!B42+'Dic 17'!B42+'Ene 17'!B42+'Feb 18'!B42+'Mar 18'!B42+'Abr 18'!B42+'May 18'!B42+'Jun 18'!B42+'Jul 18'!B42+'Ago 18'!B42+'Sep 18'!B42)/12</f>
        <v>10902.25</v>
      </c>
      <c r="C42" s="26">
        <f>('Oct 17'!C42+'Nov 17'!C42+'Dic 17'!C42+'Ene 17'!C42+'Feb 18'!C42+'Mar 18'!C42+'Abr 18'!C42+'May 18'!C42+'Jun 18'!C42+'Jul 18'!C42+'Ago 18'!C42+'Sep 18'!C42)/12</f>
        <v>21217</v>
      </c>
      <c r="D42" s="27">
        <f>('Oct 17'!D42+'Nov 17'!D42+'Dic 17'!D42+'Ene 17'!D42+'Feb 18'!D42+'Mar 18'!D42+'Abr 18'!D42+'May 18'!D42+'Jun 18'!D42+'Jul 18'!D42+'Ago 18'!D42+'Sep 18'!D42)</f>
        <v>42128361</v>
      </c>
      <c r="E42" s="25">
        <f>('Oct 17'!F42+'Nov 17'!F42+'Dic 17'!F42+'Ene 17'!F42+'Feb 18'!F42+'Mar 18'!F42+'Abr 18'!G42+'May 18'!F42+'Jun 18'!F42+'Jul 18'!F42+'Ago 18'!F42+'Sep 18'!F42)/12</f>
        <v>6712.083333333333</v>
      </c>
      <c r="F42" s="27">
        <f>('Oct 17'!G42+'Nov 17'!G42+'Dic 17'!H42+'Ene 17'!G42+'Feb 18'!H42+'Mar 18'!H42+'Abr 18'!H42+'May 18'!H42+'Jun 18'!F42)/12</f>
        <v>9113.0833333333339</v>
      </c>
      <c r="G42" s="9">
        <f>('Oct 17'!H42+'Nov 17'!H42+'Dic 17'!I42+'Ene 17'!H42+'Feb 18'!I42+'Mar 18'!I42+'Abr 18'!I42+'May 18'!I42+'Jun 18'!G42)/12</f>
        <v>8005</v>
      </c>
      <c r="H42" s="23">
        <f>('Oct 17'!I42+'Nov 17'!I42+'Dic 17'!J42+'Ene 17'!I42+'Feb 18'!J42+'Mar 18'!J42+'Abr 18'!J42+'May 18'!J42+'Jun 18'!H42)/12</f>
        <v>3239</v>
      </c>
      <c r="I42" s="39">
        <f>('Oct 17'!J42+'Nov 17'!J42+'Dic 17'!K42+'Ene 17'!J42+'Feb 18'!K42+'Mar 18'!K42+'Abr 18'!K42+'May 18'!K42+'Jun 18'!I42)/12</f>
        <v>806.58333333333337</v>
      </c>
    </row>
    <row r="43" spans="1:10" ht="18" x14ac:dyDescent="0.25">
      <c r="A43" s="6" t="s">
        <v>44</v>
      </c>
      <c r="B43" s="25">
        <f>('Oct 17'!B43+'Nov 17'!B43+'Dic 17'!B43+'Ene 17'!B43+'Feb 18'!B43+'Mar 18'!B43+'Abr 18'!B43+'May 18'!B43+'Jun 18'!B43+'Jul 18'!B43+'Ago 18'!B43+'Sep 18'!B43)/12</f>
        <v>7263.166666666667</v>
      </c>
      <c r="C43" s="26">
        <f>('Oct 17'!C43+'Nov 17'!C43+'Dic 17'!C43+'Ene 17'!C43+'Feb 18'!C43+'Mar 18'!C43+'Abr 18'!C43+'May 18'!C43+'Jun 18'!C43+'Jul 18'!C43+'Ago 18'!C43+'Sep 18'!C43)/12</f>
        <v>13571.5</v>
      </c>
      <c r="D43" s="27">
        <f>('Oct 17'!D43+'Nov 17'!D43+'Dic 17'!D43+'Ene 17'!D43+'Feb 18'!D43+'Mar 18'!D43+'Abr 18'!D43+'May 18'!D43+'Jun 18'!D43+'Jul 18'!D43+'Ago 18'!D43+'Sep 18'!D43)</f>
        <v>27152661</v>
      </c>
      <c r="E43" s="25">
        <f>('Oct 17'!F43+'Nov 17'!F43+'Dic 17'!F43+'Ene 17'!F43+'Feb 18'!F43+'Mar 18'!F43+'Abr 18'!G43+'May 18'!F43+'Jun 18'!F43+'Jul 18'!F43+'Ago 18'!F43+'Sep 18'!F43)/12</f>
        <v>4208.333333333333</v>
      </c>
      <c r="F43" s="27">
        <f>('Oct 17'!G43+'Nov 17'!G43+'Dic 17'!H43+'Ene 17'!G43+'Feb 18'!H43+'Mar 18'!H43+'Abr 18'!H43+'May 18'!H43+'Jun 18'!F43)/12</f>
        <v>5926.916666666667</v>
      </c>
      <c r="G43" s="9">
        <f>('Oct 17'!H43+'Nov 17'!H43+'Dic 17'!I43+'Ene 17'!H43+'Feb 18'!I43+'Mar 18'!I43+'Abr 18'!I43+'May 18'!I43+'Jun 18'!G43)/12</f>
        <v>5148</v>
      </c>
      <c r="H43" s="23">
        <f>('Oct 17'!I43+'Nov 17'!I43+'Dic 17'!J43+'Ene 17'!I43+'Feb 18'!J43+'Mar 18'!J43+'Abr 18'!J43+'May 18'!J43+'Jun 18'!H43)/12</f>
        <v>2081.5833333333335</v>
      </c>
      <c r="I43" s="39">
        <f>('Oct 17'!J43+'Nov 17'!J43+'Dic 17'!K43+'Ene 17'!J43+'Feb 18'!K43+'Mar 18'!K43+'Abr 18'!K43+'May 18'!K43+'Jun 18'!I43)/12</f>
        <v>500.16666666666669</v>
      </c>
    </row>
    <row r="44" spans="1:10" ht="18" x14ac:dyDescent="0.25">
      <c r="A44" s="6" t="s">
        <v>45</v>
      </c>
      <c r="B44" s="25">
        <f>('Oct 17'!B44+'Nov 17'!B44+'Dic 17'!B44+'Ene 17'!B44+'Feb 18'!B44+'Mar 18'!B44+'Abr 18'!B44+'May 18'!B44+'Jun 18'!B44+'Jul 18'!B44+'Ago 18'!B44+'Sep 18'!B44)/12</f>
        <v>5451.083333333333</v>
      </c>
      <c r="C44" s="26">
        <f>('Oct 17'!C44+'Nov 17'!C44+'Dic 17'!C44+'Ene 17'!C44+'Feb 18'!C44+'Mar 18'!C44+'Abr 18'!C44+'May 18'!C44+'Jun 18'!C44+'Jul 18'!C44+'Ago 18'!C44+'Sep 18'!C44)/12</f>
        <v>9783.5833333333339</v>
      </c>
      <c r="D44" s="27">
        <f>('Oct 17'!D44+'Nov 17'!D44+'Dic 17'!D44+'Ene 17'!D44+'Feb 18'!D44+'Mar 18'!D44+'Abr 18'!D44+'May 18'!D44+'Jun 18'!D44+'Jul 18'!D44+'Ago 18'!D44+'Sep 18'!D44)</f>
        <v>19516095</v>
      </c>
      <c r="E44" s="25">
        <f>('Oct 17'!F44+'Nov 17'!F44+'Dic 17'!F44+'Ene 17'!F44+'Feb 18'!F44+'Mar 18'!F44+'Abr 18'!G44+'May 18'!F44+'Jun 18'!F44+'Jul 18'!F44+'Ago 18'!F44+'Sep 18'!F44)/12</f>
        <v>2970.5</v>
      </c>
      <c r="F44" s="27">
        <f>('Oct 17'!G44+'Nov 17'!G44+'Dic 17'!H44+'Ene 17'!G44+'Feb 18'!H44+'Mar 18'!H44+'Abr 18'!H44+'May 18'!H44+'Jun 18'!F44)/12</f>
        <v>4341.25</v>
      </c>
      <c r="G44" s="9">
        <f>('Oct 17'!H44+'Nov 17'!H44+'Dic 17'!I44+'Ene 17'!H44+'Feb 18'!I44+'Mar 18'!I44+'Abr 18'!I44+'May 18'!I44+'Jun 18'!G44)/12</f>
        <v>3629.1666666666665</v>
      </c>
      <c r="H44" s="23">
        <f>('Oct 17'!I44+'Nov 17'!I44+'Dic 17'!J44+'Ene 17'!I44+'Feb 18'!J44+'Mar 18'!J44+'Abr 18'!J44+'May 18'!J44+'Jun 18'!H44)/12</f>
        <v>1444.3333333333333</v>
      </c>
      <c r="I44" s="39">
        <f>('Oct 17'!J44+'Nov 17'!J44+'Dic 17'!K44+'Ene 17'!J44+'Feb 18'!K44+'Mar 18'!K44+'Abr 18'!K44+'May 18'!K44+'Jun 18'!I44)/12</f>
        <v>349</v>
      </c>
    </row>
    <row r="45" spans="1:10" ht="18" x14ac:dyDescent="0.25">
      <c r="A45" s="6" t="s">
        <v>46</v>
      </c>
      <c r="B45" s="25">
        <f>('Oct 17'!B45+'Nov 17'!B45+'Dic 17'!B45+'Ene 17'!B45+'Feb 18'!B45+'Mar 18'!B45+'Abr 18'!B45+'May 18'!B45+'Jun 18'!B45+'Jul 18'!B45+'Ago 18'!B45+'Sep 18'!B45)/12</f>
        <v>8193.3333333333339</v>
      </c>
      <c r="C45" s="26">
        <f>('Oct 17'!C45+'Nov 17'!C45+'Dic 17'!C45+'Ene 17'!C45+'Feb 18'!C45+'Mar 18'!C45+'Abr 18'!C45+'May 18'!C45+'Jun 18'!C45+'Jul 18'!C45+'Ago 18'!C45+'Sep 18'!C45)/12</f>
        <v>15489.833333333334</v>
      </c>
      <c r="D45" s="27">
        <f>('Oct 17'!D45+'Nov 17'!D45+'Dic 17'!D45+'Ene 17'!D45+'Feb 18'!D45+'Mar 18'!D45+'Abr 18'!D45+'May 18'!D45+'Jun 18'!D45+'Jul 18'!D45+'Ago 18'!D45+'Sep 18'!D45)</f>
        <v>30993384</v>
      </c>
      <c r="E45" s="25">
        <f>('Oct 17'!F45+'Nov 17'!F45+'Dic 17'!F45+'Ene 17'!F45+'Feb 18'!F45+'Mar 18'!F45+'Abr 18'!G45+'May 18'!F45+'Jun 18'!F45+'Jul 18'!F45+'Ago 18'!F45+'Sep 18'!F45)/12</f>
        <v>4846.083333333333</v>
      </c>
      <c r="F45" s="27">
        <f>('Oct 17'!G45+'Nov 17'!G45+'Dic 17'!H45+'Ene 17'!G45+'Feb 18'!H45+'Mar 18'!H45+'Abr 18'!H45+'May 18'!H45+'Jun 18'!F45)/12</f>
        <v>6699.916666666667</v>
      </c>
      <c r="G45" s="9">
        <f>('Oct 17'!H45+'Nov 17'!H45+'Dic 17'!I45+'Ene 17'!H45+'Feb 18'!I45+'Mar 18'!I45+'Abr 18'!I45+'May 18'!I45+'Jun 18'!G45)/12</f>
        <v>5860.75</v>
      </c>
      <c r="H45" s="23">
        <f>('Oct 17'!I45+'Nov 17'!I45+'Dic 17'!J45+'Ene 17'!I45+'Feb 18'!J45+'Mar 18'!J45+'Abr 18'!J45+'May 18'!J45+'Jun 18'!H45)/12</f>
        <v>2378.5833333333335</v>
      </c>
      <c r="I45" s="39">
        <f>('Oct 17'!J45+'Nov 17'!J45+'Dic 17'!K45+'Ene 17'!J45+'Feb 18'!K45+'Mar 18'!K45+'Abr 18'!K45+'May 18'!K45+'Jun 18'!I45)/12</f>
        <v>581.33333333333337</v>
      </c>
    </row>
    <row r="46" spans="1:10" ht="18.75" thickBot="1" x14ac:dyDescent="0.3">
      <c r="A46" s="28" t="s">
        <v>47</v>
      </c>
      <c r="B46" s="25">
        <f>('Oct 17'!B46+'Nov 17'!B46+'Dic 17'!B46+'Ene 17'!B46+'Feb 18'!B46+'Mar 18'!B46+'Abr 18'!B46+'May 18'!B46+'Jun 18'!B46+'Jul 18'!B46+'Ago 18'!B46+'Sep 18'!B46)/12</f>
        <v>12066.25</v>
      </c>
      <c r="C46" s="26">
        <f>('Oct 17'!C46+'Nov 17'!C46+'Dic 17'!C46+'Ene 17'!C46+'Feb 18'!C46+'Mar 18'!C46+'Abr 18'!C46+'May 18'!C46+'Jun 18'!C46+'Jul 18'!C46+'Ago 18'!C46+'Sep 18'!C46)/12</f>
        <v>22295.916666666668</v>
      </c>
      <c r="D46" s="27">
        <f>('Oct 17'!D46+'Nov 17'!D46+'Dic 17'!D46+'Ene 17'!D46+'Feb 18'!D46+'Mar 18'!D46+'Abr 18'!D46+'May 18'!D46+'Jun 18'!D46+'Jul 18'!D46+'Ago 18'!D46+'Sep 18'!D46)</f>
        <v>44792905</v>
      </c>
      <c r="E46" s="25">
        <f>('Oct 17'!F46+'Nov 17'!F46+'Dic 17'!F46+'Ene 17'!F46+'Feb 18'!F46+'Mar 18'!F46+'Abr 18'!G46+'May 18'!F46+'Jun 18'!F46+'Jul 18'!F46+'Ago 18'!F46+'Sep 18'!F46)/12</f>
        <v>6591.916666666667</v>
      </c>
      <c r="F46" s="27">
        <f>('Oct 17'!G46+'Nov 17'!G46+'Dic 17'!H46+'Ene 17'!G46+'Feb 18'!H46+'Mar 18'!H46+'Abr 18'!H46+'May 18'!H46+'Jun 18'!F46)/12</f>
        <v>9631.3333333333339</v>
      </c>
      <c r="G46" s="9">
        <f>('Oct 17'!H46+'Nov 17'!H46+'Dic 17'!I46+'Ene 17'!H46+'Feb 18'!I46+'Mar 18'!I46+'Abr 18'!I46+'May 18'!I46+'Jun 18'!G46)/12</f>
        <v>8444.5</v>
      </c>
      <c r="H46" s="23">
        <f>('Oct 17'!I46+'Nov 17'!I46+'Dic 17'!J46+'Ene 17'!I46+'Feb 18'!J46+'Mar 18'!J46+'Abr 18'!J46+'May 18'!J46+'Jun 18'!H46)/12</f>
        <v>3430.4166666666665</v>
      </c>
      <c r="I46" s="39">
        <f>('Oct 17'!J46+'Nov 17'!J46+'Dic 17'!K46+'Ene 17'!J46+'Feb 18'!K46+'Mar 18'!K46+'Abr 18'!K46+'May 18'!K46+'Jun 18'!I46)/12</f>
        <v>853.16666666666663</v>
      </c>
    </row>
    <row r="47" spans="1:10" ht="18.75" thickBot="1" x14ac:dyDescent="0.3">
      <c r="A47" s="13" t="s">
        <v>48</v>
      </c>
      <c r="B47" s="30">
        <f t="shared" ref="B47:I47" si="4">SUM(B36:B46)</f>
        <v>101245.58333333333</v>
      </c>
      <c r="C47" s="30">
        <f t="shared" si="4"/>
        <v>190692.83333333334</v>
      </c>
      <c r="D47" s="31">
        <f t="shared" si="4"/>
        <v>381860444</v>
      </c>
      <c r="E47" s="32">
        <f t="shared" si="4"/>
        <v>59185.333333333336</v>
      </c>
      <c r="F47" s="32">
        <f t="shared" si="4"/>
        <v>82726.75</v>
      </c>
      <c r="G47" s="46">
        <f t="shared" si="4"/>
        <v>71673.083333333328</v>
      </c>
      <c r="H47" s="47">
        <f t="shared" si="4"/>
        <v>28914.333333333328</v>
      </c>
      <c r="I47" s="48">
        <f t="shared" si="4"/>
        <v>7113.5</v>
      </c>
    </row>
    <row r="48" spans="1:10" ht="18.75" thickBot="1" x14ac:dyDescent="0.3">
      <c r="A48" s="41"/>
      <c r="B48" s="42"/>
      <c r="C48" s="42"/>
      <c r="D48" s="42"/>
      <c r="E48" s="43"/>
      <c r="F48" s="35"/>
      <c r="G48" s="35"/>
      <c r="H48" s="18"/>
      <c r="I48" s="18"/>
      <c r="J48" s="18"/>
    </row>
    <row r="49" spans="1:10" ht="16.5" thickBot="1" x14ac:dyDescent="0.3">
      <c r="A49" s="2" t="s">
        <v>49</v>
      </c>
      <c r="B49" s="417"/>
      <c r="C49" s="417"/>
      <c r="D49" s="417"/>
      <c r="E49" s="417"/>
      <c r="F49" s="417"/>
      <c r="G49" s="417"/>
      <c r="H49" s="417"/>
      <c r="I49" s="418"/>
    </row>
    <row r="50" spans="1:10" ht="18" x14ac:dyDescent="0.25">
      <c r="A50" s="3" t="s">
        <v>50</v>
      </c>
      <c r="B50" s="36">
        <f>('Oct 17'!B50+'Nov 17'!B50+'Dic 17'!B50+'Ene 17'!B50+'Feb 18'!B50+'Mar 18'!B50+'Abr 18'!B50+'May 18'!B50+'Jun 18'!B50+'Jul 18'!B50+'Ago 18'!B50+'Sep 18'!B50)/12</f>
        <v>5965.333333333333</v>
      </c>
      <c r="C50" s="211">
        <f>('Oct 17'!C50+'Nov 17'!C50+'Dic 17'!C50+'Ene 17'!C50+'Feb 18'!C50+'Mar 18'!C50+'Abr 18'!C50+'May 18'!C50+'Jun 18'!C50+'Jul 18'!C50+'Ago 18'!C50+'Sep 18'!C50)/12</f>
        <v>11051.583333333334</v>
      </c>
      <c r="D50" s="212">
        <f>('Oct 17'!D50+'Nov 17'!D50+'Dic 17'!D50+'Ene 17'!D50+'Feb 18'!D50+'Mar 18'!D50+'Abr 18'!D50+'May 18'!D50+'Jun 18'!D50+'Jul 18'!D50+'Ago 18'!D50+'Sep 18'!D50)</f>
        <v>22319941</v>
      </c>
      <c r="E50" s="36">
        <f>('Oct 17'!F50+'Nov 17'!F50+'Dic 17'!F50+'Ene 17'!F50+'Feb 18'!F50+'Mar 18'!F50+'Abr 18'!G50+'May 18'!F50+'Jun 18'!F50+'Jul 18'!F50+'Ago 18'!F50+'Sep 18'!F50)/12</f>
        <v>3336</v>
      </c>
      <c r="F50" s="212">
        <f>('Oct 17'!G50+'Nov 17'!G50+'Dic 17'!H50+'Ene 17'!G50+'Feb 18'!H50+'Mar 18'!H50+'Abr 18'!H50+'May 18'!H50+'Jun 18'!F50)/12</f>
        <v>4792.5</v>
      </c>
      <c r="G50" s="21">
        <f>('Oct 17'!H50+'Nov 17'!H50+'Dic 17'!I50+'Ene 17'!H50+'Feb 18'!I50+'Mar 18'!I50+'Abr 18'!I50+'May 18'!I50+'Jun 18'!G50)/12</f>
        <v>4192.583333333333</v>
      </c>
      <c r="H50" s="22">
        <f>('Oct 17'!I50+'Nov 17'!I50+'Dic 17'!J50+'Ene 17'!I50+'Feb 18'!J50+'Mar 18'!J50+'Abr 18'!J50+'May 18'!J50+'Jun 18'!H50)/12</f>
        <v>1694.0833333333333</v>
      </c>
      <c r="I50" s="38">
        <f>('Oct 17'!J50+'Nov 17'!J50+'Dic 17'!K50+'Ene 17'!J50+'Feb 18'!K50+'Mar 18'!K50+'Abr 18'!K50+'May 18'!K50+'Jun 18'!I50)/12</f>
        <v>419.16666666666669</v>
      </c>
    </row>
    <row r="51" spans="1:10" ht="18" x14ac:dyDescent="0.25">
      <c r="A51" s="6" t="s">
        <v>51</v>
      </c>
      <c r="B51" s="25">
        <f>('Oct 17'!B51+'Nov 17'!B51+'Dic 17'!B51+'Ene 17'!B51+'Feb 18'!B51+'Mar 18'!B51+'Abr 18'!B51+'May 18'!B51+'Jun 18'!B51+'Jul 18'!B51+'Ago 18'!B51+'Sep 18'!B51)/12</f>
        <v>8111.583333333333</v>
      </c>
      <c r="C51" s="210">
        <f>('Oct 17'!C51+'Nov 17'!C51+'Dic 17'!C51+'Ene 17'!C51+'Feb 18'!C51+'Mar 18'!C51+'Abr 18'!C51+'May 18'!C51+'Jun 18'!C51+'Jul 18'!C51+'Ago 18'!C51+'Sep 18'!C51)/12</f>
        <v>15978.916666666666</v>
      </c>
      <c r="D51" s="27">
        <f>('Oct 17'!D51+'Nov 17'!D51+'Dic 17'!D51+'Ene 17'!D51+'Feb 18'!D51+'Mar 18'!D51+'Abr 18'!D51+'May 18'!D51+'Jun 18'!D51+'Jul 18'!D51+'Ago 18'!D51+'Sep 18'!D51)</f>
        <v>32108369</v>
      </c>
      <c r="E51" s="25">
        <f>('Oct 17'!F51+'Nov 17'!F51+'Dic 17'!F51+'Ene 17'!F51+'Feb 18'!F51+'Mar 18'!F51+'Abr 18'!G51+'May 18'!F51+'Jun 18'!F51+'Jul 18'!F51+'Ago 18'!F51+'Sep 18'!F51)/12</f>
        <v>4858.333333333333</v>
      </c>
      <c r="F51" s="27">
        <f>('Oct 17'!G51+'Nov 17'!G51+'Dic 17'!H51+'Ene 17'!G51+'Feb 18'!H51+'Mar 18'!H51+'Abr 18'!H51+'May 18'!H51+'Jun 18'!F51)/12</f>
        <v>6821.916666666667</v>
      </c>
      <c r="G51" s="9">
        <f>('Oct 17'!H51+'Nov 17'!H51+'Dic 17'!I51+'Ene 17'!H51+'Feb 18'!I51+'Mar 18'!I51+'Abr 18'!I51+'May 18'!I51+'Jun 18'!G51)/12</f>
        <v>6136.416666666667</v>
      </c>
      <c r="H51" s="23">
        <f>('Oct 17'!I51+'Nov 17'!I51+'Dic 17'!J51+'Ene 17'!I51+'Feb 18'!J51+'Mar 18'!J51+'Abr 18'!J51+'May 18'!J51+'Jun 18'!H51)/12</f>
        <v>2524.1666666666665</v>
      </c>
      <c r="I51" s="39">
        <f>('Oct 17'!J51+'Nov 17'!J51+'Dic 17'!K51+'Ene 17'!J51+'Feb 18'!K51+'Mar 18'!K51+'Abr 18'!K51+'May 18'!K51+'Jun 18'!I51)/12</f>
        <v>621.75</v>
      </c>
    </row>
    <row r="52" spans="1:10" ht="18" x14ac:dyDescent="0.25">
      <c r="A52" s="6" t="s">
        <v>52</v>
      </c>
      <c r="B52" s="25">
        <f>('Oct 17'!B52+'Nov 17'!B52+'Dic 17'!B52+'Ene 17'!B52+'Feb 18'!B52+'Mar 18'!B52+'Abr 18'!B52+'May 18'!B52+'Jun 18'!B52+'Jul 18'!B52+'Ago 18'!B52+'Sep 18'!B52)/12</f>
        <v>24569</v>
      </c>
      <c r="C52" s="210">
        <f>('Oct 17'!C52+'Nov 17'!C52+'Dic 17'!C52+'Ene 17'!C52+'Feb 18'!C52+'Mar 18'!C52+'Abr 18'!C52+'May 18'!C52+'Jun 18'!C52+'Jul 18'!C52+'Ago 18'!C52+'Sep 18'!C52)/12</f>
        <v>43990.666666666664</v>
      </c>
      <c r="D52" s="27">
        <f>('Oct 17'!D52+'Nov 17'!D52+'Dic 17'!D52+'Ene 17'!D52+'Feb 18'!D52+'Mar 18'!D52+'Abr 18'!D52+'May 18'!D52+'Jun 18'!D52+'Jul 18'!D52+'Ago 18'!D52+'Sep 18'!D52)</f>
        <v>88679321</v>
      </c>
      <c r="E52" s="25">
        <f>('Oct 17'!F52+'Nov 17'!F52+'Dic 17'!F52+'Ene 17'!F52+'Feb 18'!F52+'Mar 18'!F52+'Abr 18'!G52+'May 18'!F52+'Jun 18'!F52+'Jul 18'!F52+'Ago 18'!F52+'Sep 18'!F52)/12</f>
        <v>12989.166666666666</v>
      </c>
      <c r="F52" s="27">
        <f>('Oct 17'!G52+'Nov 17'!G52+'Dic 17'!H52+'Ene 17'!G52+'Feb 18'!H52+'Mar 18'!H52+'Abr 18'!H52+'May 18'!H52+'Jun 18'!F52)/12</f>
        <v>19301.833333333332</v>
      </c>
      <c r="G52" s="9">
        <f>('Oct 17'!H52+'Nov 17'!H52+'Dic 17'!I52+'Ene 17'!H52+'Feb 18'!I52+'Mar 18'!I52+'Abr 18'!I52+'May 18'!I52+'Jun 18'!G52)/12</f>
        <v>16579.416666666668</v>
      </c>
      <c r="H52" s="23">
        <f>('Oct 17'!I52+'Nov 17'!I52+'Dic 17'!J52+'Ene 17'!I52+'Feb 18'!J52+'Mar 18'!J52+'Abr 18'!J52+'May 18'!J52+'Jun 18'!H52)/12</f>
        <v>6643.833333333333</v>
      </c>
      <c r="I52" s="39">
        <f>('Oct 17'!J52+'Nov 17'!J52+'Dic 17'!K52+'Ene 17'!J52+'Feb 18'!K52+'Mar 18'!K52+'Abr 18'!K52+'May 18'!K52+'Jun 18'!I52)/12</f>
        <v>1629.0833333333333</v>
      </c>
    </row>
    <row r="53" spans="1:10" ht="18" x14ac:dyDescent="0.25">
      <c r="A53" s="6" t="s">
        <v>53</v>
      </c>
      <c r="B53" s="25">
        <f>('Oct 17'!B53+'Nov 17'!B53+'Dic 17'!B53+'Ene 17'!B53+'Feb 18'!B53+'Mar 18'!B53+'Abr 18'!B53+'May 18'!B53+'Jun 18'!B53+'Jul 18'!B53+'Ago 18'!B53+'Sep 18'!B53)/12</f>
        <v>8409</v>
      </c>
      <c r="C53" s="210">
        <f>('Oct 17'!C53+'Nov 17'!C53+'Dic 17'!C53+'Ene 17'!C53+'Feb 18'!C53+'Mar 18'!C53+'Abr 18'!C53+'May 18'!C53+'Jun 18'!C53+'Jul 18'!C53+'Ago 18'!C53+'Sep 18'!C53)/12</f>
        <v>15669.166666666666</v>
      </c>
      <c r="D53" s="27">
        <f>('Oct 17'!D53+'Nov 17'!D53+'Dic 17'!D53+'Ene 17'!D53+'Feb 18'!D53+'Mar 18'!D53+'Abr 18'!D53+'May 18'!D53+'Jun 18'!D53+'Jul 18'!D53+'Ago 18'!D53+'Sep 18'!D53)</f>
        <v>31236098</v>
      </c>
      <c r="E53" s="25">
        <f>('Oct 17'!F53+'Nov 17'!F53+'Dic 17'!F53+'Ene 17'!F53+'Feb 18'!F53+'Mar 18'!F53+'Abr 18'!G53+'May 18'!F53+'Jun 18'!F53+'Jul 18'!F53+'Ago 18'!F53+'Sep 18'!F53)/12</f>
        <v>4632.75</v>
      </c>
      <c r="F53" s="27">
        <f>('Oct 17'!G53+'Nov 17'!G53+'Dic 17'!H53+'Ene 17'!G53+'Feb 18'!H53+'Mar 18'!H53+'Abr 18'!H53+'May 18'!H53+'Jun 18'!F53)/12</f>
        <v>6790</v>
      </c>
      <c r="G53" s="9">
        <f>('Oct 17'!H53+'Nov 17'!H53+'Dic 17'!I53+'Ene 17'!H53+'Feb 18'!I53+'Mar 18'!I53+'Abr 18'!I53+'May 18'!I53+'Jun 18'!G53)/12</f>
        <v>5924</v>
      </c>
      <c r="H53" s="23">
        <f>('Oct 17'!I53+'Nov 17'!I53+'Dic 17'!J53+'Ene 17'!I53+'Feb 18'!J53+'Mar 18'!J53+'Abr 18'!J53+'May 18'!J53+'Jun 18'!H53)/12</f>
        <v>2409.25</v>
      </c>
      <c r="I53" s="39">
        <f>('Oct 17'!J53+'Nov 17'!J53+'Dic 17'!K53+'Ene 17'!J53+'Feb 18'!K53+'Mar 18'!K53+'Abr 18'!K53+'May 18'!K53+'Jun 18'!I53)/12</f>
        <v>589.16666666666663</v>
      </c>
    </row>
    <row r="54" spans="1:10" ht="18" x14ac:dyDescent="0.25">
      <c r="A54" s="6" t="s">
        <v>54</v>
      </c>
      <c r="B54" s="25">
        <f>('Oct 17'!B54+'Nov 17'!B54+'Dic 17'!B54+'Ene 17'!B54+'Feb 18'!B54+'Mar 18'!B54+'Abr 18'!B54+'May 18'!B54+'Jun 18'!B54+'Jul 18'!B54+'Ago 18'!B54+'Sep 18'!B54)/12</f>
        <v>5763</v>
      </c>
      <c r="C54" s="210">
        <f>('Oct 17'!C54+'Nov 17'!C54+'Dic 17'!C54+'Ene 17'!C54+'Feb 18'!C54+'Mar 18'!C54+'Abr 18'!C54+'May 18'!C54+'Jun 18'!C54+'Jul 18'!C54+'Ago 18'!C54+'Sep 18'!C54)/12</f>
        <v>10427.583333333334</v>
      </c>
      <c r="D54" s="27">
        <f>('Oct 17'!D54+'Nov 17'!D54+'Dic 17'!D54+'Ene 17'!D54+'Feb 18'!D54+'Mar 18'!D54+'Abr 18'!D54+'May 18'!D54+'Jun 18'!D54+'Jul 18'!D54+'Ago 18'!D54+'Sep 18'!D54)</f>
        <v>21307921</v>
      </c>
      <c r="E54" s="25">
        <f>('Oct 17'!F54+'Nov 17'!F54+'Dic 17'!F54+'Ene 17'!F54+'Feb 18'!F54+'Mar 18'!F54+'Abr 18'!G54+'May 18'!F54+'Jun 18'!F54+'Jul 18'!F54+'Ago 18'!F54+'Sep 18'!F54)/12</f>
        <v>3086.8333333333335</v>
      </c>
      <c r="F54" s="27">
        <f>('Oct 17'!G54+'Nov 17'!G54+'Dic 17'!H54+'Ene 17'!G54+'Feb 18'!H54+'Mar 18'!H54+'Abr 18'!H54+'May 18'!H54+'Jun 18'!F54)/12</f>
        <v>4479.416666666667</v>
      </c>
      <c r="G54" s="9">
        <f>('Oct 17'!H54+'Nov 17'!H54+'Dic 17'!I54+'Ene 17'!H54+'Feb 18'!I54+'Mar 18'!I54+'Abr 18'!I54+'May 18'!I54+'Jun 18'!G54)/12</f>
        <v>4034.5833333333335</v>
      </c>
      <c r="H54" s="23">
        <f>('Oct 17'!I54+'Nov 17'!I54+'Dic 17'!J54+'Ene 17'!I54+'Feb 18'!J54+'Mar 18'!J54+'Abr 18'!J54+'May 18'!J54+'Jun 18'!H54)/12</f>
        <v>1649.0833333333333</v>
      </c>
      <c r="I54" s="39">
        <f>('Oct 17'!J54+'Nov 17'!J54+'Dic 17'!K54+'Ene 17'!J54+'Feb 18'!K54+'Mar 18'!K54+'Abr 18'!K54+'May 18'!K54+'Jun 18'!I54)/12</f>
        <v>411.08333333333331</v>
      </c>
    </row>
    <row r="55" spans="1:10" ht="18" x14ac:dyDescent="0.25">
      <c r="A55" s="6" t="s">
        <v>55</v>
      </c>
      <c r="B55" s="25">
        <f>('Oct 17'!B55+'Nov 17'!B55+'Dic 17'!B55+'Ene 17'!B55+'Feb 18'!B55+'Mar 18'!B55+'Abr 18'!B55+'May 18'!B55+'Jun 18'!B55+'Jul 18'!B55+'Ago 18'!B55+'Sep 18'!B55)/12</f>
        <v>5602</v>
      </c>
      <c r="C55" s="210">
        <f>('Oct 17'!C55+'Nov 17'!C55+'Dic 17'!C55+'Ene 17'!C55+'Feb 18'!C55+'Mar 18'!C55+'Abr 18'!C55+'May 18'!C55+'Jun 18'!C55+'Jul 18'!C55+'Ago 18'!C55+'Sep 18'!C55)/12</f>
        <v>10397.75</v>
      </c>
      <c r="D55" s="27">
        <f>('Oct 17'!D55+'Nov 17'!D55+'Dic 17'!D55+'Ene 17'!D55+'Feb 18'!D55+'Mar 18'!D55+'Abr 18'!D55+'May 18'!D55+'Jun 18'!D55+'Jul 18'!D55+'Ago 18'!D55+'Sep 18'!D55)</f>
        <v>20749516</v>
      </c>
      <c r="E55" s="25">
        <f>('Oct 17'!F55+'Nov 17'!F55+'Dic 17'!F55+'Ene 17'!F55+'Feb 18'!F55+'Mar 18'!F55+'Abr 18'!G55+'May 18'!F55+'Jun 18'!F55+'Jul 18'!F55+'Ago 18'!F55+'Sep 18'!F55)/12</f>
        <v>3013.25</v>
      </c>
      <c r="F55" s="27">
        <f>('Oct 17'!G55+'Nov 17'!G55+'Dic 17'!H55+'Ene 17'!G55+'Feb 18'!H55+'Mar 18'!H55+'Abr 18'!H55+'May 18'!H55+'Jun 18'!F55)/12</f>
        <v>4519.833333333333</v>
      </c>
      <c r="G55" s="9">
        <f>('Oct 17'!H55+'Nov 17'!H55+'Dic 17'!I55+'Ene 17'!H55+'Feb 18'!I55+'Mar 18'!I55+'Abr 18'!I55+'May 18'!I55+'Jun 18'!G55)/12</f>
        <v>3951.75</v>
      </c>
      <c r="H55" s="23">
        <f>('Oct 17'!I55+'Nov 17'!I55+'Dic 17'!J55+'Ene 17'!I55+'Feb 18'!J55+'Mar 18'!J55+'Abr 18'!J55+'May 18'!J55+'Jun 18'!H55)/12</f>
        <v>1591.6666666666667</v>
      </c>
      <c r="I55" s="39">
        <f>('Oct 17'!J55+'Nov 17'!J55+'Dic 17'!K55+'Ene 17'!J55+'Feb 18'!K55+'Mar 18'!K55+'Abr 18'!K55+'May 18'!K55+'Jun 18'!I55)/12</f>
        <v>397.66666666666669</v>
      </c>
    </row>
    <row r="56" spans="1:10" ht="18.75" thickBot="1" x14ac:dyDescent="0.3">
      <c r="A56" s="6" t="s">
        <v>56</v>
      </c>
      <c r="B56" s="40">
        <f>('Oct 17'!B56+'Nov 17'!B56+'Dic 17'!B56+'Ene 17'!B56+'Feb 18'!B56+'Mar 18'!B56+'Abr 18'!B56+'May 18'!B56+'Jun 18'!B56+'Jul 18'!B56+'Ago 18'!B56+'Sep 18'!B56)/12</f>
        <v>8952.0833333333339</v>
      </c>
      <c r="C56" s="213">
        <f>('Oct 17'!C56+'Nov 17'!C56+'Dic 17'!C56+'Ene 17'!C56+'Feb 18'!C56+'Mar 18'!C56+'Abr 18'!C56+'May 18'!C56+'Jun 18'!C56+'Jul 18'!C56+'Ago 18'!C56+'Sep 18'!C56)/12</f>
        <v>16111.583333333334</v>
      </c>
      <c r="D56" s="29">
        <f>('Oct 17'!D56+'Nov 17'!D56+'Dic 17'!D56+'Ene 17'!D56+'Feb 18'!D56+'Mar 18'!D56+'Abr 18'!D56+'May 18'!D56+'Jun 18'!D56+'Jul 18'!D56+'Ago 18'!D56+'Sep 18'!D56)</f>
        <v>32263309</v>
      </c>
      <c r="E56" s="408">
        <f>('Oct 17'!F56+'Nov 17'!F56+'Dic 17'!F56+'Ene 17'!F56+'Feb 18'!F56+'Mar 18'!F56+'Abr 18'!G56+'May 18'!F56+'Jun 18'!F56+'Jul 18'!F56+'Ago 18'!F56+'Sep 18'!F56)/12</f>
        <v>4409.166666666667</v>
      </c>
      <c r="F56" s="409">
        <f>('Oct 17'!G56+'Nov 17'!G56+'Dic 17'!H56+'Ene 17'!G56+'Feb 18'!H56+'Mar 18'!H56+'Abr 18'!H56+'May 18'!H56+'Jun 18'!F56)/12</f>
        <v>6923.166666666667</v>
      </c>
      <c r="G56" s="410">
        <f>('Oct 17'!H56+'Nov 17'!H56+'Dic 17'!I56+'Ene 17'!H56+'Feb 18'!I56+'Mar 18'!I56+'Abr 18'!I56+'May 18'!I56+'Jun 18'!G56)/12</f>
        <v>6130.166666666667</v>
      </c>
      <c r="H56" s="411">
        <f>('Oct 17'!I56+'Nov 17'!I56+'Dic 17'!J56+'Ene 17'!I56+'Feb 18'!J56+'Mar 18'!J56+'Abr 18'!J56+'May 18'!J56+'Jun 18'!H56)/12</f>
        <v>2482.5</v>
      </c>
      <c r="I56" s="412">
        <f>('Oct 17'!J56+'Nov 17'!J56+'Dic 17'!K56+'Ene 17'!J56+'Feb 18'!K56+'Mar 18'!K56+'Abr 18'!K56+'May 18'!K56+'Jun 18'!I56)/12</f>
        <v>628.83333333333337</v>
      </c>
    </row>
    <row r="57" spans="1:10" ht="18.75" thickBot="1" x14ac:dyDescent="0.3">
      <c r="A57" s="13" t="s">
        <v>48</v>
      </c>
      <c r="B57" s="33">
        <f>SUM(B50:B56)</f>
        <v>67372</v>
      </c>
      <c r="C57" s="33">
        <f t="shared" ref="C57:I57" si="5">SUM(C50:C56)</f>
        <v>123627.24999999999</v>
      </c>
      <c r="D57" s="33">
        <f t="shared" si="5"/>
        <v>248664475</v>
      </c>
      <c r="E57" s="32">
        <f t="shared" si="5"/>
        <v>36325.5</v>
      </c>
      <c r="F57" s="32">
        <f t="shared" si="5"/>
        <v>53628.666666666664</v>
      </c>
      <c r="G57" s="46">
        <f t="shared" si="5"/>
        <v>46948.916666666672</v>
      </c>
      <c r="H57" s="47">
        <f t="shared" si="5"/>
        <v>18994.583333333332</v>
      </c>
      <c r="I57" s="48">
        <f t="shared" si="5"/>
        <v>4696.75</v>
      </c>
    </row>
    <row r="58" spans="1:10" ht="18.75" thickBot="1" x14ac:dyDescent="0.3">
      <c r="A58" s="41"/>
      <c r="B58" s="42"/>
      <c r="C58" s="42"/>
      <c r="D58" s="42"/>
      <c r="E58" s="43"/>
      <c r="F58" s="35"/>
      <c r="G58" s="35"/>
      <c r="H58" s="18"/>
      <c r="I58" s="18"/>
      <c r="J58" s="18"/>
    </row>
    <row r="59" spans="1:10" ht="16.5" thickBot="1" x14ac:dyDescent="0.3">
      <c r="A59" s="2" t="s">
        <v>57</v>
      </c>
      <c r="B59" s="417"/>
      <c r="C59" s="417"/>
      <c r="D59" s="417"/>
      <c r="E59" s="417"/>
      <c r="F59" s="417"/>
      <c r="G59" s="417"/>
      <c r="H59" s="417"/>
      <c r="I59" s="418"/>
    </row>
    <row r="60" spans="1:10" ht="18" x14ac:dyDescent="0.25">
      <c r="A60" s="3" t="s">
        <v>58</v>
      </c>
      <c r="B60" s="36">
        <f>('Oct 17'!B60+'Nov 17'!B60+'Dic 17'!B60+'Ene 17'!B60+'Feb 18'!B60+'Mar 18'!B60+'Abr 18'!B60+'May 18'!B60+'Jun 18'!B60+'Jul 18'!B60+'Ago 18'!B60+'Sep 18'!B60)/12</f>
        <v>9647.1666666666661</v>
      </c>
      <c r="C60" s="211">
        <f>('Oct 17'!C60+'Nov 17'!C60+'Dic 17'!C60+'Ene 17'!C60+'Feb 18'!C60+'Mar 18'!C60+'Abr 18'!C60+'May 18'!C60+'Jun 18'!C60+'Jul 18'!C60+'Ago 18'!C60+'Sep 18'!C60)/12</f>
        <v>18339.166666666668</v>
      </c>
      <c r="D60" s="212">
        <f>('Oct 17'!D60+'Nov 17'!D60+'Dic 17'!D60+'Ene 17'!D60+'Feb 18'!D60+'Mar 18'!D60+'Abr 18'!D60+'May 18'!D60+'Jun 18'!D60+'Jul 18'!D60+'Ago 18'!D60+'Sep 18'!D60)</f>
        <v>36388605</v>
      </c>
      <c r="E60" s="36">
        <f>('Oct 17'!F60+'Nov 17'!F60+'Dic 17'!F60+'Ene 17'!F60+'Feb 18'!F60+'Mar 18'!F60+'Abr 18'!G60+'May 18'!F60+'Jun 18'!F60+'Jul 18'!F60+'Ago 18'!F60+'Sep 18'!F60)/12</f>
        <v>5612.833333333333</v>
      </c>
      <c r="F60" s="212">
        <f>('Oct 17'!G60+'Nov 17'!G60+'Dic 17'!H60+'Ene 17'!G60+'Feb 18'!H60+'Mar 18'!H60+'Abr 18'!H60+'May 18'!H60+'Jun 18'!F60)/12</f>
        <v>7946</v>
      </c>
      <c r="G60" s="53">
        <f>('Oct 17'!H60+'Nov 17'!H60+'Dic 17'!I60+'Ene 17'!H60+'Feb 18'!I60+'Mar 18'!I60+'Abr 18'!I60+'May 18'!I60+'Jun 18'!G60)/12</f>
        <v>6933.583333333333</v>
      </c>
      <c r="H60" s="22">
        <f>('Oct 17'!I60+'Nov 17'!I60+'Dic 17'!J60+'Ene 17'!I60+'Feb 18'!J60+'Mar 18'!J60+'Abr 18'!J60+'May 18'!J60+'Jun 18'!H60)/12</f>
        <v>2814.3333333333335</v>
      </c>
      <c r="I60" s="38">
        <f>('Oct 17'!J60+'Nov 17'!J60+'Dic 17'!K60+'Ene 17'!J60+'Feb 18'!K60+'Mar 18'!K60+'Abr 18'!K60+'May 18'!K60+'Jun 18'!I60)/12</f>
        <v>688.5</v>
      </c>
    </row>
    <row r="61" spans="1:10" ht="18" x14ac:dyDescent="0.25">
      <c r="A61" s="6" t="s">
        <v>59</v>
      </c>
      <c r="B61" s="25">
        <f>('Oct 17'!B61+'Nov 17'!B61+'Dic 17'!B61+'Ene 17'!B61+'Feb 18'!B61+'Mar 18'!B61+'Abr 18'!B61+'May 18'!B61+'Jun 18'!B61+'Jul 18'!B61+'Ago 18'!B61+'Sep 18'!B61)/12</f>
        <v>10596.416666666666</v>
      </c>
      <c r="C61" s="210">
        <f>('Oct 17'!C61+'Nov 17'!C61+'Dic 17'!C61+'Ene 17'!C61+'Feb 18'!C61+'Mar 18'!C61+'Abr 18'!C61+'May 18'!C61+'Jun 18'!C61+'Jul 18'!C61+'Ago 18'!C61+'Sep 18'!C61)/12</f>
        <v>19808.833333333332</v>
      </c>
      <c r="D61" s="27">
        <f>('Oct 17'!D61+'Nov 17'!D61+'Dic 17'!D61+'Ene 17'!D61+'Feb 18'!D61+'Mar 18'!D61+'Abr 18'!D61+'May 18'!D61+'Jun 18'!D61+'Jul 18'!D61+'Ago 18'!D61+'Sep 18'!D61)</f>
        <v>39065668</v>
      </c>
      <c r="E61" s="25">
        <f>('Oct 17'!F61+'Nov 17'!F61+'Dic 17'!F61+'Ene 17'!F61+'Feb 18'!F61+'Mar 18'!F61+'Abr 18'!G61+'May 18'!F61+'Jun 18'!F61+'Jul 18'!F61+'Ago 18'!F61+'Sep 18'!F61)/12</f>
        <v>6455</v>
      </c>
      <c r="F61" s="27">
        <f>('Oct 17'!G61+'Nov 17'!G61+'Dic 17'!H61+'Ene 17'!G61+'Feb 18'!H61+'Mar 18'!H61+'Abr 18'!H61+'May 18'!H61+'Jun 18'!F61)/12</f>
        <v>8612.1666666666661</v>
      </c>
      <c r="G61" s="55">
        <f>('Oct 17'!H61+'Nov 17'!H61+'Dic 17'!I61+'Ene 17'!H61+'Feb 18'!I61+'Mar 18'!I61+'Abr 18'!I61+'May 18'!I61+'Jun 18'!G61)/12</f>
        <v>7326.25</v>
      </c>
      <c r="H61" s="23">
        <f>('Oct 17'!I61+'Nov 17'!I61+'Dic 17'!J61+'Ene 17'!I61+'Feb 18'!J61+'Mar 18'!J61+'Abr 18'!J61+'May 18'!J61+'Jun 18'!H61)/12</f>
        <v>2924.6666666666665</v>
      </c>
      <c r="I61" s="39">
        <f>('Oct 17'!J61+'Nov 17'!J61+'Dic 17'!K61+'Ene 17'!J61+'Feb 18'!K61+'Mar 18'!K61+'Abr 18'!K61+'May 18'!K61+'Jun 18'!I61)/12</f>
        <v>730</v>
      </c>
    </row>
    <row r="62" spans="1:10" ht="18" x14ac:dyDescent="0.25">
      <c r="A62" s="6" t="s">
        <v>60</v>
      </c>
      <c r="B62" s="25">
        <f>('Oct 17'!B62+'Nov 17'!B62+'Dic 17'!B62+'Ene 17'!B62+'Feb 18'!B62+'Mar 18'!B62+'Abr 18'!B62+'May 18'!B62+'Jun 18'!B62+'Jul 18'!B62+'Ago 18'!B62+'Sep 18'!B62)/12</f>
        <v>12430.833333333334</v>
      </c>
      <c r="C62" s="210">
        <f>('Oct 17'!C62+'Nov 17'!C62+'Dic 17'!C62+'Ene 17'!C62+'Feb 18'!C62+'Mar 18'!C62+'Abr 18'!C62+'May 18'!C62+'Jun 18'!C62+'Jul 18'!C62+'Ago 18'!C62+'Sep 18'!C62)/12</f>
        <v>22770.25</v>
      </c>
      <c r="D62" s="27">
        <f>('Oct 17'!D62+'Nov 17'!D62+'Dic 17'!D62+'Ene 17'!D62+'Feb 18'!D62+'Mar 18'!D62+'Abr 18'!D62+'May 18'!D62+'Jun 18'!D62+'Jul 18'!D62+'Ago 18'!D62+'Sep 18'!D62)</f>
        <v>45498455</v>
      </c>
      <c r="E62" s="25">
        <f>('Oct 17'!F62+'Nov 17'!F62+'Dic 17'!F62+'Ene 17'!F62+'Feb 18'!F62+'Mar 18'!F62+'Abr 18'!G62+'May 18'!F62+'Jun 18'!F62+'Jul 18'!F62+'Ago 18'!F62+'Sep 18'!F62)/12</f>
        <v>7556.583333333333</v>
      </c>
      <c r="F62" s="27">
        <f>('Oct 17'!G62+'Nov 17'!G62+'Dic 17'!H62+'Ene 17'!G62+'Feb 18'!H62+'Mar 18'!H62+'Abr 18'!H62+'May 18'!H62+'Jun 18'!F62)/12</f>
        <v>10103</v>
      </c>
      <c r="G62" s="55">
        <f>('Oct 17'!H62+'Nov 17'!H62+'Dic 17'!I62+'Ene 17'!H62+'Feb 18'!I62+'Mar 18'!I62+'Abr 18'!I62+'May 18'!I62+'Jun 18'!G62)/12</f>
        <v>8359.8333333333339</v>
      </c>
      <c r="H62" s="23">
        <f>('Oct 17'!I62+'Nov 17'!I62+'Dic 17'!J62+'Ene 17'!I62+'Feb 18'!J62+'Mar 18'!J62+'Abr 18'!J62+'May 18'!J62+'Jun 18'!H62)/12</f>
        <v>3322.6666666666665</v>
      </c>
      <c r="I62" s="39">
        <f>('Oct 17'!J62+'Nov 17'!J62+'Dic 17'!K62+'Ene 17'!J62+'Feb 18'!K62+'Mar 18'!K62+'Abr 18'!K62+'May 18'!K62+'Jun 18'!I62)/12</f>
        <v>781.25</v>
      </c>
    </row>
    <row r="63" spans="1:10" ht="18" x14ac:dyDescent="0.25">
      <c r="A63" s="6" t="s">
        <v>61</v>
      </c>
      <c r="B63" s="25">
        <f>('Oct 17'!B63+'Nov 17'!B63+'Dic 17'!B63+'Ene 17'!B63+'Feb 18'!B63+'Mar 18'!B63+'Abr 18'!B63+'May 18'!B63+'Jun 18'!B63+'Jul 18'!B63+'Ago 18'!B63+'Sep 18'!B63)/12</f>
        <v>5264.916666666667</v>
      </c>
      <c r="C63" s="210">
        <f>('Oct 17'!C63+'Nov 17'!C63+'Dic 17'!C63+'Ene 17'!C63+'Feb 18'!C63+'Mar 18'!C63+'Abr 18'!C63+'May 18'!C63+'Jun 18'!C63+'Jul 18'!C63+'Ago 18'!C63+'Sep 18'!C63)/12</f>
        <v>10421.083333333334</v>
      </c>
      <c r="D63" s="27">
        <f>('Oct 17'!D63+'Nov 17'!D63+'Dic 17'!D63+'Ene 17'!D63+'Feb 18'!D63+'Mar 18'!D63+'Abr 18'!D63+'May 18'!D63+'Jun 18'!D63+'Jul 18'!D63+'Ago 18'!D63+'Sep 18'!D63)</f>
        <v>21058766</v>
      </c>
      <c r="E63" s="25">
        <f>('Oct 17'!F63+'Nov 17'!F63+'Dic 17'!F63+'Ene 17'!F63+'Feb 18'!F63+'Mar 18'!F63+'Abr 18'!G63+'May 18'!F63+'Jun 18'!F63+'Jul 18'!F63+'Ago 18'!F63+'Sep 18'!F63)/12</f>
        <v>3346.4166666666665</v>
      </c>
      <c r="F63" s="27">
        <f>('Oct 17'!G63+'Nov 17'!G63+'Dic 17'!H63+'Ene 17'!G63+'Feb 18'!H63+'Mar 18'!H63+'Abr 18'!H63+'May 18'!H63+'Jun 18'!F63)/12</f>
        <v>4532.25</v>
      </c>
      <c r="G63" s="55">
        <f>('Oct 17'!H63+'Nov 17'!H63+'Dic 17'!I63+'Ene 17'!H63+'Feb 18'!I63+'Mar 18'!I63+'Abr 18'!I63+'May 18'!I63+'Jun 18'!G63)/12</f>
        <v>3938</v>
      </c>
      <c r="H63" s="23">
        <f>('Oct 17'!I63+'Nov 17'!I63+'Dic 17'!J63+'Ene 17'!I63+'Feb 18'!J63+'Mar 18'!J63+'Abr 18'!J63+'May 18'!J63+'Jun 18'!H63)/12</f>
        <v>1593.4166666666667</v>
      </c>
      <c r="I63" s="39">
        <f>('Oct 17'!J63+'Nov 17'!J63+'Dic 17'!K63+'Ene 17'!J63+'Feb 18'!K63+'Mar 18'!K63+'Abr 18'!K63+'May 18'!K63+'Jun 18'!I63)/12</f>
        <v>382.58333333333331</v>
      </c>
    </row>
    <row r="64" spans="1:10" ht="18" x14ac:dyDescent="0.25">
      <c r="A64" s="6" t="s">
        <v>62</v>
      </c>
      <c r="B64" s="25">
        <f>('Oct 17'!B64+'Nov 17'!B64+'Dic 17'!B64+'Ene 17'!B64+'Feb 18'!B64+'Mar 18'!B64+'Abr 18'!B64+'May 18'!B64+'Jun 18'!B64+'Jul 18'!B64+'Ago 18'!B64+'Sep 18'!B64)/12</f>
        <v>3951.9166666666665</v>
      </c>
      <c r="C64" s="210">
        <f>('Oct 17'!C64+'Nov 17'!C64+'Dic 17'!C64+'Ene 17'!C64+'Feb 18'!C64+'Mar 18'!C64+'Abr 18'!C64+'May 18'!C64+'Jun 18'!C64+'Jul 18'!C64+'Ago 18'!C64+'Sep 18'!C64)/12</f>
        <v>7390.583333333333</v>
      </c>
      <c r="D64" s="27">
        <f>('Oct 17'!D64+'Nov 17'!D64+'Dic 17'!D64+'Ene 17'!D64+'Feb 18'!D64+'Mar 18'!D64+'Abr 18'!D64+'May 18'!D64+'Jun 18'!D64+'Jul 18'!D64+'Ago 18'!D64+'Sep 18'!D64)</f>
        <v>14682858</v>
      </c>
      <c r="E64" s="25">
        <f>('Oct 17'!F64+'Nov 17'!F64+'Dic 17'!F64+'Ene 17'!F64+'Feb 18'!F64+'Mar 18'!F64+'Abr 18'!G64+'May 18'!F64+'Jun 18'!F64+'Jul 18'!F64+'Ago 18'!F64+'Sep 18'!F64)/12</f>
        <v>2191.1666666666665</v>
      </c>
      <c r="F64" s="27">
        <f>('Oct 17'!G64+'Nov 17'!G64+'Dic 17'!H64+'Ene 17'!G64+'Feb 18'!H64+'Mar 18'!H64+'Abr 18'!H64+'May 18'!H64+'Jun 18'!F64)/12</f>
        <v>3165.0833333333335</v>
      </c>
      <c r="G64" s="55">
        <f>('Oct 17'!H64+'Nov 17'!H64+'Dic 17'!I64+'Ene 17'!H64+'Feb 18'!I64+'Mar 18'!I64+'Abr 18'!I64+'May 18'!I64+'Jun 18'!G64)/12</f>
        <v>2800.5833333333335</v>
      </c>
      <c r="H64" s="23">
        <f>('Oct 17'!I64+'Nov 17'!I64+'Dic 17'!J64+'Ene 17'!I64+'Feb 18'!J64+'Mar 18'!J64+'Abr 18'!J64+'May 18'!J64+'Jun 18'!H64)/12</f>
        <v>1133.1666666666667</v>
      </c>
      <c r="I64" s="39">
        <f>('Oct 17'!J64+'Nov 17'!J64+'Dic 17'!K64+'Ene 17'!J64+'Feb 18'!K64+'Mar 18'!K64+'Abr 18'!K64+'May 18'!K64+'Jun 18'!I64)/12</f>
        <v>288.83333333333331</v>
      </c>
    </row>
    <row r="65" spans="1:10" ht="18" x14ac:dyDescent="0.25">
      <c r="A65" s="6" t="s">
        <v>63</v>
      </c>
      <c r="B65" s="25">
        <f>('Oct 17'!B65+'Nov 17'!B65+'Dic 17'!B65+'Ene 17'!B65+'Feb 18'!B65+'Mar 18'!B65+'Abr 18'!B65+'May 18'!B65+'Jun 18'!B65+'Jul 18'!B65+'Ago 18'!B65+'Sep 18'!B65)/12</f>
        <v>9985.75</v>
      </c>
      <c r="C65" s="210">
        <f>('Oct 17'!C65+'Nov 17'!C65+'Dic 17'!C65+'Ene 17'!C65+'Feb 18'!C65+'Mar 18'!C65+'Abr 18'!C65+'May 18'!C65+'Jun 18'!C65+'Jul 18'!C65+'Ago 18'!C65+'Sep 18'!C65)/12</f>
        <v>18740.166666666668</v>
      </c>
      <c r="D65" s="27">
        <f>('Oct 17'!D65+'Nov 17'!D65+'Dic 17'!D65+'Ene 17'!D65+'Feb 18'!D65+'Mar 18'!D65+'Abr 18'!D65+'May 18'!D65+'Jun 18'!D65+'Jul 18'!D65+'Ago 18'!D65+'Sep 18'!D65)</f>
        <v>37350896</v>
      </c>
      <c r="E65" s="25">
        <f>('Oct 17'!F65+'Nov 17'!F65+'Dic 17'!F65+'Ene 17'!F65+'Feb 18'!F65+'Mar 18'!F65+'Abr 18'!G65+'May 18'!F65+'Jun 18'!F65+'Jul 18'!F65+'Ago 18'!F65+'Sep 18'!F65)/12</f>
        <v>5678.833333333333</v>
      </c>
      <c r="F65" s="27">
        <f>('Oct 17'!G65+'Nov 17'!G65+'Dic 17'!H65+'Ene 17'!G65+'Feb 18'!H65+'Mar 18'!H65+'Abr 18'!H65+'May 18'!H65+'Jun 18'!F65)/12</f>
        <v>8058.25</v>
      </c>
      <c r="G65" s="55">
        <f>('Oct 17'!H65+'Nov 17'!H65+'Dic 17'!I65+'Ene 17'!H65+'Feb 18'!I65+'Mar 18'!I65+'Abr 18'!I65+'May 18'!I65+'Jun 18'!G65)/12</f>
        <v>7015.083333333333</v>
      </c>
      <c r="H65" s="23">
        <f>('Oct 17'!I65+'Nov 17'!I65+'Dic 17'!J65+'Ene 17'!I65+'Feb 18'!J65+'Mar 18'!J65+'Abr 18'!J65+'May 18'!J65+'Jun 18'!H65)/12</f>
        <v>2827.1666666666665</v>
      </c>
      <c r="I65" s="39">
        <f>('Oct 17'!J65+'Nov 17'!J65+'Dic 17'!K65+'Ene 17'!J65+'Feb 18'!K65+'Mar 18'!K65+'Abr 18'!K65+'May 18'!K65+'Jun 18'!I65)/12</f>
        <v>704.91666666666663</v>
      </c>
    </row>
    <row r="66" spans="1:10" ht="18.75" thickBot="1" x14ac:dyDescent="0.3">
      <c r="A66" s="6" t="s">
        <v>64</v>
      </c>
      <c r="B66" s="40">
        <f>('Oct 17'!B66+'Nov 17'!B66+'Dic 17'!B66+'Ene 17'!B66+'Feb 18'!B66+'Mar 18'!B66+'Abr 18'!B66+'May 18'!B66+'Jun 18'!B66+'Jul 18'!B66+'Ago 18'!B66+'Sep 18'!B66)/12</f>
        <v>9404.4166666666661</v>
      </c>
      <c r="C66" s="213">
        <f>('Oct 17'!C66+'Nov 17'!C66+'Dic 17'!C66+'Ene 17'!C66+'Feb 18'!C66+'Mar 18'!C66+'Abr 18'!C66+'May 18'!C66+'Jun 18'!C66+'Jul 18'!C66+'Ago 18'!C66+'Sep 18'!C66)/12</f>
        <v>17331</v>
      </c>
      <c r="D66" s="29">
        <f>('Oct 17'!D66+'Nov 17'!D66+'Dic 17'!D66+'Ene 17'!D66+'Feb 18'!D66+'Mar 18'!D66+'Abr 18'!D66+'May 18'!D66+'Jun 18'!D66+'Jul 18'!D66+'Ago 18'!D66+'Sep 18'!D66)</f>
        <v>34858738</v>
      </c>
      <c r="E66" s="25">
        <f>('Oct 17'!F66+'Nov 17'!F66+'Dic 17'!F66+'Ene 17'!F66+'Feb 18'!F66+'Mar 18'!F66+'Abr 18'!G66+'May 18'!F66+'Jun 18'!F66+'Jul 18'!F66+'Ago 18'!F66+'Sep 18'!F66)/12</f>
        <v>5501.666666666667</v>
      </c>
      <c r="F66" s="27">
        <f>('Oct 17'!G66+'Nov 17'!G66+'Dic 17'!H66+'Ene 17'!G66+'Feb 18'!H66+'Mar 18'!H66+'Abr 18'!H66+'May 18'!H66+'Jun 18'!F66)/12</f>
        <v>7600.25</v>
      </c>
      <c r="G66" s="55">
        <f>('Oct 17'!H66+'Nov 17'!H66+'Dic 17'!I66+'Ene 17'!H66+'Feb 18'!I66+'Mar 18'!I66+'Abr 18'!I66+'May 18'!I66+'Jun 18'!G66)/12</f>
        <v>6505.083333333333</v>
      </c>
      <c r="H66" s="23">
        <f>('Oct 17'!I66+'Nov 17'!I66+'Dic 17'!J66+'Ene 17'!I66+'Feb 18'!J66+'Mar 18'!J66+'Abr 18'!J66+'May 18'!J66+'Jun 18'!H66)/12</f>
        <v>2616.3333333333335</v>
      </c>
      <c r="I66" s="39">
        <f>('Oct 17'!J66+'Nov 17'!J66+'Dic 17'!K66+'Ene 17'!J66+'Feb 18'!K66+'Mar 18'!K66+'Abr 18'!K66+'May 18'!K66+'Jun 18'!I66)/12</f>
        <v>635.25</v>
      </c>
    </row>
    <row r="67" spans="1:10" ht="18.75" thickBot="1" x14ac:dyDescent="0.3">
      <c r="A67" s="13" t="s">
        <v>48</v>
      </c>
      <c r="B67" s="33">
        <f>SUM(B60:B66)</f>
        <v>61281.416666666657</v>
      </c>
      <c r="C67" s="33">
        <f t="shared" ref="C67:I67" si="6">SUM(C60:C66)</f>
        <v>114801.08333333333</v>
      </c>
      <c r="D67" s="33">
        <f t="shared" si="6"/>
        <v>228903986</v>
      </c>
      <c r="E67" s="32">
        <f t="shared" si="6"/>
        <v>36342.5</v>
      </c>
      <c r="F67" s="32">
        <f t="shared" si="6"/>
        <v>50017</v>
      </c>
      <c r="G67" s="46">
        <f t="shared" si="6"/>
        <v>42878.416666666664</v>
      </c>
      <c r="H67" s="47">
        <f t="shared" si="6"/>
        <v>17231.749999999996</v>
      </c>
      <c r="I67" s="48">
        <f t="shared" si="6"/>
        <v>4211.3333333333339</v>
      </c>
    </row>
    <row r="68" spans="1:10" ht="18.75" thickBot="1" x14ac:dyDescent="0.3">
      <c r="A68" s="41"/>
      <c r="B68" s="42"/>
      <c r="C68" s="42"/>
      <c r="D68" s="42"/>
      <c r="E68" s="43"/>
      <c r="F68" s="35"/>
      <c r="G68" s="35"/>
      <c r="H68" s="18"/>
      <c r="I68" s="18"/>
      <c r="J68" s="18"/>
    </row>
    <row r="69" spans="1:10" ht="18.75" thickBot="1" x14ac:dyDescent="0.3">
      <c r="A69" s="49" t="s">
        <v>65</v>
      </c>
      <c r="B69" s="214"/>
      <c r="C69" s="214"/>
      <c r="D69" s="214"/>
      <c r="E69" s="52"/>
      <c r="F69" s="50"/>
      <c r="G69" s="50"/>
      <c r="H69" s="50"/>
      <c r="I69" s="51"/>
    </row>
    <row r="70" spans="1:10" ht="18" x14ac:dyDescent="0.25">
      <c r="A70" s="3" t="s">
        <v>66</v>
      </c>
      <c r="B70" s="36">
        <f>('Oct 17'!B70+'Nov 17'!B70+'Dic 17'!B70+'Ene 17'!B70+'Feb 18'!B70+'Mar 18'!B70+'Abr 18'!B70+'May 18'!B70+'Jun 18'!B70+'Jul 18'!B70+'Ago 18'!B70+'Sep 18'!B70)/12</f>
        <v>4244.916666666667</v>
      </c>
      <c r="C70" s="211">
        <f>('Oct 17'!C70+'Nov 17'!C70+'Dic 17'!C70+'Ene 17'!C70+'Feb 18'!C70+'Mar 18'!C70+'Abr 18'!C70+'May 18'!C70+'Jun 18'!C70+'Jul 18'!C70+'Ago 18'!C70+'Sep 18'!C70)/12</f>
        <v>7912</v>
      </c>
      <c r="D70" s="212">
        <f>('Oct 17'!D70+'Nov 17'!D70+'Dic 17'!D70+'Ene 17'!D70+'Feb 18'!D70+'Mar 18'!D70+'Abr 18'!D70+'May 18'!D70+'Jun 18'!D70+'Jul 18'!D70+'Ago 18'!D70+'Sep 18'!D70)</f>
        <v>15644466</v>
      </c>
      <c r="E70" s="44">
        <f>('Oct 17'!F70+'Nov 17'!F70+'Dic 17'!F70+'Ene 17'!F70+'Feb 18'!F70+'Mar 18'!F70+'Abr 18'!G70+'May 18'!F70+'Jun 18'!F70+'Jul 18'!F70+'Ago 18'!F70+'Sep 18'!F70)/12</f>
        <v>2298</v>
      </c>
      <c r="F70" s="37">
        <f>('Oct 17'!G70+'Nov 17'!G70+'Dic 17'!H70+'Ene 17'!G70+'Feb 18'!H70+'Mar 18'!H70+'Abr 18'!H70+'May 18'!H70+'Jun 18'!F70)/12</f>
        <v>3394.1666666666665</v>
      </c>
      <c r="G70" s="20">
        <f>('Oct 17'!H70+'Nov 17'!H70+'Dic 17'!I70+'Ene 17'!H70+'Feb 18'!I70+'Mar 18'!I70+'Abr 18'!I70+'May 18'!I70+'Jun 18'!G70)/12</f>
        <v>2972.75</v>
      </c>
      <c r="H70" s="54">
        <f>('Oct 17'!I70+'Nov 17'!I70+'Dic 17'!J70+'Ene 17'!I70+'Feb 18'!J70+'Mar 18'!J70+'Abr 18'!J70+'May 18'!J70+'Jun 18'!H70)/12</f>
        <v>1206.3333333333333</v>
      </c>
      <c r="I70" s="24">
        <f>('Oct 17'!J70+'Nov 17'!J70+'Dic 17'!K70+'Ene 17'!J70+'Feb 18'!K70+'Mar 18'!K70+'Abr 18'!K70+'May 18'!K70+'Jun 18'!I70)/12</f>
        <v>304.75</v>
      </c>
    </row>
    <row r="71" spans="1:10" ht="18" x14ac:dyDescent="0.25">
      <c r="A71" s="6" t="s">
        <v>67</v>
      </c>
      <c r="B71" s="25">
        <f>('Oct 17'!B71+'Nov 17'!B71+'Dic 17'!B71+'Ene 17'!B71+'Feb 18'!B71+'Mar 18'!B71+'Abr 18'!B71+'May 18'!B71+'Jun 18'!B71+'Jul 18'!B71+'Ago 18'!B71+'Sep 18'!B71)/12</f>
        <v>8031.333333333333</v>
      </c>
      <c r="C71" s="210">
        <f>('Oct 17'!C71+'Nov 17'!C71+'Dic 17'!C71+'Ene 17'!C71+'Feb 18'!C71+'Mar 18'!C71+'Abr 18'!C71+'May 18'!C71+'Jun 18'!C71+'Jul 18'!C71+'Ago 18'!C71+'Sep 18'!C71)/12</f>
        <v>14402.583333333334</v>
      </c>
      <c r="D71" s="27">
        <f>('Oct 17'!D71+'Nov 17'!D71+'Dic 17'!D71+'Ene 17'!D71+'Feb 18'!D71+'Mar 18'!D71+'Abr 18'!D71+'May 18'!D71+'Jun 18'!D71+'Jul 18'!D71+'Ago 18'!D71+'Sep 18'!D71)</f>
        <v>28882168</v>
      </c>
      <c r="E71" s="216">
        <f>('Oct 17'!F71+'Nov 17'!F71+'Dic 17'!F71+'Ene 17'!F71+'Feb 18'!F71+'Mar 18'!F71+'Abr 18'!G71+'May 18'!F71+'Jun 18'!F71+'Jul 18'!F71+'Ago 18'!F71+'Sep 18'!F71)/12</f>
        <v>4138.583333333333</v>
      </c>
      <c r="F71" s="45">
        <f>('Oct 17'!G71+'Nov 17'!G71+'Dic 17'!H71+'Ene 17'!G71+'Feb 18'!H71+'Mar 18'!H71+'Abr 18'!H71+'May 18'!H71+'Jun 18'!F71)/12</f>
        <v>6242.416666666667</v>
      </c>
      <c r="G71" s="20">
        <f>('Oct 17'!H71+'Nov 17'!H71+'Dic 17'!I71+'Ene 17'!H71+'Feb 18'!I71+'Mar 18'!I71+'Abr 18'!I71+'May 18'!I71+'Jun 18'!G71)/12</f>
        <v>5478.833333333333</v>
      </c>
      <c r="H71" s="54">
        <f>('Oct 17'!I71+'Nov 17'!I71+'Dic 17'!J71+'Ene 17'!I71+'Feb 18'!J71+'Mar 18'!J71+'Abr 18'!J71+'May 18'!J71+'Jun 18'!H71)/12</f>
        <v>2228.5</v>
      </c>
      <c r="I71" s="24">
        <f>('Oct 17'!J71+'Nov 17'!J71+'Dic 17'!K71+'Ene 17'!J71+'Feb 18'!K71+'Mar 18'!K71+'Abr 18'!K71+'May 18'!K71+'Jun 18'!I71)/12</f>
        <v>545.33333333333337</v>
      </c>
    </row>
    <row r="72" spans="1:10" ht="18" x14ac:dyDescent="0.25">
      <c r="A72" s="6" t="s">
        <v>65</v>
      </c>
      <c r="B72" s="25">
        <f>('Oct 17'!B72+'Nov 17'!B72+'Dic 17'!B72+'Ene 17'!B72+'Feb 18'!B72+'Mar 18'!B72+'Abr 18'!B72+'May 18'!B72+'Jun 18'!B72+'Jul 18'!B72+'Ago 18'!B72+'Sep 18'!B72)/12</f>
        <v>8284.0833333333339</v>
      </c>
      <c r="C72" s="210">
        <f>('Oct 17'!C72+'Nov 17'!C72+'Dic 17'!C72+'Ene 17'!C72+'Feb 18'!C72+'Mar 18'!C72+'Abr 18'!C72+'May 18'!C72+'Jun 18'!C72+'Jul 18'!C72+'Ago 18'!C72+'Sep 18'!C72)/12</f>
        <v>15221.833333333334</v>
      </c>
      <c r="D72" s="27">
        <f>('Oct 17'!D72+'Nov 17'!D72+'Dic 17'!D72+'Ene 17'!D72+'Feb 18'!D72+'Mar 18'!D72+'Abr 18'!D72+'May 18'!D72+'Jun 18'!D72+'Jul 18'!D72+'Ago 18'!D72+'Sep 18'!D72)</f>
        <v>30445815</v>
      </c>
      <c r="E72" s="216">
        <f>('Oct 17'!F72+'Nov 17'!F72+'Dic 17'!F72+'Ene 17'!F72+'Feb 18'!F72+'Mar 18'!F72+'Abr 18'!G72+'May 18'!F72+'Jun 18'!F72+'Jul 18'!F72+'Ago 18'!F72+'Sep 18'!F72)/12</f>
        <v>4503.166666666667</v>
      </c>
      <c r="F72" s="45">
        <f>('Oct 17'!G72+'Nov 17'!G72+'Dic 17'!H72+'Ene 17'!G72+'Feb 18'!H72+'Mar 18'!H72+'Abr 18'!H72+'May 18'!H72+'Jun 18'!F72)/12</f>
        <v>6489.5</v>
      </c>
      <c r="G72" s="20">
        <f>('Oct 17'!H72+'Nov 17'!H72+'Dic 17'!I72+'Ene 17'!H72+'Feb 18'!I72+'Mar 18'!I72+'Abr 18'!I72+'May 18'!I72+'Jun 18'!G72)/12</f>
        <v>5743.833333333333</v>
      </c>
      <c r="H72" s="54">
        <f>('Oct 17'!I72+'Nov 17'!I72+'Dic 17'!J72+'Ene 17'!I72+'Feb 18'!J72+'Mar 18'!J72+'Abr 18'!J72+'May 18'!J72+'Jun 18'!H72)/12</f>
        <v>2343.75</v>
      </c>
      <c r="I72" s="24">
        <f>('Oct 17'!J72+'Nov 17'!J72+'Dic 17'!K72+'Ene 17'!J72+'Feb 18'!K72+'Mar 18'!K72+'Abr 18'!K72+'May 18'!K72+'Jun 18'!I72)/12</f>
        <v>595.16666666666663</v>
      </c>
    </row>
    <row r="73" spans="1:10" ht="18" x14ac:dyDescent="0.25">
      <c r="A73" s="6" t="s">
        <v>68</v>
      </c>
      <c r="B73" s="25">
        <f>('Oct 17'!B73+'Nov 17'!B73+'Dic 17'!B73+'Ene 17'!B73+'Feb 18'!B73+'Mar 18'!B73+'Abr 18'!B73+'May 18'!B73+'Jun 18'!B73+'Jul 18'!B73+'Ago 18'!B73+'Sep 18'!B73)/12</f>
        <v>4275</v>
      </c>
      <c r="C73" s="210">
        <f>('Oct 17'!C73+'Nov 17'!C73+'Dic 17'!C73+'Ene 17'!C73+'Feb 18'!C73+'Mar 18'!C73+'Abr 18'!C73+'May 18'!C73+'Jun 18'!C73+'Jul 18'!C73+'Ago 18'!C73+'Sep 18'!C73)/12</f>
        <v>7721</v>
      </c>
      <c r="D73" s="27">
        <f>('Oct 17'!D73+'Nov 17'!D73+'Dic 17'!D73+'Ene 17'!D73+'Feb 18'!D73+'Mar 18'!D73+'Abr 18'!D73+'May 18'!D73+'Jun 18'!D73+'Jul 18'!D73+'Ago 18'!D73+'Sep 18'!D73)</f>
        <v>15398160</v>
      </c>
      <c r="E73" s="216">
        <f>('Oct 17'!F73+'Nov 17'!F73+'Dic 17'!F73+'Ene 17'!F73+'Feb 18'!F73+'Mar 18'!F73+'Abr 18'!G73+'May 18'!F73+'Jun 18'!F73+'Jul 18'!F73+'Ago 18'!F73+'Sep 18'!F73)/12</f>
        <v>2087.9166666666665</v>
      </c>
      <c r="F73" s="45">
        <f>('Oct 17'!G73+'Nov 17'!G73+'Dic 17'!H73+'Ene 17'!G73+'Feb 18'!H73+'Mar 18'!H73+'Abr 18'!H73+'May 18'!H73+'Jun 18'!F73)/12</f>
        <v>3280.8333333333335</v>
      </c>
      <c r="G73" s="20">
        <f>('Oct 17'!H73+'Nov 17'!H73+'Dic 17'!I73+'Ene 17'!H73+'Feb 18'!I73+'Mar 18'!I73+'Abr 18'!I73+'May 18'!I73+'Jun 18'!G73)/12</f>
        <v>2970.8333333333335</v>
      </c>
      <c r="H73" s="54">
        <f>('Oct 17'!I73+'Nov 17'!I73+'Dic 17'!J73+'Ene 17'!I73+'Feb 18'!J73+'Mar 18'!J73+'Abr 18'!J73+'May 18'!J73+'Jun 18'!H73)/12</f>
        <v>1208.0833333333333</v>
      </c>
      <c r="I73" s="24">
        <f>('Oct 17'!J73+'Nov 17'!J73+'Dic 17'!K73+'Ene 17'!J73+'Feb 18'!K73+'Mar 18'!K73+'Abr 18'!K73+'May 18'!K73+'Jun 18'!I73)/12</f>
        <v>313.58333333333331</v>
      </c>
    </row>
    <row r="74" spans="1:10" ht="18" x14ac:dyDescent="0.25">
      <c r="A74" s="6" t="s">
        <v>69</v>
      </c>
      <c r="B74" s="25">
        <f>('Oct 17'!B74+'Nov 17'!B74+'Dic 17'!B74+'Ene 17'!B74+'Feb 18'!B74+'Mar 18'!B74+'Abr 18'!B74+'May 18'!B74+'Jun 18'!B74+'Jul 18'!B74+'Ago 18'!B74+'Sep 18'!B74)/12</f>
        <v>6639.166666666667</v>
      </c>
      <c r="C74" s="210">
        <f>('Oct 17'!C74+'Nov 17'!C74+'Dic 17'!C74+'Ene 17'!C74+'Feb 18'!C74+'Mar 18'!C74+'Abr 18'!C74+'May 18'!C74+'Jun 18'!C74+'Jul 18'!C74+'Ago 18'!C74+'Sep 18'!C74)/12</f>
        <v>12172.166666666666</v>
      </c>
      <c r="D74" s="27">
        <f>('Oct 17'!D74+'Nov 17'!D74+'Dic 17'!D74+'Ene 17'!D74+'Feb 18'!D74+'Mar 18'!D74+'Abr 18'!D74+'May 18'!D74+'Jun 18'!D74+'Jul 18'!D74+'Ago 18'!D74+'Sep 18'!D74)</f>
        <v>24317387</v>
      </c>
      <c r="E74" s="216">
        <f>('Oct 17'!F74+'Nov 17'!F74+'Dic 17'!F74+'Ene 17'!F74+'Feb 18'!F74+'Mar 18'!F74+'Abr 18'!G74+'May 18'!F74+'Jun 18'!F74+'Jul 18'!F74+'Ago 18'!F74+'Sep 18'!F74)/12</f>
        <v>3559.5</v>
      </c>
      <c r="F74" s="45">
        <f>('Oct 17'!G74+'Nov 17'!G74+'Dic 17'!H74+'Ene 17'!G74+'Feb 18'!H74+'Mar 18'!H74+'Abr 18'!H74+'May 18'!H74+'Jun 18'!F74)/12</f>
        <v>5216.75</v>
      </c>
      <c r="G74" s="20">
        <f>('Oct 17'!H74+'Nov 17'!H74+'Dic 17'!I74+'Ene 17'!H74+'Feb 18'!I74+'Mar 18'!I74+'Abr 18'!I74+'May 18'!I74+'Jun 18'!G74)/12</f>
        <v>4629.666666666667</v>
      </c>
      <c r="H74" s="54">
        <f>('Oct 17'!I74+'Nov 17'!I74+'Dic 17'!J74+'Ene 17'!I74+'Feb 18'!J74+'Mar 18'!J74+'Abr 18'!J74+'May 18'!J74+'Jun 18'!H74)/12</f>
        <v>1883.4166666666667</v>
      </c>
      <c r="I74" s="24">
        <f>('Oct 17'!J74+'Nov 17'!J74+'Dic 17'!K74+'Ene 17'!J74+'Feb 18'!K74+'Mar 18'!K74+'Abr 18'!K74+'May 18'!K74+'Jun 18'!I74)/12</f>
        <v>477</v>
      </c>
    </row>
    <row r="75" spans="1:10" ht="18.75" thickBot="1" x14ac:dyDescent="0.3">
      <c r="A75" s="10" t="s">
        <v>70</v>
      </c>
      <c r="B75" s="40">
        <f>('Oct 17'!B75+'Nov 17'!B75+'Dic 17'!B75+'Ene 17'!B75+'Feb 18'!B75+'Mar 18'!B75+'Abr 18'!B75+'May 18'!B75+'Jun 18'!B75+'Jul 18'!B75+'Ago 18'!B75+'Sep 18'!B75)/12</f>
        <v>4613.083333333333</v>
      </c>
      <c r="C75" s="213">
        <f>('Oct 17'!C75+'Nov 17'!C75+'Dic 17'!C75+'Ene 17'!C75+'Feb 18'!C75+'Mar 18'!C75+'Abr 18'!C75+'May 18'!C75+'Jun 18'!C75+'Jul 18'!C75+'Ago 18'!C75+'Sep 18'!C75)/12</f>
        <v>8757</v>
      </c>
      <c r="D75" s="29">
        <f>('Oct 17'!D75+'Nov 17'!D75+'Dic 17'!D75+'Ene 17'!D75+'Feb 18'!D75+'Mar 18'!D75+'Abr 18'!D75+'May 18'!D75+'Jun 18'!D75+'Jul 18'!D75+'Ago 18'!D75+'Sep 18'!D75)</f>
        <v>17362958</v>
      </c>
      <c r="E75" s="216">
        <f>('Oct 17'!F75+'Nov 17'!F75+'Dic 17'!F75+'Ene 17'!F75+'Feb 18'!F75+'Mar 18'!F75+'Abr 18'!G75+'May 18'!F75+'Jun 18'!F75+'Jul 18'!F75+'Ago 18'!F75+'Sep 18'!F75)/12</f>
        <v>2643.75</v>
      </c>
      <c r="F75" s="45">
        <f>('Oct 17'!G75+'Nov 17'!G75+'Dic 17'!H75+'Ene 17'!G75+'Feb 18'!H75+'Mar 18'!H75+'Abr 18'!H75+'May 18'!H75+'Jun 18'!F75)/12</f>
        <v>3717.0833333333335</v>
      </c>
      <c r="G75" s="20">
        <f>('Oct 17'!H75+'Nov 17'!H75+'Dic 17'!I75+'Ene 17'!H75+'Feb 18'!I75+'Mar 18'!I75+'Abr 18'!I75+'May 18'!I75+'Jun 18'!G75)/12</f>
        <v>3317.9166666666665</v>
      </c>
      <c r="H75" s="54">
        <f>('Oct 17'!I75+'Nov 17'!I75+'Dic 17'!J75+'Ene 17'!I75+'Feb 18'!J75+'Mar 18'!J75+'Abr 18'!J75+'May 18'!J75+'Jun 18'!H75)/12</f>
        <v>1355.5</v>
      </c>
      <c r="I75" s="24">
        <f>('Oct 17'!J75+'Nov 17'!J75+'Dic 17'!K75+'Ene 17'!J75+'Feb 18'!K75+'Mar 18'!K75+'Abr 18'!K75+'May 18'!K75+'Jun 18'!I75)/12</f>
        <v>346.41666666666669</v>
      </c>
    </row>
    <row r="76" spans="1:10" ht="18.75" thickBot="1" x14ac:dyDescent="0.3">
      <c r="A76" s="13" t="s">
        <v>48</v>
      </c>
      <c r="B76" s="33">
        <f>SUM(B70:B75)</f>
        <v>36087.583333333336</v>
      </c>
      <c r="C76" s="33">
        <f t="shared" ref="C76:I76" si="7">SUM(C70:C75)</f>
        <v>66186.583333333343</v>
      </c>
      <c r="D76" s="33">
        <f t="shared" si="7"/>
        <v>132050954</v>
      </c>
      <c r="E76" s="31">
        <f t="shared" si="7"/>
        <v>19230.916666666664</v>
      </c>
      <c r="F76" s="31">
        <f t="shared" si="7"/>
        <v>28340.75</v>
      </c>
      <c r="G76" s="14">
        <f t="shared" si="7"/>
        <v>25113.833333333332</v>
      </c>
      <c r="H76" s="15">
        <f t="shared" si="7"/>
        <v>10225.583333333332</v>
      </c>
      <c r="I76" s="16">
        <f t="shared" si="7"/>
        <v>2582.2499999999995</v>
      </c>
    </row>
    <row r="77" spans="1:10" ht="18.75" thickBot="1" x14ac:dyDescent="0.3">
      <c r="A77" s="41"/>
      <c r="B77" s="42"/>
      <c r="C77" s="42"/>
      <c r="D77" s="42"/>
      <c r="E77" s="43"/>
      <c r="F77" s="35"/>
      <c r="G77" s="35"/>
      <c r="H77" s="18"/>
      <c r="I77" s="18"/>
      <c r="J77" s="18"/>
    </row>
    <row r="78" spans="1:10" ht="16.5" thickBot="1" x14ac:dyDescent="0.3">
      <c r="A78" s="2" t="s">
        <v>71</v>
      </c>
      <c r="B78" s="417"/>
      <c r="C78" s="417"/>
      <c r="D78" s="417"/>
      <c r="E78" s="417"/>
      <c r="F78" s="417"/>
      <c r="G78" s="417"/>
      <c r="H78" s="417"/>
      <c r="I78" s="418"/>
    </row>
    <row r="79" spans="1:10" ht="18" x14ac:dyDescent="0.25">
      <c r="A79" s="3" t="s">
        <v>72</v>
      </c>
      <c r="B79" s="36">
        <f>('Oct 17'!B79+'Nov 17'!B79+'Dic 17'!B79+'Ene 17'!B79+'Feb 18'!B79+'Mar 18'!B79+'Abr 18'!B79+'May 18'!B79+'Jun 18'!B79+'Jul 18'!B79+'Ago 18'!B79+'Sep 18'!B79)/12</f>
        <v>2771.4166666666665</v>
      </c>
      <c r="C79" s="211">
        <f>('Oct 17'!C79+'Nov 17'!C79+'Dic 17'!C79+'Ene 17'!C79+'Feb 18'!C79+'Mar 18'!C79+'Abr 18'!C79+'May 18'!C79+'Jun 18'!C79+'Jul 18'!C79+'Ago 18'!C79+'Sep 18'!C79)/12</f>
        <v>5090.166666666667</v>
      </c>
      <c r="D79" s="212">
        <f>('Oct 17'!D79+'Nov 17'!D79+'Dic 17'!D79+'Ene 17'!D79+'Feb 18'!D79+'Mar 18'!D79+'Abr 18'!D79+'May 18'!D79+'Jun 18'!D79+'Jul 18'!D79+'Ago 18'!D79+'Sep 18'!D79)</f>
        <v>10152009</v>
      </c>
      <c r="E79" s="36">
        <f>('Oct 17'!F79+'Nov 17'!F79+'Dic 17'!F79+'Ene 17'!F79+'Feb 18'!F79+'Mar 18'!F79+'Abr 18'!G79+'May 18'!F79+'Jun 18'!F79+'Jul 18'!F79+'Ago 18'!F79+'Sep 18'!F79)/12</f>
        <v>1564</v>
      </c>
      <c r="F79" s="212">
        <f>('Oct 17'!G79+'Nov 17'!G79+'Dic 17'!H79+'Ene 17'!G79+'Feb 18'!H79+'Mar 18'!H79+'Abr 18'!H79+'May 18'!H79+'Jun 18'!F79)/12</f>
        <v>2192.5833333333335</v>
      </c>
      <c r="G79" s="53">
        <f>('Oct 17'!H79+'Nov 17'!H79+'Dic 17'!I79+'Ene 17'!H79+'Feb 18'!I79+'Mar 18'!I79+'Abr 18'!I79+'May 18'!I79+'Jun 18'!G79)/12</f>
        <v>1919.4166666666667</v>
      </c>
      <c r="H79" s="22">
        <f>('Oct 17'!I79+'Nov 17'!I79+'Dic 17'!J79+'Ene 17'!I79+'Feb 18'!J79+'Mar 18'!J79+'Abr 18'!J79+'May 18'!J79+'Jun 18'!H79)/12</f>
        <v>783.91666666666663</v>
      </c>
      <c r="I79" s="38">
        <f>('Oct 17'!J79+'Nov 17'!J79+'Dic 17'!K79+'Ene 17'!J79+'Feb 18'!K79+'Mar 18'!K79+'Abr 18'!K79+'May 18'!K79+'Jun 18'!I79)/12</f>
        <v>190.16666666666666</v>
      </c>
    </row>
    <row r="80" spans="1:10" ht="18" x14ac:dyDescent="0.25">
      <c r="A80" s="6" t="s">
        <v>73</v>
      </c>
      <c r="B80" s="25">
        <f>('Oct 17'!B80+'Nov 17'!B80+'Dic 17'!B80+'Ene 17'!B80+'Feb 18'!B80+'Mar 18'!B80+'Abr 18'!B80+'May 18'!B80+'Jun 18'!B80+'Jul 18'!B80+'Ago 18'!B80+'Sep 18'!B80)/12</f>
        <v>265.25</v>
      </c>
      <c r="C80" s="210">
        <f>('Oct 17'!C80+'Nov 17'!C80+'Dic 17'!C80+'Ene 17'!C80+'Feb 18'!C80+'Mar 18'!C80+'Abr 18'!C80+'May 18'!C80+'Jun 18'!C80+'Jul 18'!C80+'Ago 18'!C80+'Sep 18'!C80)/12</f>
        <v>537.16666666666663</v>
      </c>
      <c r="D80" s="27">
        <f>('Oct 17'!D80+'Nov 17'!D80+'Dic 17'!D80+'Ene 17'!D80+'Feb 18'!D80+'Mar 18'!D80+'Abr 18'!D80+'May 18'!D80+'Jun 18'!D80+'Jul 18'!D80+'Ago 18'!D80+'Sep 18'!D80)</f>
        <v>1004611</v>
      </c>
      <c r="E80" s="25">
        <f>('Oct 17'!F80+'Nov 17'!F80+'Dic 17'!F80+'Ene 17'!F80+'Feb 18'!F80+'Mar 18'!F80+'Abr 18'!G80+'May 18'!F80+'Jun 18'!F80+'Jul 18'!F80+'Ago 18'!F80+'Sep 18'!F80)/12</f>
        <v>173.25</v>
      </c>
      <c r="F80" s="27">
        <f>('Oct 17'!G80+'Nov 17'!G80+'Dic 17'!H80+'Ene 17'!G80+'Feb 18'!H80+'Mar 18'!H80+'Abr 18'!H80+'May 18'!H80+'Jun 18'!F80)/12</f>
        <v>224</v>
      </c>
      <c r="G80" s="55">
        <f>('Oct 17'!H80+'Nov 17'!H80+'Dic 17'!I80+'Ene 17'!H80+'Feb 18'!I80+'Mar 18'!I80+'Abr 18'!I80+'May 18'!I80+'Jun 18'!G80)/12</f>
        <v>201.33333333333334</v>
      </c>
      <c r="H80" s="23">
        <f>('Oct 17'!I80+'Nov 17'!I80+'Dic 17'!J80+'Ene 17'!I80+'Feb 18'!J80+'Mar 18'!J80+'Abr 18'!J80+'May 18'!J80+'Jun 18'!H80)/12</f>
        <v>81.916666666666671</v>
      </c>
      <c r="I80" s="39">
        <f>('Oct 17'!J80+'Nov 17'!J80+'Dic 17'!K80+'Ene 17'!J80+'Feb 18'!K80+'Mar 18'!K80+'Abr 18'!K80+'May 18'!K80+'Jun 18'!I80)/12</f>
        <v>21.5</v>
      </c>
    </row>
    <row r="81" spans="1:10" ht="18" x14ac:dyDescent="0.25">
      <c r="A81" s="6" t="s">
        <v>74</v>
      </c>
      <c r="B81" s="25">
        <f>('Oct 17'!B81+'Nov 17'!B81+'Dic 17'!B81+'Ene 17'!B81+'Feb 18'!B81+'Mar 18'!B81+'Abr 18'!B81+'May 18'!B81+'Jun 18'!B81+'Jul 18'!B81+'Ago 18'!B81+'Sep 18'!B81)/12</f>
        <v>6704.75</v>
      </c>
      <c r="C81" s="210">
        <f>('Oct 17'!C81+'Nov 17'!C81+'Dic 17'!C81+'Ene 17'!C81+'Feb 18'!C81+'Mar 18'!C81+'Abr 18'!C81+'May 18'!C81+'Jun 18'!C81+'Jul 18'!C81+'Ago 18'!C81+'Sep 18'!C81)/12</f>
        <v>12543.583333333334</v>
      </c>
      <c r="D81" s="27">
        <f>('Oct 17'!D81+'Nov 17'!D81+'Dic 17'!D81+'Ene 17'!D81+'Feb 18'!D81+'Mar 18'!D81+'Abr 18'!D81+'May 18'!D81+'Jun 18'!D81+'Jul 18'!D81+'Ago 18'!D81+'Sep 18'!D81)</f>
        <v>25195657</v>
      </c>
      <c r="E81" s="25">
        <f>('Oct 17'!F81+'Nov 17'!F81+'Dic 17'!F81+'Ene 17'!F81+'Feb 18'!F81+'Mar 18'!F81+'Abr 18'!G81+'May 18'!F81+'Jun 18'!F81+'Jul 18'!F81+'Ago 18'!F81+'Sep 18'!F81)/12</f>
        <v>3953.1666666666665</v>
      </c>
      <c r="F81" s="27">
        <f>('Oct 17'!G81+'Nov 17'!G81+'Dic 17'!H81+'Ene 17'!G81+'Feb 18'!H81+'Mar 18'!H81+'Abr 18'!H81+'May 18'!H81+'Jun 18'!F81)/12</f>
        <v>5428.333333333333</v>
      </c>
      <c r="G81" s="55">
        <f>('Oct 17'!H81+'Nov 17'!H81+'Dic 17'!I81+'Ene 17'!H81+'Feb 18'!I81+'Mar 18'!I81+'Abr 18'!I81+'May 18'!I81+'Jun 18'!G81)/12</f>
        <v>4692.583333333333</v>
      </c>
      <c r="H81" s="23">
        <f>('Oct 17'!I81+'Nov 17'!I81+'Dic 17'!J81+'Ene 17'!I81+'Feb 18'!J81+'Mar 18'!J81+'Abr 18'!J81+'May 18'!J81+'Jun 18'!H81)/12</f>
        <v>1889.25</v>
      </c>
      <c r="I81" s="39">
        <f>('Oct 17'!J81+'Nov 17'!J81+'Dic 17'!K81+'Ene 17'!J81+'Feb 18'!K81+'Mar 18'!K81+'Abr 18'!K81+'May 18'!K81+'Jun 18'!I81)/12</f>
        <v>471.08333333333331</v>
      </c>
    </row>
    <row r="82" spans="1:10" ht="18" x14ac:dyDescent="0.25">
      <c r="A82" s="6" t="s">
        <v>71</v>
      </c>
      <c r="B82" s="25">
        <f>('Oct 17'!B82+'Nov 17'!B82+'Dic 17'!B82+'Ene 17'!B82+'Feb 18'!B82+'Mar 18'!B82+'Abr 18'!B82+'May 18'!B82+'Jun 18'!B82+'Jul 18'!B82+'Ago 18'!B82+'Sep 18'!B82)/12</f>
        <v>10907</v>
      </c>
      <c r="C82" s="210">
        <f>('Oct 17'!C82+'Nov 17'!C82+'Dic 17'!C82+'Ene 17'!C82+'Feb 18'!C82+'Mar 18'!C82+'Abr 18'!C82+'May 18'!C82+'Jun 18'!C82+'Jul 18'!C82+'Ago 18'!C82+'Sep 18'!C82)/12</f>
        <v>19812.833333333332</v>
      </c>
      <c r="D82" s="27">
        <f>('Oct 17'!D82+'Nov 17'!D82+'Dic 17'!D82+'Ene 17'!D82+'Feb 18'!D82+'Mar 18'!D82+'Abr 18'!D82+'May 18'!D82+'Jun 18'!D82+'Jul 18'!D82+'Ago 18'!D82+'Sep 18'!D82)</f>
        <v>39390448</v>
      </c>
      <c r="E82" s="25">
        <f>('Oct 17'!F82+'Nov 17'!F82+'Dic 17'!F82+'Ene 17'!F82+'Feb 18'!F82+'Mar 18'!F82+'Abr 18'!G82+'May 18'!F82+'Jun 18'!F82+'Jul 18'!F82+'Ago 18'!F82+'Sep 18'!F82)/12</f>
        <v>5993.333333333333</v>
      </c>
      <c r="F82" s="27">
        <f>('Oct 17'!G82+'Nov 17'!G82+'Dic 17'!H82+'Ene 17'!G82+'Feb 18'!H82+'Mar 18'!H82+'Abr 18'!H82+'May 18'!H82+'Jun 18'!F82)/12</f>
        <v>8631.1666666666661</v>
      </c>
      <c r="G82" s="55">
        <f>('Oct 17'!H82+'Nov 17'!H82+'Dic 17'!I82+'Ene 17'!H82+'Feb 18'!I82+'Mar 18'!I82+'Abr 18'!I82+'May 18'!I82+'Jun 18'!G82)/12</f>
        <v>7439</v>
      </c>
      <c r="H82" s="23">
        <f>('Oct 17'!I82+'Nov 17'!I82+'Dic 17'!J82+'Ene 17'!I82+'Feb 18'!J82+'Mar 18'!J82+'Abr 18'!J82+'May 18'!J82+'Jun 18'!H82)/12</f>
        <v>2990.6666666666665</v>
      </c>
      <c r="I82" s="39">
        <f>('Oct 17'!J82+'Nov 17'!J82+'Dic 17'!K82+'Ene 17'!J82+'Feb 18'!K82+'Mar 18'!K82+'Abr 18'!K82+'May 18'!K82+'Jun 18'!I82)/12</f>
        <v>740.66666666666663</v>
      </c>
    </row>
    <row r="83" spans="1:10" ht="18" x14ac:dyDescent="0.25">
      <c r="A83" s="6" t="s">
        <v>75</v>
      </c>
      <c r="B83" s="25">
        <f>('Oct 17'!B83+'Nov 17'!B83+'Dic 17'!B83+'Ene 17'!B83+'Feb 18'!B83+'Mar 18'!B83+'Abr 18'!B83+'May 18'!B83+'Jun 18'!B83+'Jul 18'!B83+'Ago 18'!B83+'Sep 18'!B83)/12</f>
        <v>8487.6666666666661</v>
      </c>
      <c r="C83" s="210">
        <f>('Oct 17'!C83+'Nov 17'!C83+'Dic 17'!C83+'Ene 17'!C83+'Feb 18'!C83+'Mar 18'!C83+'Abr 18'!C83+'May 18'!C83+'Jun 18'!C83+'Jul 18'!C83+'Ago 18'!C83+'Sep 18'!C83)/12</f>
        <v>16286.583333333334</v>
      </c>
      <c r="D83" s="27">
        <f>('Oct 17'!D83+'Nov 17'!D83+'Dic 17'!D83+'Ene 17'!D83+'Feb 18'!D83+'Mar 18'!D83+'Abr 18'!D83+'May 18'!D83+'Jun 18'!D83+'Jul 18'!D83+'Ago 18'!D83+'Sep 18'!D83)</f>
        <v>32733701</v>
      </c>
      <c r="E83" s="25">
        <f>('Oct 17'!F83+'Nov 17'!F83+'Dic 17'!F83+'Ene 17'!F83+'Feb 18'!F83+'Mar 18'!F83+'Abr 18'!G83+'May 18'!F83+'Jun 18'!F83+'Jul 18'!F83+'Ago 18'!F83+'Sep 18'!F83)/12</f>
        <v>4965.666666666667</v>
      </c>
      <c r="F83" s="27">
        <f>('Oct 17'!G83+'Nov 17'!G83+'Dic 17'!H83+'Ene 17'!G83+'Feb 18'!H83+'Mar 18'!H83+'Abr 18'!H83+'May 18'!H83+'Jun 18'!F83)/12</f>
        <v>6970.666666666667</v>
      </c>
      <c r="G83" s="55">
        <f>('Oct 17'!H83+'Nov 17'!H83+'Dic 17'!I83+'Ene 17'!H83+'Feb 18'!I83+'Mar 18'!I83+'Abr 18'!I83+'May 18'!I83+'Jun 18'!G83)/12</f>
        <v>6107.666666666667</v>
      </c>
      <c r="H83" s="23">
        <f>('Oct 17'!I83+'Nov 17'!I83+'Dic 17'!J83+'Ene 17'!I83+'Feb 18'!J83+'Mar 18'!J83+'Abr 18'!J83+'May 18'!J83+'Jun 18'!H83)/12</f>
        <v>2469</v>
      </c>
      <c r="I83" s="39">
        <f>('Oct 17'!J83+'Nov 17'!J83+'Dic 17'!K83+'Ene 17'!J83+'Feb 18'!K83+'Mar 18'!K83+'Abr 18'!K83+'May 18'!K83+'Jun 18'!I83)/12</f>
        <v>611.33333333333337</v>
      </c>
    </row>
    <row r="84" spans="1:10" ht="18" x14ac:dyDescent="0.25">
      <c r="A84" s="6" t="s">
        <v>76</v>
      </c>
      <c r="B84" s="25">
        <f>('Oct 17'!B84+'Nov 17'!B84+'Dic 17'!B84+'Ene 17'!B84+'Feb 18'!B84+'Mar 18'!B84+'Abr 18'!B84+'May 18'!B84+'Jun 18'!B84+'Jul 18'!B84+'Ago 18'!B84+'Sep 18'!B84)/12</f>
        <v>8407.3333333333339</v>
      </c>
      <c r="C84" s="210">
        <f>('Oct 17'!C84+'Nov 17'!C84+'Dic 17'!C84+'Ene 17'!C84+'Feb 18'!C84+'Mar 18'!C84+'Abr 18'!C84+'May 18'!C84+'Jun 18'!C84+'Jul 18'!C84+'Ago 18'!C84+'Sep 18'!C84)/12</f>
        <v>15304.083333333334</v>
      </c>
      <c r="D84" s="27">
        <f>('Oct 17'!D84+'Nov 17'!D84+'Dic 17'!D84+'Ene 17'!D84+'Feb 18'!D84+'Mar 18'!D84+'Abr 18'!D84+'May 18'!D84+'Jun 18'!D84+'Jul 18'!D84+'Ago 18'!D84+'Sep 18'!D84)</f>
        <v>30485659</v>
      </c>
      <c r="E84" s="25">
        <f>('Oct 17'!F84+'Nov 17'!F84+'Dic 17'!F84+'Ene 17'!F84+'Feb 18'!F84+'Mar 18'!F84+'Abr 18'!G84+'May 18'!F84+'Jun 18'!F84+'Jul 18'!F84+'Ago 18'!F84+'Sep 18'!F84)/12</f>
        <v>4522</v>
      </c>
      <c r="F84" s="27">
        <f>('Oct 17'!G84+'Nov 17'!G84+'Dic 17'!H84+'Ene 17'!G84+'Feb 18'!H84+'Mar 18'!H84+'Abr 18'!H84+'May 18'!H84+'Jun 18'!F84)/12</f>
        <v>6547.583333333333</v>
      </c>
      <c r="G84" s="55">
        <f>('Oct 17'!H84+'Nov 17'!H84+'Dic 17'!I84+'Ene 17'!H84+'Feb 18'!I84+'Mar 18'!I84+'Abr 18'!I84+'May 18'!I84+'Jun 18'!G84)/12</f>
        <v>5772.833333333333</v>
      </c>
      <c r="H84" s="23">
        <f>('Oct 17'!I84+'Nov 17'!I84+'Dic 17'!J84+'Ene 17'!I84+'Feb 18'!J84+'Mar 18'!J84+'Abr 18'!J84+'May 18'!J84+'Jun 18'!H84)/12</f>
        <v>2361.9166666666665</v>
      </c>
      <c r="I84" s="39">
        <f>('Oct 17'!J84+'Nov 17'!J84+'Dic 17'!K84+'Ene 17'!J84+'Feb 18'!K84+'Mar 18'!K84+'Abr 18'!K84+'May 18'!K84+'Jun 18'!I84)/12</f>
        <v>591.33333333333337</v>
      </c>
    </row>
    <row r="85" spans="1:10" ht="18" x14ac:dyDescent="0.25">
      <c r="A85" s="6" t="s">
        <v>77</v>
      </c>
      <c r="B85" s="25">
        <f>('Oct 17'!B85+'Nov 17'!B85+'Dic 17'!B85+'Ene 17'!B85+'Feb 18'!B85+'Mar 18'!B85+'Abr 18'!B85+'May 18'!B85+'Jun 18'!B85+'Jul 18'!B85+'Ago 18'!B85+'Sep 18'!B85)/12</f>
        <v>2964</v>
      </c>
      <c r="C85" s="210">
        <f>('Oct 17'!C85+'Nov 17'!C85+'Dic 17'!C85+'Ene 17'!C85+'Feb 18'!C85+'Mar 18'!C85+'Abr 18'!C85+'May 18'!C85+'Jun 18'!C85+'Jul 18'!C85+'Ago 18'!C85+'Sep 18'!C85)/12</f>
        <v>5270.666666666667</v>
      </c>
      <c r="D85" s="27">
        <f>('Oct 17'!D85+'Nov 17'!D85+'Dic 17'!D85+'Ene 17'!D85+'Feb 18'!D85+'Mar 18'!D85+'Abr 18'!D85+'May 18'!D85+'Jun 18'!D85+'Jul 18'!D85+'Ago 18'!D85+'Sep 18'!D85)</f>
        <v>10556222</v>
      </c>
      <c r="E85" s="25">
        <f>('Oct 17'!F85+'Nov 17'!F85+'Dic 17'!F85+'Ene 17'!F85+'Feb 18'!F85+'Mar 18'!F85+'Abr 18'!G85+'May 18'!F85+'Jun 18'!F85+'Jul 18'!F85+'Ago 18'!F85+'Sep 18'!F85)/12</f>
        <v>1419.8333333333333</v>
      </c>
      <c r="F85" s="27">
        <f>('Oct 17'!G85+'Nov 17'!G85+'Dic 17'!H85+'Ene 17'!G85+'Feb 18'!H85+'Mar 18'!H85+'Abr 18'!H85+'May 18'!H85+'Jun 18'!F85)/12</f>
        <v>2225.4166666666665</v>
      </c>
      <c r="G85" s="55">
        <f>('Oct 17'!H85+'Nov 17'!H85+'Dic 17'!I85+'Ene 17'!H85+'Feb 18'!I85+'Mar 18'!I85+'Abr 18'!I85+'May 18'!I85+'Jun 18'!G85)/12</f>
        <v>2026</v>
      </c>
      <c r="H85" s="23">
        <f>('Oct 17'!I85+'Nov 17'!I85+'Dic 17'!J85+'Ene 17'!I85+'Feb 18'!J85+'Mar 18'!J85+'Abr 18'!J85+'May 18'!J85+'Jun 18'!H85)/12</f>
        <v>831.66666666666663</v>
      </c>
      <c r="I85" s="39">
        <f>('Oct 17'!J85+'Nov 17'!J85+'Dic 17'!K85+'Ene 17'!J85+'Feb 18'!K85+'Mar 18'!K85+'Abr 18'!K85+'May 18'!K85+'Jun 18'!I85)/12</f>
        <v>214.83333333333334</v>
      </c>
    </row>
    <row r="86" spans="1:10" ht="18" x14ac:dyDescent="0.25">
      <c r="A86" s="6" t="s">
        <v>78</v>
      </c>
      <c r="B86" s="25">
        <f>('Oct 17'!B86+'Nov 17'!B86+'Dic 17'!B86+'Ene 17'!B86+'Feb 18'!B86+'Mar 18'!B86+'Abr 18'!B86+'May 18'!B86+'Jun 18'!B86+'Jul 18'!B86+'Ago 18'!B86+'Sep 18'!B86)/12</f>
        <v>6006.25</v>
      </c>
      <c r="C86" s="210">
        <f>('Oct 17'!C86+'Nov 17'!C86+'Dic 17'!C86+'Ene 17'!C86+'Feb 18'!C86+'Mar 18'!C86+'Abr 18'!C86+'May 18'!C86+'Jun 18'!C86+'Jul 18'!C86+'Ago 18'!C86+'Sep 18'!C86)/12</f>
        <v>11374.833333333334</v>
      </c>
      <c r="D86" s="27">
        <f>('Oct 17'!D86+'Nov 17'!D86+'Dic 17'!D86+'Ene 17'!D86+'Feb 18'!D86+'Mar 18'!D86+'Abr 18'!D86+'May 18'!D86+'Jun 18'!D86+'Jul 18'!D86+'Ago 18'!D86+'Sep 18'!D86)</f>
        <v>22755600</v>
      </c>
      <c r="E86" s="25">
        <f>('Oct 17'!F86+'Nov 17'!F86+'Dic 17'!F86+'Ene 17'!F86+'Feb 18'!F86+'Mar 18'!F86+'Abr 18'!G86+'May 18'!F86+'Jun 18'!F86+'Jul 18'!F86+'Ago 18'!F86+'Sep 18'!F86)/12</f>
        <v>3516.5833333333335</v>
      </c>
      <c r="F86" s="27">
        <f>('Oct 17'!G86+'Nov 17'!G86+'Dic 17'!H86+'Ene 17'!G86+'Feb 18'!H86+'Mar 18'!H86+'Abr 18'!H86+'May 18'!H86+'Jun 18'!F86)/12</f>
        <v>4869.916666666667</v>
      </c>
      <c r="G86" s="55">
        <f>('Oct 17'!H86+'Nov 17'!H86+'Dic 17'!I86+'Ene 17'!H86+'Feb 18'!I86+'Mar 18'!I86+'Abr 18'!I86+'May 18'!I86+'Jun 18'!G86)/12</f>
        <v>4275.5</v>
      </c>
      <c r="H86" s="23">
        <f>('Oct 17'!I86+'Nov 17'!I86+'Dic 17'!J86+'Ene 17'!I86+'Feb 18'!J86+'Mar 18'!J86+'Abr 18'!J86+'May 18'!J86+'Jun 18'!H86)/12</f>
        <v>1729.5</v>
      </c>
      <c r="I86" s="39">
        <f>('Oct 17'!J86+'Nov 17'!J86+'Dic 17'!K86+'Ene 17'!J86+'Feb 18'!K86+'Mar 18'!K86+'Abr 18'!K86+'May 18'!K86+'Jun 18'!I86)/12</f>
        <v>433.16666666666669</v>
      </c>
    </row>
    <row r="87" spans="1:10" ht="18" x14ac:dyDescent="0.25">
      <c r="A87" s="6" t="s">
        <v>79</v>
      </c>
      <c r="B87" s="25">
        <f>('Oct 17'!B87+'Nov 17'!B87+'Dic 17'!B87+'Ene 17'!B87+'Feb 18'!B87+'Mar 18'!B87+'Abr 18'!B87+'May 18'!B87+'Jun 18'!B87+'Jul 18'!B87+'Ago 18'!B87+'Sep 18'!B87)/12</f>
        <v>2073.75</v>
      </c>
      <c r="C87" s="210">
        <f>('Oct 17'!C87+'Nov 17'!C87+'Dic 17'!C87+'Ene 17'!C87+'Feb 18'!C87+'Mar 18'!C87+'Abr 18'!C87+'May 18'!C87+'Jun 18'!C87+'Jul 18'!C87+'Ago 18'!C87+'Sep 18'!C87)/12</f>
        <v>3787.25</v>
      </c>
      <c r="D87" s="27">
        <f>('Oct 17'!D87+'Nov 17'!D87+'Dic 17'!D87+'Ene 17'!D87+'Feb 18'!D87+'Mar 18'!D87+'Abr 18'!D87+'May 18'!D87+'Jun 18'!D87+'Jul 18'!D87+'Ago 18'!D87+'Sep 18'!D87)</f>
        <v>7656598</v>
      </c>
      <c r="E87" s="25">
        <f>('Oct 17'!F87+'Nov 17'!F87+'Dic 17'!F87+'Ene 17'!F87+'Feb 18'!F87+'Mar 18'!F87+'Abr 18'!G87+'May 18'!F87+'Jun 18'!F87+'Jul 18'!F87+'Ago 18'!F87+'Sep 18'!F87)/12</f>
        <v>1228.9166666666667</v>
      </c>
      <c r="F87" s="27">
        <f>('Oct 17'!G87+'Nov 17'!G87+'Dic 17'!H87+'Ene 17'!G87+'Feb 18'!H87+'Mar 18'!H87+'Abr 18'!H87+'May 18'!H87+'Jun 18'!F87)/12</f>
        <v>1579.25</v>
      </c>
      <c r="G87" s="55">
        <f>('Oct 17'!H87+'Nov 17'!H87+'Dic 17'!I87+'Ene 17'!H87+'Feb 18'!I87+'Mar 18'!I87+'Abr 18'!I87+'May 18'!I87+'Jun 18'!G87)/12</f>
        <v>1440.9166666666667</v>
      </c>
      <c r="H87" s="23">
        <f>('Oct 17'!I87+'Nov 17'!I87+'Dic 17'!J87+'Ene 17'!I87+'Feb 18'!J87+'Mar 18'!J87+'Abr 18'!J87+'May 18'!J87+'Jun 18'!H87)/12</f>
        <v>594.91666666666663</v>
      </c>
      <c r="I87" s="39">
        <f>('Oct 17'!J87+'Nov 17'!J87+'Dic 17'!K87+'Ene 17'!J87+'Feb 18'!K87+'Mar 18'!K87+'Abr 18'!K87+'May 18'!K87+'Jun 18'!I87)/12</f>
        <v>150.25</v>
      </c>
    </row>
    <row r="88" spans="1:10" ht="18.75" thickBot="1" x14ac:dyDescent="0.3">
      <c r="A88" s="10" t="s">
        <v>80</v>
      </c>
      <c r="B88" s="40">
        <f>('Oct 17'!B88+'Nov 17'!B88+'Dic 17'!B88+'Ene 17'!B88+'Feb 18'!B88+'Mar 18'!B88+'Abr 18'!B88+'May 18'!B88+'Jun 18'!B88+'Jul 18'!B88+'Ago 18'!B88+'Sep 18'!B88)/12</f>
        <v>9686.5</v>
      </c>
      <c r="C88" s="213">
        <f>('Oct 17'!C88+'Nov 17'!C88+'Dic 17'!C88+'Ene 17'!C88+'Feb 18'!C88+'Mar 18'!C88+'Abr 18'!C88+'May 18'!C88+'Jun 18'!C88+'Jul 18'!C88+'Ago 18'!C88+'Sep 18'!C88)/12</f>
        <v>17024.916666666668</v>
      </c>
      <c r="D88" s="29">
        <f>('Oct 17'!D88+'Nov 17'!D88+'Dic 17'!D88+'Ene 17'!D88+'Feb 18'!D88+'Mar 18'!D88+'Abr 18'!D88+'May 18'!D88+'Jun 18'!D88+'Jul 18'!D88+'Ago 18'!D88+'Sep 18'!D88)</f>
        <v>34256260</v>
      </c>
      <c r="E88" s="25">
        <f>('Oct 17'!F88+'Nov 17'!F88+'Dic 17'!F88+'Ene 17'!F88+'Feb 18'!F88+'Mar 18'!F88+'Abr 18'!G88+'May 18'!F88+'Jun 18'!F88+'Jul 18'!F88+'Ago 18'!F88+'Sep 18'!F88)/12</f>
        <v>4724.083333333333</v>
      </c>
      <c r="F88" s="27">
        <f>('Oct 17'!G88+'Nov 17'!G88+'Dic 17'!H88+'Ene 17'!G88+'Feb 18'!H88+'Mar 18'!H88+'Abr 18'!H88+'May 18'!H88+'Jun 18'!F88)/12</f>
        <v>7262.25</v>
      </c>
      <c r="G88" s="55">
        <f>('Oct 17'!H88+'Nov 17'!H88+'Dic 17'!I88+'Ene 17'!H88+'Feb 18'!I88+'Mar 18'!I88+'Abr 18'!I88+'May 18'!I88+'Jun 18'!G88)/12</f>
        <v>6508.666666666667</v>
      </c>
      <c r="H88" s="23">
        <f>('Oct 17'!I88+'Nov 17'!I88+'Dic 17'!J88+'Ene 17'!I88+'Feb 18'!J88+'Mar 18'!J88+'Abr 18'!J88+'May 18'!J88+'Jun 18'!H88)/12</f>
        <v>2642.0833333333335</v>
      </c>
      <c r="I88" s="39">
        <f>('Oct 17'!J88+'Nov 17'!J88+'Dic 17'!K88+'Ene 17'!J88+'Feb 18'!K88+'Mar 18'!K88+'Abr 18'!K88+'May 18'!K88+'Jun 18'!I88)/12</f>
        <v>676.33333333333337</v>
      </c>
    </row>
    <row r="89" spans="1:10" ht="18.75" thickBot="1" x14ac:dyDescent="0.3">
      <c r="A89" s="13" t="s">
        <v>48</v>
      </c>
      <c r="B89" s="33">
        <f>SUM(B79:B88)</f>
        <v>58273.916666666664</v>
      </c>
      <c r="C89" s="33">
        <f t="shared" ref="C89:D89" si="8">SUM(C79:C88)</f>
        <v>107032.08333333334</v>
      </c>
      <c r="D89" s="33">
        <f t="shared" si="8"/>
        <v>214186765</v>
      </c>
      <c r="E89" s="34">
        <f>SUM(E79:E88)</f>
        <v>32060.833333333332</v>
      </c>
      <c r="F89" s="34">
        <f>SUM(F79:F88)</f>
        <v>45931.166666666664</v>
      </c>
      <c r="G89" s="46">
        <f>SUM(G79:G88)</f>
        <v>40383.916666666664</v>
      </c>
      <c r="H89" s="47">
        <f t="shared" ref="H89:I89" si="9">SUM(H79:H88)</f>
        <v>16374.833333333332</v>
      </c>
      <c r="I89" s="48">
        <f t="shared" si="9"/>
        <v>4100.666666666667</v>
      </c>
    </row>
    <row r="90" spans="1:10" ht="18.75" thickBot="1" x14ac:dyDescent="0.3">
      <c r="A90" s="41"/>
      <c r="B90" s="42"/>
      <c r="C90" s="42"/>
      <c r="D90" s="42"/>
      <c r="E90" s="18"/>
      <c r="F90" s="35"/>
      <c r="G90" s="35"/>
      <c r="H90" s="18"/>
      <c r="I90" s="18"/>
      <c r="J90" s="18"/>
    </row>
    <row r="91" spans="1:10" ht="16.5" thickBot="1" x14ac:dyDescent="0.3">
      <c r="A91" s="2" t="s">
        <v>81</v>
      </c>
      <c r="B91" s="417"/>
      <c r="C91" s="417"/>
      <c r="D91" s="417"/>
      <c r="E91" s="417"/>
      <c r="F91" s="417"/>
      <c r="G91" s="417"/>
      <c r="H91" s="417"/>
      <c r="I91" s="418"/>
    </row>
    <row r="92" spans="1:10" ht="18" x14ac:dyDescent="0.25">
      <c r="A92" s="3" t="s">
        <v>82</v>
      </c>
      <c r="B92" s="36">
        <f>('Oct 17'!B92+'Nov 17'!B92+'Dic 17'!B92+'Ene 17'!B92+'Feb 18'!B92+'Mar 18'!B92+'Abr 18'!B92+'May 18'!B92+'Jun 18'!B92+'Jul 18'!B92+'Ago 18'!B92+'Sep 18'!B92)/12</f>
        <v>6098.833333333333</v>
      </c>
      <c r="C92" s="211">
        <f>('Oct 17'!C92+'Nov 17'!C92+'Dic 17'!C92+'Ene 17'!C92+'Feb 18'!C92+'Mar 18'!C92+'Abr 18'!C92+'May 18'!C92+'Jun 18'!C92+'Jul 18'!C92+'Ago 18'!C92+'Sep 18'!C92)/12</f>
        <v>11037.25</v>
      </c>
      <c r="D92" s="212">
        <f>('Oct 17'!D92+'Nov 17'!D92+'Dic 17'!D92+'Ene 17'!D92+'Feb 18'!D92+'Mar 18'!D92+'Abr 18'!D92+'May 18'!D92+'Jun 18'!D92+'Jul 18'!D92+'Ago 18'!D92+'Sep 18'!D92)</f>
        <v>21863455</v>
      </c>
      <c r="E92" s="36">
        <f>('Oct 17'!F92+'Nov 17'!F92+'Dic 17'!F92+'Ene 17'!F92+'Feb 18'!F92+'Mar 18'!F92+'Abr 18'!G92+'May 18'!F92+'Jun 18'!F92+'Jul 18'!F92+'Ago 18'!F92+'Sep 18'!F92)/12</f>
        <v>2972.75</v>
      </c>
      <c r="F92" s="212">
        <f>('Oct 17'!G92+'Nov 17'!G92+'Dic 17'!H92+'Ene 17'!G92+'Feb 18'!H92+'Mar 18'!H92+'Abr 18'!H92+'May 18'!H92+'Jun 18'!F92)/12</f>
        <v>4665.916666666667</v>
      </c>
      <c r="G92" s="53">
        <f>('Oct 17'!H92+'Nov 17'!H92+'Dic 17'!I92+'Ene 17'!H92+'Feb 18'!I92+'Mar 18'!I92+'Abr 18'!I92+'May 18'!I92+'Jun 18'!G92)/12</f>
        <v>4214.25</v>
      </c>
      <c r="H92" s="22">
        <f>('Oct 17'!I92+'Nov 17'!I92+'Dic 17'!J92+'Ene 17'!I92+'Feb 18'!J92+'Mar 18'!J92+'Abr 18'!J92+'May 18'!J92+'Jun 18'!H92)/12</f>
        <v>1721.0833333333333</v>
      </c>
      <c r="I92" s="38">
        <f>('Oct 17'!J92+'Nov 17'!J92+'Dic 17'!K92+'Ene 17'!J92+'Feb 18'!K92+'Mar 18'!K92+'Abr 18'!K92+'May 18'!K92+'Jun 18'!I92)/12</f>
        <v>454.5</v>
      </c>
    </row>
    <row r="93" spans="1:10" ht="18" x14ac:dyDescent="0.25">
      <c r="A93" s="6" t="s">
        <v>83</v>
      </c>
      <c r="B93" s="25">
        <f>('Oct 17'!B93+'Nov 17'!B93+'Dic 17'!B93+'Ene 17'!B93+'Feb 18'!B93+'Mar 18'!B93+'Abr 18'!B93+'May 18'!B93+'Jun 18'!B93+'Jul 18'!B93+'Ago 18'!B93+'Sep 18'!B93)/12</f>
        <v>8549.3333333333339</v>
      </c>
      <c r="C93" s="210">
        <f>('Oct 17'!C93+'Nov 17'!C93+'Dic 17'!C93+'Ene 17'!C93+'Feb 18'!C93+'Mar 18'!C93+'Abr 18'!C93+'May 18'!C93+'Jun 18'!C93+'Jul 18'!C93+'Ago 18'!C93+'Sep 18'!C93)/12</f>
        <v>16319.583333333334</v>
      </c>
      <c r="D93" s="27">
        <f>('Oct 17'!D93+'Nov 17'!D93+'Dic 17'!D93+'Ene 17'!D93+'Feb 18'!D93+'Mar 18'!D93+'Abr 18'!D93+'May 18'!D93+'Jun 18'!D93+'Jul 18'!D93+'Ago 18'!D93+'Sep 18'!D93)</f>
        <v>32553379</v>
      </c>
      <c r="E93" s="25">
        <f>('Oct 17'!F93+'Nov 17'!F93+'Dic 17'!F93+'Ene 17'!F93+'Feb 18'!F93+'Mar 18'!F93+'Abr 18'!G93+'May 18'!F93+'Jun 18'!F93+'Jul 18'!F93+'Ago 18'!F93+'Sep 18'!F93)/12</f>
        <v>4634.5</v>
      </c>
      <c r="F93" s="27">
        <f>('Oct 17'!G93+'Nov 17'!G93+'Dic 17'!H93+'Ene 17'!G93+'Feb 18'!H93+'Mar 18'!H93+'Abr 18'!H93+'May 18'!H93+'Jun 18'!F93)/12</f>
        <v>7039.5</v>
      </c>
      <c r="G93" s="55">
        <f>('Oct 17'!H93+'Nov 17'!H93+'Dic 17'!I93+'Ene 17'!H93+'Feb 18'!I93+'Mar 18'!I93+'Abr 18'!I93+'May 18'!I93+'Jun 18'!G93)/12</f>
        <v>6201.583333333333</v>
      </c>
      <c r="H93" s="23">
        <f>('Oct 17'!I93+'Nov 17'!I93+'Dic 17'!J93+'Ene 17'!I93+'Feb 18'!J93+'Mar 18'!J93+'Abr 18'!J93+'May 18'!J93+'Jun 18'!H93)/12</f>
        <v>2514.75</v>
      </c>
      <c r="I93" s="39">
        <f>('Oct 17'!J93+'Nov 17'!J93+'Dic 17'!K93+'Ene 17'!J93+'Feb 18'!K93+'Mar 18'!K93+'Abr 18'!K93+'May 18'!K93+'Jun 18'!I93)/12</f>
        <v>635.08333333333337</v>
      </c>
    </row>
    <row r="94" spans="1:10" ht="18" x14ac:dyDescent="0.25">
      <c r="A94" s="6" t="s">
        <v>84</v>
      </c>
      <c r="B94" s="25">
        <f>('Oct 17'!B94+'Nov 17'!B94+'Dic 17'!B94+'Ene 17'!B94+'Feb 18'!B94+'Mar 18'!B94+'Abr 18'!B94+'May 18'!B94+'Jun 18'!B94+'Jul 18'!B94+'Ago 18'!B94+'Sep 18'!B94)/12</f>
        <v>4289.166666666667</v>
      </c>
      <c r="C94" s="210">
        <f>('Oct 17'!C94+'Nov 17'!C94+'Dic 17'!C94+'Ene 17'!C94+'Feb 18'!C94+'Mar 18'!C94+'Abr 18'!C94+'May 18'!C94+'Jun 18'!C94+'Jul 18'!C94+'Ago 18'!C94+'Sep 18'!C94)/12</f>
        <v>8198.1666666666661</v>
      </c>
      <c r="D94" s="27">
        <f>('Oct 17'!D94+'Nov 17'!D94+'Dic 17'!D94+'Ene 17'!D94+'Feb 18'!D94+'Mar 18'!D94+'Abr 18'!D94+'May 18'!D94+'Jun 18'!D94+'Jul 18'!D94+'Ago 18'!D94+'Sep 18'!D94)</f>
        <v>16323175</v>
      </c>
      <c r="E94" s="25">
        <f>('Oct 17'!F94+'Nov 17'!F94+'Dic 17'!F94+'Ene 17'!F94+'Feb 18'!F94+'Mar 18'!F94+'Abr 18'!G94+'May 18'!F94+'Jun 18'!F94+'Jul 18'!F94+'Ago 18'!F94+'Sep 18'!F94)/12</f>
        <v>2348.4166666666665</v>
      </c>
      <c r="F94" s="27">
        <f>('Oct 17'!G94+'Nov 17'!G94+'Dic 17'!H94+'Ene 17'!G94+'Feb 18'!H94+'Mar 18'!H94+'Abr 18'!H94+'May 18'!H94+'Jun 18'!F94)/12</f>
        <v>3482.0833333333335</v>
      </c>
      <c r="G94" s="55">
        <f>('Oct 17'!H94+'Nov 17'!H94+'Dic 17'!I94+'Ene 17'!H94+'Feb 18'!I94+'Mar 18'!I94+'Abr 18'!I94+'May 18'!I94+'Jun 18'!G94)/12</f>
        <v>3114.4166666666665</v>
      </c>
      <c r="H94" s="23">
        <f>('Oct 17'!I94+'Nov 17'!I94+'Dic 17'!J94+'Ene 17'!I94+'Feb 18'!J94+'Mar 18'!J94+'Abr 18'!J94+'May 18'!J94+'Jun 18'!H94)/12</f>
        <v>1267.1666666666667</v>
      </c>
      <c r="I94" s="39">
        <f>('Oct 17'!J94+'Nov 17'!J94+'Dic 17'!K94+'Ene 17'!J94+'Feb 18'!K94+'Mar 18'!K94+'Abr 18'!K94+'May 18'!K94+'Jun 18'!I94)/12</f>
        <v>329.75</v>
      </c>
    </row>
    <row r="95" spans="1:10" ht="18" x14ac:dyDescent="0.25">
      <c r="A95" s="6" t="s">
        <v>85</v>
      </c>
      <c r="B95" s="25">
        <f>('Oct 17'!B95+'Nov 17'!B95+'Dic 17'!B95+'Ene 17'!B95+'Feb 18'!B95+'Mar 18'!B95+'Abr 18'!B95+'May 18'!B95+'Jun 18'!B95+'Jul 18'!B95+'Ago 18'!B95+'Sep 18'!B95)/12</f>
        <v>3087.3333333333335</v>
      </c>
      <c r="C95" s="210">
        <f>('Oct 17'!C95+'Nov 17'!C95+'Dic 17'!C95+'Ene 17'!C95+'Feb 18'!C95+'Mar 18'!C95+'Abr 18'!C95+'May 18'!C95+'Jun 18'!C95+'Jul 18'!C95+'Ago 18'!C95+'Sep 18'!C95)/12</f>
        <v>5419.25</v>
      </c>
      <c r="D95" s="27">
        <f>('Oct 17'!D95+'Nov 17'!D95+'Dic 17'!D95+'Ene 17'!D95+'Feb 18'!D95+'Mar 18'!D95+'Abr 18'!D95+'May 18'!D95+'Jun 18'!D95+'Jul 18'!D95+'Ago 18'!D95+'Sep 18'!D95)</f>
        <v>10799298</v>
      </c>
      <c r="E95" s="25">
        <f>('Oct 17'!F95+'Nov 17'!F95+'Dic 17'!F95+'Ene 17'!F95+'Feb 18'!F95+'Mar 18'!F95+'Abr 18'!G95+'May 18'!F95+'Jun 18'!F95+'Jul 18'!F95+'Ago 18'!F95+'Sep 18'!F95)/12</f>
        <v>1419.3333333333333</v>
      </c>
      <c r="F95" s="27">
        <f>('Oct 17'!G95+'Nov 17'!G95+'Dic 17'!H95+'Ene 17'!G95+'Feb 18'!H95+'Mar 18'!H95+'Abr 18'!H95+'May 18'!H95+'Jun 18'!F95)/12</f>
        <v>2313.5</v>
      </c>
      <c r="G95" s="55">
        <f>('Oct 17'!H95+'Nov 17'!H95+'Dic 17'!I95+'Ene 17'!H95+'Feb 18'!I95+'Mar 18'!I95+'Abr 18'!I95+'May 18'!I95+'Jun 18'!G95)/12</f>
        <v>2024.4166666666667</v>
      </c>
      <c r="H95" s="23">
        <f>('Oct 17'!I95+'Nov 17'!I95+'Dic 17'!J95+'Ene 17'!I95+'Feb 18'!J95+'Mar 18'!J95+'Abr 18'!J95+'May 18'!J95+'Jun 18'!H95)/12</f>
        <v>804.08333333333337</v>
      </c>
      <c r="I95" s="39">
        <f>('Oct 17'!J95+'Nov 17'!J95+'Dic 17'!K95+'Ene 17'!J95+'Feb 18'!K95+'Mar 18'!K95+'Abr 18'!K95+'May 18'!K95+'Jun 18'!I95)/12</f>
        <v>212.33333333333334</v>
      </c>
    </row>
    <row r="96" spans="1:10" ht="18" x14ac:dyDescent="0.25">
      <c r="A96" s="6" t="s">
        <v>86</v>
      </c>
      <c r="B96" s="25">
        <f>('Oct 17'!B96+'Nov 17'!B96+'Dic 17'!B96+'Ene 17'!B96+'Feb 18'!B96+'Mar 18'!B96+'Abr 18'!B96+'May 18'!B96+'Jun 18'!B96+'Jul 18'!B96+'Ago 18'!B96+'Sep 18'!B96)/12</f>
        <v>5608.583333333333</v>
      </c>
      <c r="C96" s="210">
        <f>('Oct 17'!C96+'Nov 17'!C96+'Dic 17'!C96+'Ene 17'!C96+'Feb 18'!C96+'Mar 18'!C96+'Abr 18'!C96+'May 18'!C96+'Jun 18'!C96+'Jul 18'!C96+'Ago 18'!C96+'Sep 18'!C96)/12</f>
        <v>10875.25</v>
      </c>
      <c r="D96" s="27">
        <f>('Oct 17'!D96+'Nov 17'!D96+'Dic 17'!D96+'Ene 17'!D96+'Feb 18'!D96+'Mar 18'!D96+'Abr 18'!D96+'May 18'!D96+'Jun 18'!D96+'Jul 18'!D96+'Ago 18'!D96+'Sep 18'!D96)</f>
        <v>21733116</v>
      </c>
      <c r="E96" s="25">
        <f>('Oct 17'!F96+'Nov 17'!F96+'Dic 17'!F96+'Ene 17'!F96+'Feb 18'!F96+'Mar 18'!F96+'Abr 18'!G96+'May 18'!F96+'Jun 18'!F96+'Jul 18'!F96+'Ago 18'!F96+'Sep 18'!F96)/12</f>
        <v>3076.5</v>
      </c>
      <c r="F96" s="27">
        <f>('Oct 17'!G96+'Nov 17'!G96+'Dic 17'!H96+'Ene 17'!G96+'Feb 18'!H96+'Mar 18'!H96+'Abr 18'!H96+'May 18'!H96+'Jun 18'!F96)/12</f>
        <v>4675.25</v>
      </c>
      <c r="G96" s="55">
        <f>('Oct 17'!H96+'Nov 17'!H96+'Dic 17'!I96+'Ene 17'!H96+'Feb 18'!I96+'Mar 18'!I96+'Abr 18'!I96+'May 18'!I96+'Jun 18'!G96)/12</f>
        <v>4178.083333333333</v>
      </c>
      <c r="H96" s="23">
        <f>('Oct 17'!I96+'Nov 17'!I96+'Dic 17'!J96+'Ene 17'!I96+'Feb 18'!J96+'Mar 18'!J96+'Abr 18'!J96+'May 18'!J96+'Jun 18'!H96)/12</f>
        <v>1700.1666666666667</v>
      </c>
      <c r="I96" s="39">
        <f>('Oct 17'!J96+'Nov 17'!J96+'Dic 17'!K96+'Ene 17'!J96+'Feb 18'!K96+'Mar 18'!K96+'Abr 18'!K96+'May 18'!K96+'Jun 18'!I96)/12</f>
        <v>429.33333333333331</v>
      </c>
    </row>
    <row r="97" spans="1:10" ht="18" x14ac:dyDescent="0.25">
      <c r="A97" s="6" t="s">
        <v>87</v>
      </c>
      <c r="B97" s="25">
        <f>('Oct 17'!B97+'Nov 17'!B97+'Dic 17'!B97+'Ene 17'!B97+'Feb 18'!B97+'Mar 18'!B97+'Abr 18'!B97+'May 18'!B97+'Jun 18'!B97+'Jul 18'!B97+'Ago 18'!B97+'Sep 18'!B97)/12</f>
        <v>1208.6666666666667</v>
      </c>
      <c r="C97" s="210">
        <f>('Oct 17'!C97+'Nov 17'!C97+'Dic 17'!C97+'Ene 17'!C97+'Feb 18'!C97+'Mar 18'!C97+'Abr 18'!C97+'May 18'!C97+'Jun 18'!C97+'Jul 18'!C97+'Ago 18'!C97+'Sep 18'!C97)/12</f>
        <v>2581.8333333333335</v>
      </c>
      <c r="D97" s="27">
        <f>('Oct 17'!D97+'Nov 17'!D97+'Dic 17'!D97+'Ene 17'!D97+'Feb 18'!D97+'Mar 18'!D97+'Abr 18'!D97+'May 18'!D97+'Jun 18'!D97+'Jul 18'!D97+'Ago 18'!D97+'Sep 18'!D97)</f>
        <v>5070308</v>
      </c>
      <c r="E97" s="25">
        <f>('Oct 17'!F97+'Nov 17'!F97+'Dic 17'!F97+'Ene 17'!F97+'Feb 18'!F97+'Mar 18'!F97+'Abr 18'!G97+'May 18'!F97+'Jun 18'!F97+'Jul 18'!F97+'Ago 18'!F97+'Sep 18'!F97)/12</f>
        <v>775.5</v>
      </c>
      <c r="F97" s="27">
        <f>('Oct 17'!G97+'Nov 17'!G97+'Dic 17'!H97+'Ene 17'!G97+'Feb 18'!H97+'Mar 18'!H97+'Abr 18'!H97+'May 18'!H97+'Jun 18'!F97)/12</f>
        <v>1061.5833333333333</v>
      </c>
      <c r="G97" s="55">
        <f>('Oct 17'!H97+'Nov 17'!H97+'Dic 17'!I97+'Ene 17'!H97+'Feb 18'!I97+'Mar 18'!I97+'Abr 18'!I97+'May 18'!I97+'Jun 18'!G97)/12</f>
        <v>993.58333333333337</v>
      </c>
      <c r="H97" s="23">
        <f>('Oct 17'!I97+'Nov 17'!I97+'Dic 17'!J97+'Ene 17'!I97+'Feb 18'!J97+'Mar 18'!J97+'Abr 18'!J97+'May 18'!J97+'Jun 18'!H97)/12</f>
        <v>416.91666666666669</v>
      </c>
      <c r="I97" s="39">
        <f>('Oct 17'!J97+'Nov 17'!J97+'Dic 17'!K97+'Ene 17'!J97+'Feb 18'!K97+'Mar 18'!K97+'Abr 18'!K97+'May 18'!K97+'Jun 18'!I97)/12</f>
        <v>108.91666666666667</v>
      </c>
    </row>
    <row r="98" spans="1:10" ht="18" x14ac:dyDescent="0.25">
      <c r="A98" s="6" t="s">
        <v>88</v>
      </c>
      <c r="B98" s="25">
        <f>('Oct 17'!B98+'Nov 17'!B98+'Dic 17'!B98+'Ene 17'!B98+'Feb 18'!B98+'Mar 18'!B98+'Abr 18'!B98+'May 18'!B98+'Jun 18'!B98+'Jul 18'!B98+'Ago 18'!B98+'Sep 18'!B98)/12</f>
        <v>17218.916666666668</v>
      </c>
      <c r="C98" s="210">
        <f>('Oct 17'!C98+'Nov 17'!C98+'Dic 17'!C98+'Ene 17'!C98+'Feb 18'!C98+'Mar 18'!C98+'Abr 18'!C98+'May 18'!C98+'Jun 18'!C98+'Jul 18'!C98+'Ago 18'!C98+'Sep 18'!C98)/12</f>
        <v>30947</v>
      </c>
      <c r="D98" s="27">
        <f>('Oct 17'!D98+'Nov 17'!D98+'Dic 17'!D98+'Ene 17'!D98+'Feb 18'!D98+'Mar 18'!D98+'Abr 18'!D98+'May 18'!D98+'Jun 18'!D98+'Jul 18'!D98+'Ago 18'!D98+'Sep 18'!D98)</f>
        <v>62960170.810000002</v>
      </c>
      <c r="E98" s="25">
        <f>('Oct 17'!F98+'Nov 17'!F98+'Dic 17'!F98+'Ene 17'!F98+'Feb 18'!F98+'Mar 18'!F98+'Abr 18'!G98+'May 18'!F98+'Jun 18'!F98+'Jul 18'!F98+'Ago 18'!F98+'Sep 18'!F98)/12</f>
        <v>8999.9166666666661</v>
      </c>
      <c r="F98" s="27">
        <f>('Oct 17'!G98+'Nov 17'!G98+'Dic 17'!H98+'Ene 17'!G98+'Feb 18'!H98+'Mar 18'!H98+'Abr 18'!H98+'May 18'!H98+'Jun 18'!F98)/12</f>
        <v>13452.5</v>
      </c>
      <c r="G98" s="55">
        <f>('Oct 17'!H98+'Nov 17'!H98+'Dic 17'!I98+'Ene 17'!H98+'Feb 18'!I98+'Mar 18'!I98+'Abr 18'!I98+'May 18'!I98+'Jun 18'!G98)/12</f>
        <v>11679.916666666666</v>
      </c>
      <c r="H98" s="23">
        <f>('Oct 17'!I98+'Nov 17'!I98+'Dic 17'!J98+'Ene 17'!I98+'Feb 18'!J98+'Mar 18'!J98+'Abr 18'!J98+'May 18'!J98+'Jun 18'!H98)/12</f>
        <v>4697.75</v>
      </c>
      <c r="I98" s="39">
        <f>('Oct 17'!J98+'Nov 17'!J98+'Dic 17'!K98+'Ene 17'!J98+'Feb 18'!K98+'Mar 18'!K98+'Abr 18'!K98+'May 18'!K98+'Jun 18'!I98)/12</f>
        <v>1170.5833333333333</v>
      </c>
    </row>
    <row r="99" spans="1:10" ht="18" x14ac:dyDescent="0.25">
      <c r="A99" s="57" t="s">
        <v>89</v>
      </c>
      <c r="B99" s="25">
        <f>('Oct 17'!B99+'Nov 17'!B99+'Dic 17'!B99+'Ene 17'!B99+'Feb 18'!B99+'Mar 18'!B99+'Abr 18'!B99+'May 18'!B99+'Jun 18'!B99+'Jul 18'!B99+'Ago 18'!B99+'Sep 18'!B99)/12</f>
        <v>4695.5</v>
      </c>
      <c r="C99" s="210">
        <f>('Oct 17'!C99+'Nov 17'!C99+'Dic 17'!C99+'Ene 17'!C99+'Feb 18'!C99+'Mar 18'!C99+'Abr 18'!C99+'May 18'!C99+'Jun 18'!C99+'Jul 18'!C99+'Ago 18'!C99+'Sep 18'!C99)/12</f>
        <v>9068.9166666666661</v>
      </c>
      <c r="D99" s="27">
        <f>('Oct 17'!D99+'Nov 17'!D99+'Dic 17'!D99+'Ene 17'!D99+'Feb 18'!D99+'Mar 18'!D99+'Abr 18'!D99+'May 18'!D99+'Jun 18'!D99+'Jul 18'!D99+'Ago 18'!D99+'Sep 18'!D99)</f>
        <v>17719617</v>
      </c>
      <c r="E99" s="25">
        <f>('Oct 17'!F99+'Nov 17'!F99+'Dic 17'!F99+'Ene 17'!F99+'Feb 18'!F99+'Mar 18'!F99+'Abr 18'!G99+'May 18'!F99+'Jun 18'!F99+'Jul 18'!F99+'Ago 18'!F99+'Sep 18'!F99)/12</f>
        <v>2643.9166666666665</v>
      </c>
      <c r="F99" s="27">
        <f>('Oct 17'!G99+'Nov 17'!G99+'Dic 17'!H99+'Ene 17'!G99+'Feb 18'!H99+'Mar 18'!H99+'Abr 18'!H99+'May 18'!H99+'Jun 18'!F99)/12</f>
        <v>3864.4166666666665</v>
      </c>
      <c r="G99" s="55">
        <f>('Oct 17'!H99+'Nov 17'!H99+'Dic 17'!I99+'Ene 17'!H99+'Feb 18'!I99+'Mar 18'!I99+'Abr 18'!I99+'May 18'!I99+'Jun 18'!G99)/12</f>
        <v>3445.1666666666665</v>
      </c>
      <c r="H99" s="23">
        <f>('Oct 17'!I99+'Nov 17'!I99+'Dic 17'!J99+'Ene 17'!I99+'Feb 18'!J99+'Mar 18'!J99+'Abr 18'!J99+'May 18'!J99+'Jun 18'!H99)/12</f>
        <v>1409.3333333333333</v>
      </c>
      <c r="I99" s="39">
        <f>('Oct 17'!J99+'Nov 17'!J99+'Dic 17'!K99+'Ene 17'!J99+'Feb 18'!K99+'Mar 18'!K99+'Abr 18'!K99+'May 18'!K99+'Jun 18'!I99)/12</f>
        <v>359.33333333333331</v>
      </c>
    </row>
    <row r="100" spans="1:10" ht="18.75" thickBot="1" x14ac:dyDescent="0.3">
      <c r="A100" s="6" t="s">
        <v>90</v>
      </c>
      <c r="B100" s="40">
        <f>('Oct 17'!B100+'Nov 17'!B100+'Dic 17'!B100+'Ene 17'!B100+'Feb 18'!B100+'Mar 18'!B100+'Abr 18'!B100+'May 18'!B100+'Jun 18'!B100+'Jul 18'!B100+'Ago 18'!B100+'Sep 18'!B100)/12</f>
        <v>7188.416666666667</v>
      </c>
      <c r="C100" s="213">
        <f>('Oct 17'!C100+'Nov 17'!C100+'Dic 17'!C100+'Ene 17'!C100+'Feb 18'!C100+'Mar 18'!C100+'Abr 18'!C100+'May 18'!C100+'Jun 18'!C100+'Jul 18'!C100+'Ago 18'!C100+'Sep 18'!C100)/12</f>
        <v>13600</v>
      </c>
      <c r="D100" s="29">
        <f>('Oct 17'!D100+'Nov 17'!D100+'Dic 17'!D100+'Ene 17'!D100+'Feb 18'!D100+'Mar 18'!D100+'Abr 18'!D100+'May 18'!D100+'Jun 18'!D100+'Jul 18'!D100+'Ago 18'!D100+'Sep 18'!D100)</f>
        <v>27207111</v>
      </c>
      <c r="E100" s="25">
        <f>('Oct 17'!F100+'Nov 17'!F100+'Dic 17'!F100+'Ene 17'!F100+'Feb 18'!F100+'Mar 18'!F100+'Abr 18'!G100+'May 18'!F100+'Jun 18'!F100+'Jul 18'!F100+'Ago 18'!F100+'Sep 18'!F100)/12</f>
        <v>3941.4166666666665</v>
      </c>
      <c r="F100" s="27">
        <f>('Oct 17'!G100+'Nov 17'!G100+'Dic 17'!H100+'Ene 17'!G100+'Feb 18'!H100+'Mar 18'!H100+'Abr 18'!H100+'May 18'!H100+'Jun 18'!F100)/12</f>
        <v>5789.666666666667</v>
      </c>
      <c r="G100" s="55">
        <f>('Oct 17'!H100+'Nov 17'!H100+'Dic 17'!I100+'Ene 17'!H100+'Feb 18'!I100+'Mar 18'!I100+'Abr 18'!I100+'May 18'!I100+'Jun 18'!G100)/12</f>
        <v>5201.416666666667</v>
      </c>
      <c r="H100" s="23">
        <f>('Oct 17'!I100+'Nov 17'!I100+'Dic 17'!J100+'Ene 17'!I100+'Feb 18'!J100+'Mar 18'!J100+'Abr 18'!J100+'May 18'!J100+'Jun 18'!H100)/12</f>
        <v>2112.6666666666665</v>
      </c>
      <c r="I100" s="39">
        <f>('Oct 17'!J100+'Nov 17'!J100+'Dic 17'!K100+'Ene 17'!J100+'Feb 18'!K100+'Mar 18'!K100+'Abr 18'!K100+'May 18'!K100+'Jun 18'!I100)/12</f>
        <v>539.33333333333337</v>
      </c>
    </row>
    <row r="101" spans="1:10" ht="18.75" thickBot="1" x14ac:dyDescent="0.3">
      <c r="A101" s="13" t="s">
        <v>48</v>
      </c>
      <c r="B101" s="33">
        <f>SUM(B92:B100)</f>
        <v>57944.75</v>
      </c>
      <c r="C101" s="33">
        <f t="shared" ref="C101:F101" si="10">SUM(C92:C100)</f>
        <v>108047.25000000001</v>
      </c>
      <c r="D101" s="33">
        <f t="shared" si="10"/>
        <v>216229629.81</v>
      </c>
      <c r="E101" s="32">
        <f t="shared" si="10"/>
        <v>30812.25</v>
      </c>
      <c r="F101" s="32">
        <f t="shared" si="10"/>
        <v>46344.416666666657</v>
      </c>
      <c r="G101" s="46">
        <f>SUM(G92:G100)</f>
        <v>41052.833333333321</v>
      </c>
      <c r="H101" s="47">
        <f>SUM(H92:H100)</f>
        <v>16643.916666666668</v>
      </c>
      <c r="I101" s="48">
        <f>SUM(I92:I100)</f>
        <v>4239.166666666667</v>
      </c>
    </row>
    <row r="102" spans="1:10" ht="18.75" thickBot="1" x14ac:dyDescent="0.3">
      <c r="A102" s="41"/>
      <c r="B102" s="42"/>
      <c r="C102" s="42"/>
      <c r="D102" s="42"/>
      <c r="E102" s="43"/>
      <c r="F102" s="35"/>
      <c r="G102" s="35"/>
      <c r="H102" s="18"/>
      <c r="I102" s="18"/>
      <c r="J102" s="18"/>
    </row>
    <row r="103" spans="1:10" ht="16.5" thickBot="1" x14ac:dyDescent="0.3">
      <c r="A103" s="413" t="s">
        <v>91</v>
      </c>
      <c r="B103" s="414"/>
      <c r="C103" s="414"/>
      <c r="D103" s="414"/>
      <c r="E103" s="414"/>
      <c r="F103" s="414"/>
      <c r="G103" s="414"/>
      <c r="H103" s="414"/>
      <c r="I103" s="415"/>
    </row>
    <row r="104" spans="1:10" ht="18" x14ac:dyDescent="0.25">
      <c r="A104" s="58" t="s">
        <v>92</v>
      </c>
      <c r="B104" s="36">
        <f>('Oct 17'!B104+'Nov 17'!B104+'Dic 17'!B104+'Ene 17'!B104+'Feb 18'!B104+'Mar 18'!B104+'Abr 18'!B104+'May 18'!B104+'Jun 18'!B104+'Jul 18'!B104+'Ago 18'!B104+'Sep 18'!B104)/12</f>
        <v>4097.083333333333</v>
      </c>
      <c r="C104" s="211">
        <f>('Oct 17'!C104+'Nov 17'!C104+'Dic 17'!C104+'Ene 17'!C104+'Feb 18'!C104+'Mar 18'!C104+'Abr 18'!C104+'May 18'!C104+'Jun 18'!C104+'Jul 18'!C104+'Ago 18'!C104+'Sep 18'!C104)/12</f>
        <v>8591.6666666666661</v>
      </c>
      <c r="D104" s="212">
        <f>('Oct 17'!D104+'Nov 17'!D104+'Dic 17'!D104+'Ene 17'!D104+'Feb 18'!D104+'Mar 18'!D104+'Abr 18'!D104+'May 18'!D104+'Jun 18'!D104+'Jul 18'!D104+'Ago 18'!D104+'Sep 18'!D104)</f>
        <v>17032388</v>
      </c>
      <c r="E104" s="36">
        <f>('Oct 17'!F104+'Nov 17'!F104+'Dic 17'!F104+'Ene 17'!F104+'Feb 18'!F104+'Mar 18'!F104+'Abr 18'!G104+'May 18'!F104+'Jun 18'!F104+'Jul 18'!F104+'Ago 18'!F104+'Sep 18'!F104)/12</f>
        <v>2544.5</v>
      </c>
      <c r="F104" s="212">
        <f>('Oct 17'!G104+'Nov 17'!G104+'Dic 17'!H104+'Ene 17'!G104+'Feb 18'!H104+'Mar 18'!H104+'Abr 18'!H104+'May 18'!H104+'Jun 18'!F104)/12</f>
        <v>3628.3333333333335</v>
      </c>
      <c r="G104" s="53">
        <f>('Oct 17'!H104+'Nov 17'!H104+'Dic 17'!I104+'Ene 17'!H104+'Feb 18'!I104+'Mar 18'!I104+'Abr 18'!I104+'May 18'!I104+'Jun 18'!G104)/12</f>
        <v>3305.8333333333335</v>
      </c>
      <c r="H104" s="22">
        <f>('Oct 17'!I104+'Nov 17'!I104+'Dic 17'!J104+'Ene 17'!I104+'Feb 18'!J104+'Mar 18'!J104+'Abr 18'!J104+'May 18'!J104+'Jun 18'!H104)/12</f>
        <v>1360.0833333333333</v>
      </c>
      <c r="I104" s="38">
        <f>('Oct 17'!J104+'Nov 17'!J104+'Dic 17'!K104+'Ene 17'!J104+'Feb 18'!K104+'Mar 18'!K104+'Abr 18'!K104+'May 18'!K104+'Jun 18'!I104)/12</f>
        <v>347.91666666666669</v>
      </c>
    </row>
    <row r="105" spans="1:10" ht="18" x14ac:dyDescent="0.25">
      <c r="A105" s="59" t="s">
        <v>93</v>
      </c>
      <c r="B105" s="25">
        <f>('Oct 17'!B105+'Nov 17'!B105+'Dic 17'!B105+'Ene 17'!B105+'Feb 18'!B105+'Mar 18'!B105+'Abr 18'!B105+'May 18'!B105+'Jun 18'!B105+'Jul 18'!B105+'Ago 18'!B105+'Sep 18'!B105)/12</f>
        <v>5803.666666666667</v>
      </c>
      <c r="C105" s="210">
        <f>('Oct 17'!C105+'Nov 17'!C105+'Dic 17'!C105+'Ene 17'!C105+'Feb 18'!C105+'Mar 18'!C105+'Abr 18'!C105+'May 18'!C105+'Jun 18'!C105+'Jul 18'!C105+'Ago 18'!C105+'Sep 18'!C105)/12</f>
        <v>10532.666666666666</v>
      </c>
      <c r="D105" s="27">
        <f>('Oct 17'!D105+'Nov 17'!D105+'Dic 17'!D105+'Ene 17'!D105+'Feb 18'!D105+'Mar 18'!D105+'Abr 18'!D105+'May 18'!D105+'Jun 18'!D105+'Jul 18'!D105+'Ago 18'!D105+'Sep 18'!D105)</f>
        <v>21064699</v>
      </c>
      <c r="E105" s="25">
        <f>('Oct 17'!F105+'Nov 17'!F105+'Dic 17'!F105+'Ene 17'!F105+'Feb 18'!F105+'Mar 18'!F105+'Abr 18'!G105+'May 18'!F105+'Jun 18'!F105+'Jul 18'!F105+'Ago 18'!F105+'Sep 18'!F105)/12</f>
        <v>3035.5</v>
      </c>
      <c r="F105" s="27">
        <f>('Oct 17'!G105+'Nov 17'!G105+'Dic 17'!H105+'Ene 17'!G105+'Feb 18'!H105+'Mar 18'!H105+'Abr 18'!H105+'May 18'!H105+'Jun 18'!F105)/12</f>
        <v>4505.083333333333</v>
      </c>
      <c r="G105" s="55">
        <f>('Oct 17'!H105+'Nov 17'!H105+'Dic 17'!I105+'Ene 17'!H105+'Feb 18'!I105+'Mar 18'!I105+'Abr 18'!I105+'May 18'!I105+'Jun 18'!G105)/12</f>
        <v>4041.0833333333335</v>
      </c>
      <c r="H105" s="23">
        <f>('Oct 17'!I105+'Nov 17'!I105+'Dic 17'!J105+'Ene 17'!I105+'Feb 18'!J105+'Mar 18'!J105+'Abr 18'!J105+'May 18'!J105+'Jun 18'!H105)/12</f>
        <v>1657.8333333333333</v>
      </c>
      <c r="I105" s="39">
        <f>('Oct 17'!J105+'Nov 17'!J105+'Dic 17'!K105+'Ene 17'!J105+'Feb 18'!K105+'Mar 18'!K105+'Abr 18'!K105+'May 18'!K105+'Jun 18'!I105)/12</f>
        <v>408</v>
      </c>
    </row>
    <row r="106" spans="1:10" ht="18" x14ac:dyDescent="0.25">
      <c r="A106" s="59" t="s">
        <v>94</v>
      </c>
      <c r="B106" s="25">
        <f>('Oct 17'!B106+'Nov 17'!B106+'Dic 17'!B106+'Ene 17'!B106+'Feb 18'!B106+'Mar 18'!B106+'Abr 18'!B106+'May 18'!B106+'Jun 18'!B106+'Jul 18'!B106+'Ago 18'!B106+'Sep 18'!B106)/12</f>
        <v>884.08333333333337</v>
      </c>
      <c r="C106" s="210">
        <f>('Oct 17'!C106+'Nov 17'!C106+'Dic 17'!C106+'Ene 17'!C106+'Feb 18'!C106+'Mar 18'!C106+'Abr 18'!C106+'May 18'!C106+'Jun 18'!C106+'Jul 18'!C106+'Ago 18'!C106+'Sep 18'!C106)/12</f>
        <v>1733.3333333333333</v>
      </c>
      <c r="D106" s="27">
        <f>('Oct 17'!D106+'Nov 17'!D106+'Dic 17'!D106+'Ene 17'!D106+'Feb 18'!D106+'Mar 18'!D106+'Abr 18'!D106+'May 18'!D106+'Jun 18'!D106+'Jul 18'!D106+'Ago 18'!D106+'Sep 18'!D106)</f>
        <v>3635844</v>
      </c>
      <c r="E106" s="25">
        <f>('Oct 17'!F106+'Nov 17'!F106+'Dic 17'!F106+'Ene 17'!F106+'Feb 18'!F106+'Mar 18'!F106+'Abr 18'!G106+'May 18'!F106+'Jun 18'!F106+'Jul 18'!F106+'Ago 18'!F106+'Sep 18'!F106)/12</f>
        <v>460.66666666666669</v>
      </c>
      <c r="F106" s="27">
        <f>('Oct 17'!G106+'Nov 17'!G106+'Dic 17'!H106+'Ene 17'!G106+'Feb 18'!H106+'Mar 18'!H106+'Abr 18'!H106+'May 18'!H106+'Jun 18'!F106)/12</f>
        <v>729</v>
      </c>
      <c r="G106" s="55">
        <f>('Oct 17'!H106+'Nov 17'!H106+'Dic 17'!I106+'Ene 17'!H106+'Feb 18'!I106+'Mar 18'!I106+'Abr 18'!I106+'May 18'!I106+'Jun 18'!G106)/12</f>
        <v>679</v>
      </c>
      <c r="H106" s="23">
        <f>('Oct 17'!I106+'Nov 17'!I106+'Dic 17'!J106+'Ene 17'!I106+'Feb 18'!J106+'Mar 18'!J106+'Abr 18'!J106+'May 18'!J106+'Jun 18'!H106)/12</f>
        <v>277.75</v>
      </c>
      <c r="I106" s="39">
        <f>('Oct 17'!J106+'Nov 17'!J106+'Dic 17'!K106+'Ene 17'!J106+'Feb 18'!K106+'Mar 18'!K106+'Abr 18'!K106+'May 18'!K106+'Jun 18'!I106)/12</f>
        <v>74.666666666666671</v>
      </c>
    </row>
    <row r="107" spans="1:10" ht="18" x14ac:dyDescent="0.25">
      <c r="A107" s="59" t="s">
        <v>95</v>
      </c>
      <c r="B107" s="25">
        <f>('Oct 17'!B107+'Nov 17'!B107+'Dic 17'!B107+'Ene 17'!B107+'Feb 18'!B107+'Mar 18'!B107+'Abr 18'!B107+'May 18'!B107+'Jun 18'!B107+'Jul 18'!B107+'Ago 18'!B107+'Sep 18'!B107)/12</f>
        <v>8043.833333333333</v>
      </c>
      <c r="C107" s="210">
        <f>('Oct 17'!C107+'Nov 17'!C107+'Dic 17'!C107+'Ene 17'!C107+'Feb 18'!C107+'Mar 18'!C107+'Abr 18'!C107+'May 18'!C107+'Jun 18'!C107+'Jul 18'!C107+'Ago 18'!C107+'Sep 18'!C107)/12</f>
        <v>15326</v>
      </c>
      <c r="D107" s="27">
        <f>('Oct 17'!D107+'Nov 17'!D107+'Dic 17'!D107+'Ene 17'!D107+'Feb 18'!D107+'Mar 18'!D107+'Abr 18'!D107+'May 18'!D107+'Jun 18'!D107+'Jul 18'!D107+'Ago 18'!D107+'Sep 18'!D107)</f>
        <v>30586748</v>
      </c>
      <c r="E107" s="25">
        <f>('Oct 17'!F107+'Nov 17'!F107+'Dic 17'!F107+'Ene 17'!F107+'Feb 18'!F107+'Mar 18'!F107+'Abr 18'!G107+'May 18'!F107+'Jun 18'!F107+'Jul 18'!F107+'Ago 18'!F107+'Sep 18'!F107)/12</f>
        <v>4480.75</v>
      </c>
      <c r="F107" s="27">
        <f>('Oct 17'!G107+'Nov 17'!G107+'Dic 17'!H107+'Ene 17'!G107+'Feb 18'!H107+'Mar 18'!H107+'Abr 18'!H107+'May 18'!H107+'Jun 18'!F107)/12</f>
        <v>6531.25</v>
      </c>
      <c r="G107" s="55">
        <f>('Oct 17'!H107+'Nov 17'!H107+'Dic 17'!I107+'Ene 17'!H107+'Feb 18'!I107+'Mar 18'!I107+'Abr 18'!I107+'May 18'!I107+'Jun 18'!G107)/12</f>
        <v>5852.416666666667</v>
      </c>
      <c r="H107" s="23">
        <f>('Oct 17'!I107+'Nov 17'!I107+'Dic 17'!J107+'Ene 17'!I107+'Feb 18'!J107+'Mar 18'!J107+'Abr 18'!J107+'May 18'!J107+'Jun 18'!H107)/12</f>
        <v>2388.5833333333335</v>
      </c>
      <c r="I107" s="39">
        <f>('Oct 17'!J107+'Nov 17'!J107+'Dic 17'!K107+'Ene 17'!J107+'Feb 18'!K107+'Mar 18'!K107+'Abr 18'!K107+'May 18'!K107+'Jun 18'!I107)/12</f>
        <v>603.58333333333337</v>
      </c>
    </row>
    <row r="108" spans="1:10" ht="18" x14ac:dyDescent="0.25">
      <c r="A108" s="6" t="s">
        <v>96</v>
      </c>
      <c r="B108" s="25">
        <f>('Oct 17'!B108+'Nov 17'!B108+'Dic 17'!B108+'Ene 17'!B108+'Feb 18'!B108+'Mar 18'!B108+'Abr 18'!B108+'May 18'!B108+'Jun 18'!B108+'Jul 18'!B108+'Ago 18'!B108+'Sep 18'!B108)/12</f>
        <v>4965.083333333333</v>
      </c>
      <c r="C108" s="210">
        <f>('Oct 17'!C108+'Nov 17'!C108+'Dic 17'!C108+'Ene 17'!C108+'Feb 18'!C108+'Mar 18'!C108+'Abr 18'!C108+'May 18'!C108+'Jun 18'!C108+'Jul 18'!C108+'Ago 18'!C108+'Sep 18'!C108)/12</f>
        <v>9603.6666666666661</v>
      </c>
      <c r="D108" s="27">
        <f>('Oct 17'!D108+'Nov 17'!D108+'Dic 17'!D108+'Ene 17'!D108+'Feb 18'!D108+'Mar 18'!D108+'Abr 18'!D108+'May 18'!D108+'Jun 18'!D108+'Jul 18'!D108+'Ago 18'!D108+'Sep 18'!D108)</f>
        <v>19303960</v>
      </c>
      <c r="E108" s="25">
        <f>('Oct 17'!F108+'Nov 17'!F108+'Dic 17'!F108+'Ene 17'!F108+'Feb 18'!F108+'Mar 18'!F108+'Abr 18'!G108+'May 18'!F108+'Jun 18'!F108+'Jul 18'!F108+'Ago 18'!F108+'Sep 18'!F108)/12</f>
        <v>2840.3333333333335</v>
      </c>
      <c r="F108" s="27">
        <f>('Oct 17'!G108+'Nov 17'!G108+'Dic 17'!H108+'Ene 17'!G108+'Feb 18'!H108+'Mar 18'!H108+'Abr 18'!H108+'May 18'!H108+'Jun 18'!F108)/12</f>
        <v>4116.916666666667</v>
      </c>
      <c r="G108" s="55">
        <f>('Oct 17'!H108+'Nov 17'!H108+'Dic 17'!I108+'Ene 17'!H108+'Feb 18'!I108+'Mar 18'!I108+'Abr 18'!I108+'May 18'!I108+'Jun 18'!G108)/12</f>
        <v>3662.75</v>
      </c>
      <c r="H108" s="23">
        <f>('Oct 17'!I108+'Nov 17'!I108+'Dic 17'!J108+'Ene 17'!I108+'Feb 18'!J108+'Mar 18'!J108+'Abr 18'!J108+'May 18'!J108+'Jun 18'!H108)/12</f>
        <v>1502.5</v>
      </c>
      <c r="I108" s="39">
        <f>('Oct 17'!J108+'Nov 17'!J108+'Dic 17'!K108+'Ene 17'!J108+'Feb 18'!K108+'Mar 18'!K108+'Abr 18'!K108+'May 18'!K108+'Jun 18'!I108)/12</f>
        <v>370.33333333333331</v>
      </c>
    </row>
    <row r="109" spans="1:10" ht="18" x14ac:dyDescent="0.25">
      <c r="A109" s="6" t="s">
        <v>97</v>
      </c>
      <c r="B109" s="25">
        <f>('Oct 17'!B109+'Nov 17'!B109+'Dic 17'!B109+'Ene 17'!B109+'Feb 18'!B109+'Mar 18'!B109+'Abr 18'!B109+'May 18'!B109+'Jun 18'!B109+'Jul 18'!B109+'Ago 18'!B109+'Sep 18'!B109)/12</f>
        <v>3966.9166666666665</v>
      </c>
      <c r="C109" s="210">
        <f>('Oct 17'!C109+'Nov 17'!C109+'Dic 17'!C109+'Ene 17'!C109+'Feb 18'!C109+'Mar 18'!C109+'Abr 18'!C109+'May 18'!C109+'Jun 18'!C109+'Jul 18'!C109+'Ago 18'!C109+'Sep 18'!C109)/12</f>
        <v>7869.166666666667</v>
      </c>
      <c r="D109" s="27">
        <f>('Oct 17'!D109+'Nov 17'!D109+'Dic 17'!D109+'Ene 17'!D109+'Feb 18'!D109+'Mar 18'!D109+'Abr 18'!D109+'May 18'!D109+'Jun 18'!D109+'Jul 18'!D109+'Ago 18'!D109+'Sep 18'!D109)</f>
        <v>15799529</v>
      </c>
      <c r="E109" s="25">
        <f>('Oct 17'!F109+'Nov 17'!F109+'Dic 17'!F109+'Ene 17'!F109+'Feb 18'!F109+'Mar 18'!F109+'Abr 18'!G109+'May 18'!F109+'Jun 18'!F109+'Jul 18'!F109+'Ago 18'!F109+'Sep 18'!F109)/12</f>
        <v>2270.75</v>
      </c>
      <c r="F109" s="27">
        <f>('Oct 17'!G109+'Nov 17'!G109+'Dic 17'!H109+'Ene 17'!G109+'Feb 18'!H109+'Mar 18'!H109+'Abr 18'!H109+'May 18'!H109+'Jun 18'!F109)/12</f>
        <v>3235</v>
      </c>
      <c r="G109" s="55">
        <f>('Oct 17'!H109+'Nov 17'!H109+'Dic 17'!I109+'Ene 17'!H109+'Feb 18'!I109+'Mar 18'!I109+'Abr 18'!I109+'May 18'!I109+'Jun 18'!G109)/12</f>
        <v>3040.4166666666665</v>
      </c>
      <c r="H109" s="23">
        <f>('Oct 17'!I109+'Nov 17'!I109+'Dic 17'!J109+'Ene 17'!I109+'Feb 18'!J109+'Mar 18'!J109+'Abr 18'!J109+'May 18'!J109+'Jun 18'!H109)/12</f>
        <v>1260.1666666666667</v>
      </c>
      <c r="I109" s="39">
        <f>('Oct 17'!J109+'Nov 17'!J109+'Dic 17'!K109+'Ene 17'!J109+'Feb 18'!K109+'Mar 18'!K109+'Abr 18'!K109+'May 18'!K109+'Jun 18'!I109)/12</f>
        <v>336.66666666666669</v>
      </c>
    </row>
    <row r="110" spans="1:10" ht="18" x14ac:dyDescent="0.25">
      <c r="A110" s="6" t="s">
        <v>98</v>
      </c>
      <c r="B110" s="25">
        <f>('Oct 17'!B110+'Nov 17'!B110+'Dic 17'!B110+'Ene 17'!B110+'Feb 18'!B110+'Mar 18'!B110+'Abr 18'!B110+'May 18'!B110+'Jun 18'!B110+'Jul 18'!B110+'Ago 18'!B110+'Sep 18'!B110)/12</f>
        <v>9495.3333333333339</v>
      </c>
      <c r="C110" s="210">
        <f>('Oct 17'!C110+'Nov 17'!C110+'Dic 17'!C110+'Ene 17'!C110+'Feb 18'!C110+'Mar 18'!C110+'Abr 18'!C110+'May 18'!C110+'Jun 18'!C110+'Jul 18'!C110+'Ago 18'!C110+'Sep 18'!C110)/12</f>
        <v>18757.083333333332</v>
      </c>
      <c r="D110" s="27">
        <f>('Oct 17'!D110+'Nov 17'!D110+'Dic 17'!D110+'Ene 17'!D110+'Feb 18'!D110+'Mar 18'!D110+'Abr 18'!D110+'May 18'!D110+'Jun 18'!D110+'Jul 18'!D110+'Ago 18'!D110+'Sep 18'!D110)</f>
        <v>37020434</v>
      </c>
      <c r="E110" s="25">
        <f>('Oct 17'!F110+'Nov 17'!F110+'Dic 17'!F110+'Ene 17'!F110+'Feb 18'!F110+'Mar 18'!F110+'Abr 18'!G110+'May 18'!F110+'Jun 18'!F110+'Jul 18'!F110+'Ago 18'!F110+'Sep 18'!F110)/12</f>
        <v>5586.75</v>
      </c>
      <c r="F110" s="27">
        <f>('Oct 17'!G110+'Nov 17'!G110+'Dic 17'!H110+'Ene 17'!G110+'Feb 18'!H110+'Mar 18'!H110+'Abr 18'!H110+'May 18'!H110+'Jun 18'!F110)/12</f>
        <v>8018.833333333333</v>
      </c>
      <c r="G110" s="55">
        <f>('Oct 17'!H110+'Nov 17'!H110+'Dic 17'!I110+'Ene 17'!H110+'Feb 18'!I110+'Mar 18'!I110+'Abr 18'!I110+'May 18'!I110+'Jun 18'!G110)/12</f>
        <v>7072.583333333333</v>
      </c>
      <c r="H110" s="23">
        <f>('Oct 17'!I110+'Nov 17'!I110+'Dic 17'!J110+'Ene 17'!I110+'Feb 18'!J110+'Mar 18'!J110+'Abr 18'!J110+'May 18'!J110+'Jun 18'!H110)/12</f>
        <v>2873.3333333333335</v>
      </c>
      <c r="I110" s="39">
        <f>('Oct 17'!J110+'Nov 17'!J110+'Dic 17'!K110+'Ene 17'!J110+'Feb 18'!K110+'Mar 18'!K110+'Abr 18'!K110+'May 18'!K110+'Jun 18'!I110)/12</f>
        <v>725.66666666666663</v>
      </c>
    </row>
    <row r="111" spans="1:10" ht="18" x14ac:dyDescent="0.25">
      <c r="A111" s="6" t="s">
        <v>99</v>
      </c>
      <c r="B111" s="25">
        <f>('Oct 17'!B111+'Nov 17'!B111+'Dic 17'!B111+'Ene 17'!B111+'Feb 18'!B111+'Mar 18'!B111+'Abr 18'!B111+'May 18'!B111+'Jun 18'!B111+'Jul 18'!B111+'Ago 18'!B111+'Sep 18'!B111)/12</f>
        <v>6268.75</v>
      </c>
      <c r="C111" s="210">
        <f>('Oct 17'!C111+'Nov 17'!C111+'Dic 17'!C111+'Ene 17'!C111+'Feb 18'!C111+'Mar 18'!C111+'Abr 18'!C111+'May 18'!C111+'Jun 18'!C111+'Jul 18'!C111+'Ago 18'!C111+'Sep 18'!C111)/12</f>
        <v>12495.5</v>
      </c>
      <c r="D111" s="27">
        <f>('Oct 17'!D111+'Nov 17'!D111+'Dic 17'!D111+'Ene 17'!D111+'Feb 18'!D111+'Mar 18'!D111+'Abr 18'!D111+'May 18'!D111+'Jun 18'!D111+'Jul 18'!D111+'Ago 18'!D111+'Sep 18'!D111)</f>
        <v>24647490</v>
      </c>
      <c r="E111" s="25">
        <f>('Oct 17'!F111+'Nov 17'!F111+'Dic 17'!F111+'Ene 17'!F111+'Feb 18'!F111+'Mar 18'!F111+'Abr 18'!G111+'May 18'!F111+'Jun 18'!F111+'Jul 18'!F111+'Ago 18'!F111+'Sep 18'!F111)/12</f>
        <v>3579.5</v>
      </c>
      <c r="F111" s="27">
        <f>('Oct 17'!G111+'Nov 17'!G111+'Dic 17'!H111+'Ene 17'!G111+'Feb 18'!H111+'Mar 18'!H111+'Abr 18'!H111+'May 18'!H111+'Jun 18'!F111)/12</f>
        <v>5212.916666666667</v>
      </c>
      <c r="G111" s="55">
        <f>('Oct 17'!H111+'Nov 17'!H111+'Dic 17'!I111+'Ene 17'!H111+'Feb 18'!I111+'Mar 18'!I111+'Abr 18'!I111+'May 18'!I111+'Jun 18'!G111)/12</f>
        <v>4856</v>
      </c>
      <c r="H111" s="23">
        <f>('Oct 17'!I111+'Nov 17'!I111+'Dic 17'!J111+'Ene 17'!I111+'Feb 18'!J111+'Mar 18'!J111+'Abr 18'!J111+'May 18'!J111+'Jun 18'!H111)/12</f>
        <v>1996.5833333333333</v>
      </c>
      <c r="I111" s="39">
        <f>('Oct 17'!J111+'Nov 17'!J111+'Dic 17'!K111+'Ene 17'!J111+'Feb 18'!K111+'Mar 18'!K111+'Abr 18'!K111+'May 18'!K111+'Jun 18'!I111)/12</f>
        <v>524.91666666666663</v>
      </c>
    </row>
    <row r="112" spans="1:10" ht="18" x14ac:dyDescent="0.25">
      <c r="A112" s="6" t="s">
        <v>100</v>
      </c>
      <c r="B112" s="25">
        <f>('Oct 17'!B112+'Nov 17'!B112+'Dic 17'!B112+'Ene 17'!B112+'Feb 18'!B112+'Mar 18'!B112+'Abr 18'!B112+'May 18'!B112+'Jun 18'!B112+'Jul 18'!B112+'Ago 18'!B112+'Sep 18'!B112)/12</f>
        <v>5650.75</v>
      </c>
      <c r="C112" s="210">
        <f>('Oct 17'!C112+'Nov 17'!C112+'Dic 17'!C112+'Ene 17'!C112+'Feb 18'!C112+'Mar 18'!C112+'Abr 18'!C112+'May 18'!C112+'Jun 18'!C112+'Jul 18'!C112+'Ago 18'!C112+'Sep 18'!C112)/12</f>
        <v>11530.416666666666</v>
      </c>
      <c r="D112" s="27">
        <f>('Oct 17'!D112+'Nov 17'!D112+'Dic 17'!D112+'Ene 17'!D112+'Feb 18'!D112+'Mar 18'!D112+'Abr 18'!D112+'May 18'!D112+'Jun 18'!D112+'Jul 18'!D112+'Ago 18'!D112+'Sep 18'!D112)</f>
        <v>22750335</v>
      </c>
      <c r="E112" s="25">
        <f>('Oct 17'!F112+'Nov 17'!F112+'Dic 17'!F112+'Ene 17'!F112+'Feb 18'!F112+'Mar 18'!F112+'Abr 18'!G112+'May 18'!F112+'Jun 18'!F112+'Jul 18'!F112+'Ago 18'!F112+'Sep 18'!F112)/12</f>
        <v>3694.8333333333335</v>
      </c>
      <c r="F112" s="27">
        <f>('Oct 17'!G112+'Nov 17'!G112+'Dic 17'!H112+'Ene 17'!G112+'Feb 18'!H112+'Mar 18'!H112+'Abr 18'!H112+'May 18'!H112+'Jun 18'!F112)/12</f>
        <v>4874.25</v>
      </c>
      <c r="G112" s="55">
        <f>('Oct 17'!H112+'Nov 17'!H112+'Dic 17'!I112+'Ene 17'!H112+'Feb 18'!I112+'Mar 18'!I112+'Abr 18'!I112+'May 18'!I112+'Jun 18'!G112)/12</f>
        <v>4393.833333333333</v>
      </c>
      <c r="H112" s="23">
        <f>('Oct 17'!I112+'Nov 17'!I112+'Dic 17'!J112+'Ene 17'!I112+'Feb 18'!J112+'Mar 18'!J112+'Abr 18'!J112+'May 18'!J112+'Jun 18'!H112)/12</f>
        <v>1799.3333333333333</v>
      </c>
      <c r="I112" s="39">
        <f>('Oct 17'!J112+'Nov 17'!J112+'Dic 17'!K112+'Ene 17'!J112+'Feb 18'!K112+'Mar 18'!K112+'Abr 18'!K112+'May 18'!K112+'Jun 18'!I112)/12</f>
        <v>449.5</v>
      </c>
    </row>
    <row r="113" spans="1:10" ht="18" x14ac:dyDescent="0.25">
      <c r="A113" s="6" t="s">
        <v>101</v>
      </c>
      <c r="B113" s="25">
        <f>('Oct 17'!B113+'Nov 17'!B113+'Dic 17'!B113+'Ene 17'!B113+'Feb 18'!B113+'Mar 18'!B113+'Abr 18'!B113+'May 18'!B113+'Jun 18'!B113+'Jul 18'!B113+'Ago 18'!B113+'Sep 18'!B113)/12</f>
        <v>8116.75</v>
      </c>
      <c r="C113" s="210">
        <f>('Oct 17'!C113+'Nov 17'!C113+'Dic 17'!C113+'Ene 17'!C113+'Feb 18'!C113+'Mar 18'!C113+'Abr 18'!C113+'May 18'!C113+'Jun 18'!C113+'Jul 18'!C113+'Ago 18'!C113+'Sep 18'!C113)/12</f>
        <v>14479</v>
      </c>
      <c r="D113" s="27">
        <f>('Oct 17'!D113+'Nov 17'!D113+'Dic 17'!D113+'Ene 17'!D113+'Feb 18'!D113+'Mar 18'!D113+'Abr 18'!D113+'May 18'!D113+'Jun 18'!D113+'Jul 18'!D113+'Ago 18'!D113+'Sep 18'!D113)</f>
        <v>29349080</v>
      </c>
      <c r="E113" s="25">
        <f>('Oct 17'!F113+'Nov 17'!F113+'Dic 17'!F113+'Ene 17'!F113+'Feb 18'!F113+'Mar 18'!F113+'Abr 18'!G113+'May 18'!F113+'Jun 18'!F113+'Jul 18'!F113+'Ago 18'!F113+'Sep 18'!F113)/12</f>
        <v>4369.25</v>
      </c>
      <c r="F113" s="27">
        <f>('Oct 17'!G113+'Nov 17'!G113+'Dic 17'!H113+'Ene 17'!G113+'Feb 18'!H113+'Mar 18'!H113+'Abr 18'!H113+'May 18'!H113+'Jun 18'!F113)/12</f>
        <v>6292.083333333333</v>
      </c>
      <c r="G113" s="55">
        <f>('Oct 17'!H113+'Nov 17'!H113+'Dic 17'!I113+'Ene 17'!H113+'Feb 18'!I113+'Mar 18'!I113+'Abr 18'!I113+'May 18'!I113+'Jun 18'!G113)/12</f>
        <v>5459.916666666667</v>
      </c>
      <c r="H113" s="23">
        <f>('Oct 17'!I113+'Nov 17'!I113+'Dic 17'!J113+'Ene 17'!I113+'Feb 18'!J113+'Mar 18'!J113+'Abr 18'!J113+'May 18'!J113+'Jun 18'!H113)/12</f>
        <v>2190.3333333333335</v>
      </c>
      <c r="I113" s="39">
        <f>('Oct 17'!J113+'Nov 17'!J113+'Dic 17'!K113+'Ene 17'!J113+'Feb 18'!K113+'Mar 18'!K113+'Abr 18'!K113+'May 18'!K113+'Jun 18'!I113)/12</f>
        <v>536.16666666666663</v>
      </c>
    </row>
    <row r="114" spans="1:10" ht="18" x14ac:dyDescent="0.25">
      <c r="A114" s="6" t="s">
        <v>102</v>
      </c>
      <c r="B114" s="25">
        <f>('Oct 17'!B114+'Nov 17'!B114+'Dic 17'!B114+'Ene 17'!B114+'Feb 18'!B114+'Mar 18'!B114+'Abr 18'!B114+'May 18'!B114+'Jun 18'!B114+'Jul 18'!B114+'Ago 18'!B114+'Sep 18'!B114)/12</f>
        <v>9214</v>
      </c>
      <c r="C114" s="210">
        <f>('Oct 17'!C114+'Nov 17'!C114+'Dic 17'!C114+'Ene 17'!C114+'Feb 18'!C114+'Mar 18'!C114+'Abr 18'!C114+'May 18'!C114+'Jun 18'!C114+'Jul 18'!C114+'Ago 18'!C114+'Sep 18'!C114)/12</f>
        <v>18248.666666666668</v>
      </c>
      <c r="D114" s="27">
        <f>('Oct 17'!D114+'Nov 17'!D114+'Dic 17'!D114+'Ene 17'!D114+'Feb 18'!D114+'Mar 18'!D114+'Abr 18'!D114+'May 18'!D114+'Jun 18'!D114+'Jul 18'!D114+'Ago 18'!D114+'Sep 18'!D114)</f>
        <v>36424234</v>
      </c>
      <c r="E114" s="25">
        <f>('Oct 17'!F114+'Nov 17'!F114+'Dic 17'!F114+'Ene 17'!F114+'Feb 18'!F114+'Mar 18'!F114+'Abr 18'!G114+'May 18'!F114+'Jun 18'!F114+'Jul 18'!F114+'Ago 18'!F114+'Sep 18'!F114)/12</f>
        <v>5755.166666666667</v>
      </c>
      <c r="F114" s="27">
        <f>('Oct 17'!G114+'Nov 17'!G114+'Dic 17'!H114+'Ene 17'!G114+'Feb 18'!H114+'Mar 18'!H114+'Abr 18'!H114+'May 18'!H114+'Jun 18'!F114)/12</f>
        <v>7875.916666666667</v>
      </c>
      <c r="G114" s="55">
        <f>('Oct 17'!H114+'Nov 17'!H114+'Dic 17'!I114+'Ene 17'!H114+'Feb 18'!I114+'Mar 18'!I114+'Abr 18'!I114+'May 18'!I114+'Jun 18'!G114)/12</f>
        <v>6887.25</v>
      </c>
      <c r="H114" s="23">
        <f>('Oct 17'!I114+'Nov 17'!I114+'Dic 17'!J114+'Ene 17'!I114+'Feb 18'!J114+'Mar 18'!J114+'Abr 18'!J114+'May 18'!J114+'Jun 18'!H114)/12</f>
        <v>2806.5833333333335</v>
      </c>
      <c r="I114" s="39">
        <f>('Oct 17'!J114+'Nov 17'!J114+'Dic 17'!K114+'Ene 17'!J114+'Feb 18'!K114+'Mar 18'!K114+'Abr 18'!K114+'May 18'!K114+'Jun 18'!I114)/12</f>
        <v>688.41666666666663</v>
      </c>
    </row>
    <row r="115" spans="1:10" ht="18" x14ac:dyDescent="0.25">
      <c r="A115" s="6" t="s">
        <v>103</v>
      </c>
      <c r="B115" s="25">
        <f>('Oct 17'!B115+'Nov 17'!B115+'Dic 17'!B115+'Ene 17'!B115+'Feb 18'!B115+'Mar 18'!B115+'Abr 18'!B115+'May 18'!B115+'Jun 18'!B115+'Jul 18'!B115+'Ago 18'!B115+'Sep 18'!B115)/12</f>
        <v>16952.583333333332</v>
      </c>
      <c r="C115" s="210">
        <f>('Oct 17'!C115+'Nov 17'!C115+'Dic 17'!C115+'Ene 17'!C115+'Feb 18'!C115+'Mar 18'!C115+'Abr 18'!C115+'May 18'!C115+'Jun 18'!C115+'Jul 18'!C115+'Ago 18'!C115+'Sep 18'!C115)/12</f>
        <v>31952.416666666668</v>
      </c>
      <c r="D115" s="27">
        <f>('Oct 17'!D115+'Nov 17'!D115+'Dic 17'!D115+'Ene 17'!D115+'Feb 18'!D115+'Mar 18'!D115+'Abr 18'!D115+'May 18'!D115+'Jun 18'!D115+'Jul 18'!D115+'Ago 18'!D115+'Sep 18'!D115)</f>
        <v>64663434</v>
      </c>
      <c r="E115" s="25">
        <f>('Oct 17'!F115+'Nov 17'!F115+'Dic 17'!F115+'Ene 17'!F115+'Feb 18'!F115+'Mar 18'!F115+'Abr 18'!G115+'May 18'!F115+'Jun 18'!F115+'Jul 18'!F115+'Ago 18'!F115+'Sep 18'!F115)/12</f>
        <v>9804.75</v>
      </c>
      <c r="F115" s="27">
        <f>('Oct 17'!G115+'Nov 17'!G115+'Dic 17'!H115+'Ene 17'!G115+'Feb 18'!H115+'Mar 18'!H115+'Abr 18'!H115+'May 18'!H115+'Jun 18'!F115)/12</f>
        <v>13859.333333333334</v>
      </c>
      <c r="G115" s="55">
        <f>('Oct 17'!H115+'Nov 17'!H115+'Dic 17'!I115+'Ene 17'!H115+'Feb 18'!I115+'Mar 18'!I115+'Abr 18'!I115+'May 18'!I115+'Jun 18'!G115)/12</f>
        <v>12125.25</v>
      </c>
      <c r="H115" s="23">
        <f>('Oct 17'!I115+'Nov 17'!I115+'Dic 17'!J115+'Ene 17'!I115+'Feb 18'!J115+'Mar 18'!J115+'Abr 18'!J115+'May 18'!J115+'Jun 18'!H115)/12</f>
        <v>4918.333333333333</v>
      </c>
      <c r="I115" s="39">
        <f>('Oct 17'!J115+'Nov 17'!J115+'Dic 17'!K115+'Ene 17'!J115+'Feb 18'!K115+'Mar 18'!K115+'Abr 18'!K115+'May 18'!K115+'Jun 18'!I115)/12</f>
        <v>1199.9166666666667</v>
      </c>
    </row>
    <row r="116" spans="1:10" ht="18" x14ac:dyDescent="0.25">
      <c r="A116" s="6" t="s">
        <v>104</v>
      </c>
      <c r="B116" s="25">
        <f>('Oct 17'!B116+'Nov 17'!B116+'Dic 17'!B116+'Ene 17'!B116+'Feb 18'!B116+'Mar 18'!B116+'Abr 18'!B116+'May 18'!B116+'Jun 18'!B116+'Jul 18'!B116+'Ago 18'!B116+'Sep 18'!B116)/12</f>
        <v>6039.5</v>
      </c>
      <c r="C116" s="210">
        <f>('Oct 17'!C116+'Nov 17'!C116+'Dic 17'!C116+'Ene 17'!C116+'Feb 18'!C116+'Mar 18'!C116+'Abr 18'!C116+'May 18'!C116+'Jun 18'!C116+'Jul 18'!C116+'Ago 18'!C116+'Sep 18'!C116)/12</f>
        <v>11977</v>
      </c>
      <c r="D116" s="27">
        <f>('Oct 17'!D116+'Nov 17'!D116+'Dic 17'!D116+'Ene 17'!D116+'Feb 18'!D116+'Mar 18'!D116+'Abr 18'!D116+'May 18'!D116+'Jun 18'!D116+'Jul 18'!D116+'Ago 18'!D116+'Sep 18'!D116)</f>
        <v>23976843</v>
      </c>
      <c r="E116" s="25">
        <f>('Oct 17'!F116+'Nov 17'!F116+'Dic 17'!F116+'Ene 17'!F116+'Feb 18'!F116+'Mar 18'!F116+'Abr 18'!G116+'May 18'!F116+'Jun 18'!F116+'Jul 18'!F116+'Ago 18'!F116+'Sep 18'!F116)/12</f>
        <v>3498.6666666666665</v>
      </c>
      <c r="F116" s="27">
        <f>('Oct 17'!G116+'Nov 17'!G116+'Dic 17'!H116+'Ene 17'!G116+'Feb 18'!H116+'Mar 18'!H116+'Abr 18'!H116+'May 18'!H116+'Jun 18'!F116)/12</f>
        <v>5080.583333333333</v>
      </c>
      <c r="G116" s="55">
        <f>('Oct 17'!H116+'Nov 17'!H116+'Dic 17'!I116+'Ene 17'!H116+'Feb 18'!I116+'Mar 18'!I116+'Abr 18'!I116+'May 18'!I116+'Jun 18'!G116)/12</f>
        <v>4562.333333333333</v>
      </c>
      <c r="H116" s="23">
        <f>('Oct 17'!I116+'Nov 17'!I116+'Dic 17'!J116+'Ene 17'!I116+'Feb 18'!J116+'Mar 18'!J116+'Abr 18'!J116+'May 18'!J116+'Jun 18'!H116)/12</f>
        <v>1853.5</v>
      </c>
      <c r="I116" s="39">
        <f>('Oct 17'!J116+'Nov 17'!J116+'Dic 17'!K116+'Ene 17'!J116+'Feb 18'!K116+'Mar 18'!K116+'Abr 18'!K116+'May 18'!K116+'Jun 18'!I116)/12</f>
        <v>475.91666666666669</v>
      </c>
    </row>
    <row r="117" spans="1:10" ht="18.75" thickBot="1" x14ac:dyDescent="0.3">
      <c r="A117" s="6" t="s">
        <v>105</v>
      </c>
      <c r="B117" s="40">
        <f>('Oct 17'!B117+'Nov 17'!B117+'Dic 17'!B117+'Ene 17'!B117+'Feb 18'!B117+'Mar 18'!B117+'Abr 18'!B117+'May 18'!B117+'Jun 18'!B117+'Jul 18'!B117+'Ago 18'!B117+'Sep 18'!B117)/12</f>
        <v>8746.1666666666661</v>
      </c>
      <c r="C117" s="213">
        <f>('Oct 17'!C117+'Nov 17'!C117+'Dic 17'!C117+'Ene 17'!C117+'Feb 18'!C117+'Mar 18'!C117+'Abr 18'!C117+'May 18'!C117+'Jun 18'!C117+'Jul 18'!C117+'Ago 18'!C117+'Sep 18'!C117)/12</f>
        <v>16435.166666666668</v>
      </c>
      <c r="D117" s="29">
        <f>('Oct 17'!D117+'Nov 17'!D117+'Dic 17'!D117+'Ene 17'!D117+'Feb 18'!D117+'Mar 18'!D117+'Abr 18'!D117+'May 18'!D117+'Jun 18'!D117+'Jul 18'!D117+'Ago 18'!D117+'Sep 18'!D117)</f>
        <v>32970414</v>
      </c>
      <c r="E117" s="25">
        <f>('Oct 17'!F117+'Nov 17'!F117+'Dic 17'!F117+'Ene 17'!F117+'Feb 18'!F117+'Mar 18'!F117+'Abr 18'!G117+'May 18'!F117+'Jun 18'!F117+'Jul 18'!F117+'Ago 18'!F117+'Sep 18'!F117)/12</f>
        <v>4489.166666666667</v>
      </c>
      <c r="F117" s="27">
        <f>('Oct 17'!G117+'Nov 17'!G117+'Dic 17'!H117+'Ene 17'!G117+'Feb 18'!H117+'Mar 18'!H117+'Abr 18'!H117+'May 18'!H117+'Jun 18'!F117)/12</f>
        <v>7106.666666666667</v>
      </c>
      <c r="G117" s="55">
        <f>('Oct 17'!H117+'Nov 17'!H117+'Dic 17'!I117+'Ene 17'!H117+'Feb 18'!I117+'Mar 18'!I117+'Abr 18'!I117+'May 18'!I117+'Jun 18'!G117)/12</f>
        <v>6295.166666666667</v>
      </c>
      <c r="H117" s="23">
        <f>('Oct 17'!I117+'Nov 17'!I117+'Dic 17'!J117+'Ene 17'!I117+'Feb 18'!J117+'Mar 18'!J117+'Abr 18'!J117+'May 18'!J117+'Jun 18'!H117)/12</f>
        <v>2552.8333333333335</v>
      </c>
      <c r="I117" s="39">
        <f>('Oct 17'!J117+'Nov 17'!J117+'Dic 17'!K117+'Ene 17'!J117+'Feb 18'!K117+'Mar 18'!K117+'Abr 18'!K117+'May 18'!K117+'Jun 18'!I117)/12</f>
        <v>634.66666666666663</v>
      </c>
    </row>
    <row r="118" spans="1:10" ht="18.75" thickBot="1" x14ac:dyDescent="0.3">
      <c r="A118" s="13" t="s">
        <v>48</v>
      </c>
      <c r="B118" s="33">
        <f>SUM(B104:B117)</f>
        <v>98244.5</v>
      </c>
      <c r="C118" s="33">
        <f t="shared" ref="C118:I118" si="11">SUM(C104:C117)</f>
        <v>189531.75</v>
      </c>
      <c r="D118" s="33">
        <f t="shared" si="11"/>
        <v>379225432</v>
      </c>
      <c r="E118" s="32">
        <f t="shared" si="11"/>
        <v>56410.583333333321</v>
      </c>
      <c r="F118" s="32">
        <f t="shared" si="11"/>
        <v>81066.166666666657</v>
      </c>
      <c r="G118" s="46">
        <f>SUM(G104:G117)</f>
        <v>72233.833333333343</v>
      </c>
      <c r="H118" s="47">
        <f t="shared" si="11"/>
        <v>29437.749999999996</v>
      </c>
      <c r="I118" s="48">
        <f t="shared" si="11"/>
        <v>7376.3333333333339</v>
      </c>
    </row>
    <row r="119" spans="1:10" ht="18.75" thickBot="1" x14ac:dyDescent="0.3">
      <c r="A119" s="41"/>
      <c r="B119" s="42"/>
      <c r="C119" s="42"/>
      <c r="D119" s="42"/>
      <c r="E119" s="43"/>
      <c r="F119" s="35"/>
      <c r="G119" s="35"/>
      <c r="H119" s="18"/>
      <c r="I119" s="18"/>
      <c r="J119" s="18"/>
    </row>
    <row r="120" spans="1:10" ht="16.5" thickBot="1" x14ac:dyDescent="0.3">
      <c r="A120" s="2" t="s">
        <v>106</v>
      </c>
      <c r="B120" s="417"/>
      <c r="C120" s="417"/>
      <c r="D120" s="417"/>
      <c r="E120" s="417"/>
      <c r="F120" s="417"/>
      <c r="G120" s="417"/>
      <c r="H120" s="417"/>
      <c r="I120" s="418"/>
    </row>
    <row r="121" spans="1:10" ht="18" x14ac:dyDescent="0.25">
      <c r="A121" s="3" t="s">
        <v>108</v>
      </c>
      <c r="B121" s="36">
        <f>('Oct 17'!B121+'Nov 17'!B121+'Dic 17'!B121+'Ene 17'!B121+'Feb 18'!B121+'Mar 18'!B121+'Abr 18'!B121+'May 18'!B121+'Jun 18'!B121+'Jul 18'!B121+'Ago 18'!B121+'Sep 18'!B121)/12</f>
        <v>9902.8333333333339</v>
      </c>
      <c r="C121" s="211">
        <f>('Oct 17'!C121+'Nov 17'!C121+'Dic 17'!C121+'Ene 17'!C121+'Feb 18'!C121+'Mar 18'!C121+'Abr 18'!C121+'May 18'!C121+'Jun 18'!C121+'Jul 18'!C121+'Ago 18'!C121+'Sep 18'!C121)/12</f>
        <v>17942.416666666668</v>
      </c>
      <c r="D121" s="212">
        <f>('Oct 17'!D121+'Nov 17'!D121+'Dic 17'!D121+'Ene 17'!D121+'Feb 18'!D121+'Mar 18'!D121+'Abr 18'!D121+'May 18'!D121+'Jun 18'!D121+'Jul 18'!D121+'Ago 18'!D121+'Sep 18'!D121)</f>
        <v>36160141</v>
      </c>
      <c r="E121" s="36">
        <f>('Oct 17'!F121+'Nov 17'!F121+'Dic 17'!F121+'Ene 17'!F121+'Feb 18'!F121+'Mar 18'!F121+'Abr 18'!G121+'May 18'!F121+'Jun 18'!F121+'Jul 18'!F121+'Ago 18'!F121+'Sep 18'!F121)/12</f>
        <v>5595.083333333333</v>
      </c>
      <c r="F121" s="212">
        <f>('Oct 17'!G121+'Nov 17'!G121+'Dic 17'!H121+'Ene 17'!G121+'Feb 18'!H121+'Mar 18'!H121+'Abr 18'!H121+'May 18'!H121+'Jun 18'!F121)/12</f>
        <v>7793.75</v>
      </c>
      <c r="G121" s="53">
        <f>('Oct 17'!H121+'Nov 17'!H121+'Dic 17'!I121+'Ene 17'!H121+'Feb 18'!I121+'Mar 18'!I121+'Abr 18'!I121+'May 18'!I121+'Jun 18'!G121)/12</f>
        <v>6696.083333333333</v>
      </c>
      <c r="H121" s="22">
        <f>('Oct 17'!I121+'Nov 17'!I121+'Dic 17'!J121+'Ene 17'!I121+'Feb 18'!J121+'Mar 18'!J121+'Abr 18'!J121+'May 18'!J121+'Jun 18'!H121)/12</f>
        <v>2688.6666666666665</v>
      </c>
      <c r="I121" s="38">
        <f>('Oct 17'!J121+'Nov 17'!J121+'Dic 17'!K121+'Ene 17'!J121+'Feb 18'!K121+'Mar 18'!K121+'Abr 18'!K121+'May 18'!K121+'Jun 18'!I121)/12</f>
        <v>661.58333333333337</v>
      </c>
    </row>
    <row r="122" spans="1:10" ht="18" x14ac:dyDescent="0.25">
      <c r="A122" s="6" t="s">
        <v>109</v>
      </c>
      <c r="B122" s="25">
        <f>('Oct 17'!B122+'Nov 17'!B122+'Dic 17'!B122+'Ene 17'!B122+'Feb 18'!B122+'Mar 18'!B122+'Abr 18'!B122+'May 18'!B122+'Jun 18'!B122+'Jul 18'!B122+'Ago 18'!B122+'Sep 18'!B122)/12</f>
        <v>1559.75</v>
      </c>
      <c r="C122" s="210">
        <f>('Oct 17'!C122+'Nov 17'!C122+'Dic 17'!C122+'Ene 17'!C122+'Feb 18'!C122+'Mar 18'!C122+'Abr 18'!C122+'May 18'!C122+'Jun 18'!C122+'Jul 18'!C122+'Ago 18'!C122+'Sep 18'!C122)/12</f>
        <v>2830.5833333333335</v>
      </c>
      <c r="D122" s="27">
        <f>('Oct 17'!D122+'Nov 17'!D122+'Dic 17'!D122+'Ene 17'!D122+'Feb 18'!D122+'Mar 18'!D122+'Abr 18'!D122+'May 18'!D122+'Jun 18'!D122+'Jul 18'!D122+'Ago 18'!D122+'Sep 18'!D122)</f>
        <v>5687357</v>
      </c>
      <c r="E122" s="25">
        <f>('Oct 17'!F122+'Nov 17'!F122+'Dic 17'!F122+'Ene 17'!F122+'Feb 18'!F122+'Mar 18'!F122+'Abr 18'!G122+'May 18'!F122+'Jun 18'!F122+'Jul 18'!F122+'Ago 18'!F122+'Sep 18'!F122)/12</f>
        <v>841.75</v>
      </c>
      <c r="F122" s="27">
        <f>('Oct 17'!G122+'Nov 17'!G122+'Dic 17'!H122+'Ene 17'!G122+'Feb 18'!H122+'Mar 18'!H122+'Abr 18'!H122+'May 18'!H122+'Jun 18'!F122)/12</f>
        <v>1247.3333333333333</v>
      </c>
      <c r="G122" s="55">
        <f>('Oct 17'!H122+'Nov 17'!H122+'Dic 17'!I122+'Ene 17'!H122+'Feb 18'!I122+'Mar 18'!I122+'Abr 18'!I122+'May 18'!I122+'Jun 18'!G122)/12</f>
        <v>1072.0833333333333</v>
      </c>
      <c r="H122" s="23">
        <f>('Oct 17'!I122+'Nov 17'!I122+'Dic 17'!J122+'Ene 17'!I122+'Feb 18'!J122+'Mar 18'!J122+'Abr 18'!J122+'May 18'!J122+'Jun 18'!H122)/12</f>
        <v>425</v>
      </c>
      <c r="I122" s="39">
        <f>('Oct 17'!J122+'Nov 17'!J122+'Dic 17'!K122+'Ene 17'!J122+'Feb 18'!K122+'Mar 18'!K122+'Abr 18'!K122+'May 18'!K122+'Jun 18'!I122)/12</f>
        <v>104.75</v>
      </c>
    </row>
    <row r="123" spans="1:10" ht="18" x14ac:dyDescent="0.25">
      <c r="A123" s="6" t="s">
        <v>110</v>
      </c>
      <c r="B123" s="25">
        <f>('Oct 17'!B123+'Nov 17'!B123+'Dic 17'!B123+'Ene 17'!B123+'Feb 18'!B123+'Mar 18'!B123+'Abr 18'!B123+'May 18'!B123+'Jun 18'!B123+'Jul 18'!B123+'Ago 18'!B123+'Sep 18'!B123)/12</f>
        <v>10402</v>
      </c>
      <c r="C123" s="210">
        <f>('Oct 17'!C123+'Nov 17'!C123+'Dic 17'!C123+'Ene 17'!C123+'Feb 18'!C123+'Mar 18'!C123+'Abr 18'!C123+'May 18'!C123+'Jun 18'!C123+'Jul 18'!C123+'Ago 18'!C123+'Sep 18'!C123)/12</f>
        <v>16779.833333333332</v>
      </c>
      <c r="D123" s="27">
        <f>('Oct 17'!D123+'Nov 17'!D123+'Dic 17'!D123+'Ene 17'!D123+'Feb 18'!D123+'Mar 18'!D123+'Abr 18'!D123+'May 18'!D123+'Jun 18'!D123+'Jul 18'!D123+'Ago 18'!D123+'Sep 18'!D123)</f>
        <v>34947948</v>
      </c>
      <c r="E123" s="25">
        <f>('Oct 17'!F123+'Nov 17'!F123+'Dic 17'!F123+'Ene 17'!F123+'Feb 18'!F123+'Mar 18'!F123+'Abr 18'!G123+'May 18'!F123+'Jun 18'!F123+'Jul 18'!F123+'Ago 18'!F123+'Sep 18'!F123)/12</f>
        <v>4766.75</v>
      </c>
      <c r="F123" s="27">
        <f>('Oct 17'!G123+'Nov 17'!G123+'Dic 17'!H123+'Ene 17'!G123+'Feb 18'!H123+'Mar 18'!H123+'Abr 18'!H123+'May 18'!H123+'Jun 18'!F123)/12</f>
        <v>7018.916666666667</v>
      </c>
      <c r="G123" s="55">
        <f>('Oct 17'!H123+'Nov 17'!H123+'Dic 17'!I123+'Ene 17'!H123+'Feb 18'!I123+'Mar 18'!I123+'Abr 18'!I123+'May 18'!I123+'Jun 18'!G123)/12</f>
        <v>6141.583333333333</v>
      </c>
      <c r="H123" s="23">
        <f>('Oct 17'!I123+'Nov 17'!I123+'Dic 17'!J123+'Ene 17'!I123+'Feb 18'!J123+'Mar 18'!J123+'Abr 18'!J123+'May 18'!J123+'Jun 18'!H123)/12</f>
        <v>2473.4166666666665</v>
      </c>
      <c r="I123" s="39">
        <f>('Oct 17'!J123+'Nov 17'!J123+'Dic 17'!K123+'Ene 17'!J123+'Feb 18'!K123+'Mar 18'!K123+'Abr 18'!K123+'May 18'!K123+'Jun 18'!I123)/12</f>
        <v>703.41666666666663</v>
      </c>
    </row>
    <row r="124" spans="1:10" ht="18" x14ac:dyDescent="0.25">
      <c r="A124" s="6" t="s">
        <v>111</v>
      </c>
      <c r="B124" s="25">
        <f>('Oct 17'!B124+'Nov 17'!B124+'Dic 17'!B124+'Ene 17'!B124+'Feb 18'!B124+'Mar 18'!B124+'Abr 18'!B124+'May 18'!B124+'Jun 18'!B124+'Jul 18'!B124+'Ago 18'!B124+'Sep 18'!B124)/12</f>
        <v>11762</v>
      </c>
      <c r="C124" s="210">
        <f>('Oct 17'!C124+'Nov 17'!C124+'Dic 17'!C124+'Ene 17'!C124+'Feb 18'!C124+'Mar 18'!C124+'Abr 18'!C124+'May 18'!C124+'Jun 18'!C124+'Jul 18'!C124+'Ago 18'!C124+'Sep 18'!C124)/12</f>
        <v>22145.416666666668</v>
      </c>
      <c r="D124" s="27">
        <f>('Oct 17'!D124+'Nov 17'!D124+'Dic 17'!D124+'Ene 17'!D124+'Feb 18'!D124+'Mar 18'!D124+'Abr 18'!D124+'May 18'!D124+'Jun 18'!D124+'Jul 18'!D124+'Ago 18'!D124+'Sep 18'!D124)</f>
        <v>44679425</v>
      </c>
      <c r="E124" s="25">
        <f>('Oct 17'!F124+'Nov 17'!F124+'Dic 17'!F124+'Ene 17'!F124+'Feb 18'!F124+'Mar 18'!F124+'Abr 18'!G124+'May 18'!F124+'Jun 18'!F124+'Jul 18'!F124+'Ago 18'!F124+'Sep 18'!F124)/12</f>
        <v>7620.666666666667</v>
      </c>
      <c r="F124" s="27">
        <f>('Oct 17'!G124+'Nov 17'!G124+'Dic 17'!H124+'Ene 17'!G124+'Feb 18'!H124+'Mar 18'!H124+'Abr 18'!H124+'May 18'!H124+'Jun 18'!F124)/12</f>
        <v>9735.75</v>
      </c>
      <c r="G124" s="55">
        <f>('Oct 17'!H124+'Nov 17'!H124+'Dic 17'!I124+'Ene 17'!H124+'Feb 18'!I124+'Mar 18'!I124+'Abr 18'!I124+'May 18'!I124+'Jun 18'!G124)/12</f>
        <v>8155.583333333333</v>
      </c>
      <c r="H124" s="23">
        <f>('Oct 17'!I124+'Nov 17'!I124+'Dic 17'!J124+'Ene 17'!I124+'Feb 18'!J124+'Mar 18'!J124+'Abr 18'!J124+'May 18'!J124+'Jun 18'!H124)/12</f>
        <v>3267.6666666666665</v>
      </c>
      <c r="I124" s="39">
        <f>('Oct 17'!J124+'Nov 17'!J124+'Dic 17'!K124+'Ene 17'!J124+'Feb 18'!K124+'Mar 18'!K124+'Abr 18'!K124+'May 18'!K124+'Jun 18'!I124)/12</f>
        <v>765</v>
      </c>
    </row>
    <row r="125" spans="1:10" ht="18" x14ac:dyDescent="0.25">
      <c r="A125" s="6" t="s">
        <v>112</v>
      </c>
      <c r="B125" s="25">
        <f>('Oct 17'!B125+'Nov 17'!B125+'Dic 17'!B125+'Ene 17'!B125+'Feb 18'!B125+'Mar 18'!B125+'Abr 18'!B125+'May 18'!B125+'Jun 18'!B125+'Jul 18'!B125+'Ago 18'!B125+'Sep 18'!B125)/12</f>
        <v>10249.666666666666</v>
      </c>
      <c r="C125" s="210">
        <f>('Oct 17'!C125+'Nov 17'!C125+'Dic 17'!C125+'Ene 17'!C125+'Feb 18'!C125+'Mar 18'!C125+'Abr 18'!C125+'May 18'!C125+'Jun 18'!C125+'Jul 18'!C125+'Ago 18'!C125+'Sep 18'!C125)/12</f>
        <v>19024</v>
      </c>
      <c r="D125" s="27">
        <f>('Oct 17'!D125+'Nov 17'!D125+'Dic 17'!D125+'Ene 17'!D125+'Feb 18'!D125+'Mar 18'!D125+'Abr 18'!D125+'May 18'!D125+'Jun 18'!D125+'Jul 18'!D125+'Ago 18'!D125+'Sep 18'!D125)</f>
        <v>38286634</v>
      </c>
      <c r="E125" s="25">
        <f>('Oct 17'!F125+'Nov 17'!F125+'Dic 17'!F125+'Ene 17'!F125+'Feb 18'!F125+'Mar 18'!F125+'Abr 18'!G125+'May 18'!F125+'Jun 18'!F125+'Jul 18'!F125+'Ago 18'!F125+'Sep 18'!F125)/12</f>
        <v>6673</v>
      </c>
      <c r="F125" s="27">
        <f>('Oct 17'!G125+'Nov 17'!G125+'Dic 17'!H125+'Ene 17'!G125+'Feb 18'!H125+'Mar 18'!H125+'Abr 18'!H125+'May 18'!H125+'Jun 18'!F125)/12</f>
        <v>8399.5</v>
      </c>
      <c r="G125" s="55">
        <f>('Oct 17'!H125+'Nov 17'!H125+'Dic 17'!I125+'Ene 17'!H125+'Feb 18'!I125+'Mar 18'!I125+'Abr 18'!I125+'May 18'!I125+'Jun 18'!G125)/12</f>
        <v>6992.833333333333</v>
      </c>
      <c r="H125" s="23">
        <f>('Oct 17'!I125+'Nov 17'!I125+'Dic 17'!J125+'Ene 17'!I125+'Feb 18'!J125+'Mar 18'!J125+'Abr 18'!J125+'May 18'!J125+'Jun 18'!H125)/12</f>
        <v>2806.9166666666665</v>
      </c>
      <c r="I125" s="39">
        <f>('Oct 17'!J125+'Nov 17'!J125+'Dic 17'!K125+'Ene 17'!J125+'Feb 18'!K125+'Mar 18'!K125+'Abr 18'!K125+'May 18'!K125+'Jun 18'!I125)/12</f>
        <v>654.41666666666663</v>
      </c>
    </row>
    <row r="126" spans="1:10" ht="18" x14ac:dyDescent="0.25">
      <c r="A126" s="6" t="s">
        <v>113</v>
      </c>
      <c r="B126" s="25">
        <f>('Oct 17'!B126+'Nov 17'!B126+'Dic 17'!B126+'Ene 17'!B126+'Feb 18'!B126+'Mar 18'!B126+'Abr 18'!B126+'May 18'!B126+'Jun 18'!B126+'Jul 18'!B126+'Ago 18'!B126+'Sep 18'!B126)/12</f>
        <v>8402.5</v>
      </c>
      <c r="C126" s="210">
        <f>('Oct 17'!C126+'Nov 17'!C126+'Dic 17'!C126+'Ene 17'!C126+'Feb 18'!C126+'Mar 18'!C126+'Abr 18'!C126+'May 18'!C126+'Jun 18'!C126+'Jul 18'!C126+'Ago 18'!C126+'Sep 18'!C126)/12</f>
        <v>16032.25</v>
      </c>
      <c r="D126" s="27">
        <f>('Oct 17'!D126+'Nov 17'!D126+'Dic 17'!D126+'Ene 17'!D126+'Feb 18'!D126+'Mar 18'!D126+'Abr 18'!D126+'May 18'!D126+'Jun 18'!D126+'Jul 18'!D126+'Ago 18'!D126+'Sep 18'!D126)</f>
        <v>32349592</v>
      </c>
      <c r="E126" s="25">
        <f>('Oct 17'!F126+'Nov 17'!F126+'Dic 17'!F126+'Ene 17'!F126+'Feb 18'!F126+'Mar 18'!F126+'Abr 18'!G126+'May 18'!F126+'Jun 18'!F126+'Jul 18'!F126+'Ago 18'!F126+'Sep 18'!F126)/12</f>
        <v>5602.166666666667</v>
      </c>
      <c r="F126" s="27">
        <f>('Oct 17'!G126+'Nov 17'!G126+'Dic 17'!H126+'Ene 17'!G126+'Feb 18'!H126+'Mar 18'!H126+'Abr 18'!H126+'May 18'!H126+'Jun 18'!F126)/12</f>
        <v>6984.75</v>
      </c>
      <c r="G126" s="55">
        <f>('Oct 17'!H126+'Nov 17'!H126+'Dic 17'!I126+'Ene 17'!H126+'Feb 18'!I126+'Mar 18'!I126+'Abr 18'!I126+'May 18'!I126+'Jun 18'!G126)/12</f>
        <v>5906</v>
      </c>
      <c r="H126" s="23">
        <f>('Oct 17'!I126+'Nov 17'!I126+'Dic 17'!J126+'Ene 17'!I126+'Feb 18'!J126+'Mar 18'!J126+'Abr 18'!J126+'May 18'!J126+'Jun 18'!H126)/12</f>
        <v>2379.25</v>
      </c>
      <c r="I126" s="39">
        <f>('Oct 17'!J126+'Nov 17'!J126+'Dic 17'!K126+'Ene 17'!J126+'Feb 18'!K126+'Mar 18'!K126+'Abr 18'!K126+'May 18'!K126+'Jun 18'!I126)/12</f>
        <v>558.83333333333337</v>
      </c>
    </row>
    <row r="127" spans="1:10" ht="18" x14ac:dyDescent="0.25">
      <c r="A127" s="6" t="s">
        <v>114</v>
      </c>
      <c r="B127" s="25">
        <f>('Oct 17'!B127+'Nov 17'!B127+'Dic 17'!B127+'Ene 17'!B127+'Feb 18'!B127+'Mar 18'!B127+'Abr 18'!B127+'May 18'!B127+'Jun 18'!B127+'Jul 18'!B127+'Ago 18'!B127+'Sep 18'!B127)/12</f>
        <v>15021.166666666666</v>
      </c>
      <c r="C127" s="210">
        <f>('Oct 17'!C127+'Nov 17'!C127+'Dic 17'!C127+'Ene 17'!C127+'Feb 18'!C127+'Mar 18'!C127+'Abr 18'!C127+'May 18'!C127+'Jun 18'!C127+'Jul 18'!C127+'Ago 18'!C127+'Sep 18'!C127)/12</f>
        <v>26348.75</v>
      </c>
      <c r="D127" s="27">
        <f>('Oct 17'!D127+'Nov 17'!D127+'Dic 17'!D127+'Ene 17'!D127+'Feb 18'!D127+'Mar 18'!D127+'Abr 18'!D127+'May 18'!D127+'Jun 18'!D127+'Jul 18'!D127+'Ago 18'!D127+'Sep 18'!D127)</f>
        <v>53555722.780000001</v>
      </c>
      <c r="E127" s="25">
        <f>('Oct 17'!F127+'Nov 17'!F127+'Dic 17'!F127+'Ene 17'!F127+'Feb 18'!F127+'Mar 18'!F127+'Abr 18'!G127+'May 18'!F127+'Jun 18'!F127+'Jul 18'!F127+'Ago 18'!F127+'Sep 18'!F127)/12</f>
        <v>8724.0833333333339</v>
      </c>
      <c r="F127" s="27">
        <f>('Oct 17'!G127+'Nov 17'!G127+'Dic 17'!H127+'Ene 17'!G127+'Feb 18'!H127+'Mar 18'!H127+'Abr 18'!H127+'May 18'!H127+'Jun 18'!F127)/12</f>
        <v>11633.083333333334</v>
      </c>
      <c r="G127" s="55">
        <f>('Oct 17'!H127+'Nov 17'!H127+'Dic 17'!I127+'Ene 17'!H127+'Feb 18'!I127+'Mar 18'!I127+'Abr 18'!I127+'May 18'!I127+'Jun 18'!G127)/12</f>
        <v>9790.4166666666661</v>
      </c>
      <c r="H127" s="23">
        <f>('Oct 17'!I127+'Nov 17'!I127+'Dic 17'!J127+'Ene 17'!I127+'Feb 18'!J127+'Mar 18'!J127+'Abr 18'!J127+'May 18'!J127+'Jun 18'!H127)/12</f>
        <v>3891.5</v>
      </c>
      <c r="I127" s="39">
        <f>('Oct 17'!J127+'Nov 17'!J127+'Dic 17'!K127+'Ene 17'!J127+'Feb 18'!K127+'Mar 18'!K127+'Abr 18'!K127+'May 18'!K127+'Jun 18'!I127)/12</f>
        <v>912.08333333333337</v>
      </c>
    </row>
    <row r="128" spans="1:10" ht="18.75" thickBot="1" x14ac:dyDescent="0.3">
      <c r="A128" s="57" t="s">
        <v>107</v>
      </c>
      <c r="B128" s="40" t="e">
        <f>('Oct 17'!B128+'Nov 17'!B128+'Dic 17'!B128+'Ene 17'!B128+'Feb 18'!B128+'Mar 18'!B128+'Abr 18'!B128+'May 18'!#REF!+'Jun 18'!B128+'Jul 18'!B128+'Ago 18'!#REF!+'Sep 18'!#REF!)/7</f>
        <v>#REF!</v>
      </c>
      <c r="C128" s="40" t="e">
        <f>('Oct 17'!C128+'Nov 17'!C128+'Dic 17'!C128+'Ene 17'!C128+'Feb 18'!C128+'Mar 18'!C128+'Abr 18'!C128+'May 18'!#REF!+'Jun 18'!C128+'Jul 18'!C128+'Ago 18'!#REF!+'Sep 18'!#REF!)/7</f>
        <v>#REF!</v>
      </c>
      <c r="D128" s="40" t="e">
        <f>('Oct 17'!D128+'Nov 17'!D128+'Dic 17'!D128+'Ene 17'!D128+'Feb 18'!D128+'Mar 18'!D128+'Abr 18'!D128+'May 18'!#REF!+'Jun 18'!D128+'Jul 18'!D128+'Ago 18'!#REF!+'Sep 18'!#REF!)/7</f>
        <v>#REF!</v>
      </c>
      <c r="E128" s="25" t="e">
        <f>('Oct 17'!F128+'Nov 17'!F128+'Dic 17'!F128+'Ene 17'!F128+'Feb 18'!F128+'Mar 18'!F128+'Abr 18'!G128+'May 18'!#REF!+'Jun 18'!F128+'Jul 18'!F128+'Ago 18'!#REF!+'Sep 18'!#REF!)/7</f>
        <v>#REF!</v>
      </c>
      <c r="F128" s="25" t="e">
        <f>('Oct 17'!G128+'Nov 17'!G128+'Dic 17'!G128+'Ene 17'!G128+'Feb 18'!G128+'Mar 18'!G128+'Abr 18'!H128+'May 18'!#REF!+'Jun 18'!G128+'Jul 18'!G128+'Ago 18'!#REF!+'Sep 18'!#REF!)/7</f>
        <v>#REF!</v>
      </c>
      <c r="G128" s="25" t="e">
        <f>('Oct 17'!H128+'Nov 17'!H128+'Dic 17'!H128+'Ene 17'!H128+'Feb 18'!H128+'Mar 18'!H128+'Abr 18'!I128+'May 18'!#REF!+'Jun 18'!H128+'Jul 18'!H128+'Ago 18'!#REF!+'Sep 18'!#REF!)/7</f>
        <v>#REF!</v>
      </c>
      <c r="H128" s="25" t="e">
        <f>('Oct 17'!I128+'Nov 17'!I128+'Dic 17'!I128+'Ene 17'!I128+'Feb 18'!I128+'Mar 18'!I128+'Abr 18'!J128+'May 18'!#REF!+'Jun 18'!I128+'Jul 18'!I128+'Ago 18'!#REF!+'Sep 18'!#REF!)/7</f>
        <v>#REF!</v>
      </c>
      <c r="I128" s="25" t="e">
        <f>('Oct 17'!J128+'Nov 17'!J128+'Dic 17'!J128+'Ene 17'!J128+'Feb 18'!J128+'Mar 18'!J128+'Abr 18'!K128+'May 18'!#REF!+'Jun 18'!J128+'Jul 18'!J128+'Ago 18'!#REF!+'Sep 18'!#REF!)/7</f>
        <v>#REF!</v>
      </c>
    </row>
    <row r="129" spans="1:10" ht="18.75" thickBot="1" x14ac:dyDescent="0.3">
      <c r="A129" s="13" t="s">
        <v>48</v>
      </c>
      <c r="B129" s="33" t="e">
        <f t="shared" ref="B129:I129" si="12">SUM(B121:B128)</f>
        <v>#REF!</v>
      </c>
      <c r="C129" s="33" t="e">
        <f t="shared" si="12"/>
        <v>#REF!</v>
      </c>
      <c r="D129" s="33" t="e">
        <f t="shared" si="12"/>
        <v>#REF!</v>
      </c>
      <c r="E129" s="32" t="e">
        <f t="shared" si="12"/>
        <v>#REF!</v>
      </c>
      <c r="F129" s="32" t="e">
        <f t="shared" si="12"/>
        <v>#REF!</v>
      </c>
      <c r="G129" s="46" t="e">
        <f>SUM(G121:G128)</f>
        <v>#REF!</v>
      </c>
      <c r="H129" s="47" t="e">
        <f t="shared" si="12"/>
        <v>#REF!</v>
      </c>
      <c r="I129" s="48" t="e">
        <f t="shared" si="12"/>
        <v>#REF!</v>
      </c>
    </row>
    <row r="130" spans="1:10" ht="18.75" thickBot="1" x14ac:dyDescent="0.3">
      <c r="A130" s="41"/>
      <c r="B130" s="42"/>
      <c r="C130" s="42"/>
      <c r="D130" s="42"/>
      <c r="E130" s="43"/>
      <c r="F130" s="35"/>
      <c r="G130" s="35"/>
      <c r="H130" s="18"/>
      <c r="I130" s="18"/>
      <c r="J130" s="18"/>
    </row>
    <row r="131" spans="1:10" ht="18.75" thickBot="1" x14ac:dyDescent="0.3">
      <c r="A131" s="60" t="s">
        <v>115</v>
      </c>
      <c r="B131" s="61" t="e">
        <f t="shared" ref="B131:D131" si="13">SUM(B129+B118+B101+B89+B76+B67+B57+B47+B33+B17)</f>
        <v>#REF!</v>
      </c>
      <c r="C131" s="61" t="e">
        <f t="shared" si="13"/>
        <v>#REF!</v>
      </c>
      <c r="D131" s="61" t="e">
        <f t="shared" si="13"/>
        <v>#REF!</v>
      </c>
      <c r="E131" s="31" t="e">
        <f>SUM(E129+E118+E101+E89+E76+E67+E57+E47+E33+E17)</f>
        <v>#REF!</v>
      </c>
      <c r="F131" s="31" t="e">
        <f>SUM(F129+F118+F101+F89+F76+F67+F57+F47+F33+F17)</f>
        <v>#REF!</v>
      </c>
      <c r="G131" s="30" t="e">
        <f>SUM(G129+G118+G101+G89+G76+G67+G57+G47+G33+G17)</f>
        <v>#REF!</v>
      </c>
      <c r="H131" s="56" t="e">
        <f>SUM(H129+H118+H101+H89+H76+H67+H57+H47+H33+H17)</f>
        <v>#REF!</v>
      </c>
      <c r="I131" s="62" t="e">
        <f>SUM(I129+I118+I101+I89+I76+I67+I57+I47+I33+I17)</f>
        <v>#REF!</v>
      </c>
    </row>
    <row r="134" spans="1:10" x14ac:dyDescent="0.25">
      <c r="G134" s="363"/>
    </row>
  </sheetData>
  <mergeCells count="5">
    <mergeCell ref="D1:F1"/>
    <mergeCell ref="D2:F2"/>
    <mergeCell ref="D3:F3"/>
    <mergeCell ref="D4:F4"/>
    <mergeCell ref="D5:F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F53"/>
  <sheetViews>
    <sheetView tabSelected="1" topLeftCell="A39" workbookViewId="0">
      <selection activeCell="H57" sqref="H57"/>
    </sheetView>
  </sheetViews>
  <sheetFormatPr defaultRowHeight="15" x14ac:dyDescent="0.25"/>
  <cols>
    <col min="1" max="1" width="15" style="69" bestFit="1" customWidth="1"/>
    <col min="2" max="2" width="10.7109375" style="69" bestFit="1" customWidth="1"/>
    <col min="3" max="3" width="11.7109375" style="69" bestFit="1" customWidth="1"/>
    <col min="4" max="4" width="19.140625" style="69" bestFit="1" customWidth="1"/>
    <col min="5" max="5" width="16" style="69" bestFit="1" customWidth="1"/>
    <col min="6" max="6" width="12.140625" style="69" bestFit="1" customWidth="1"/>
    <col min="7" max="16384" width="9.140625" style="69"/>
  </cols>
  <sheetData>
    <row r="1" spans="1:6" ht="18.75" x14ac:dyDescent="0.3">
      <c r="A1" s="442" t="s">
        <v>0</v>
      </c>
      <c r="B1" s="442"/>
      <c r="C1" s="442"/>
      <c r="D1" s="442"/>
      <c r="E1" s="442"/>
      <c r="F1" s="449"/>
    </row>
    <row r="2" spans="1:6" ht="18.75" x14ac:dyDescent="0.3">
      <c r="A2" s="442" t="s">
        <v>1</v>
      </c>
      <c r="B2" s="442"/>
      <c r="C2" s="442"/>
      <c r="D2" s="442"/>
      <c r="E2" s="442"/>
      <c r="F2" s="449"/>
    </row>
    <row r="3" spans="1:6" ht="18.75" x14ac:dyDescent="0.3">
      <c r="A3" s="442" t="s">
        <v>2</v>
      </c>
      <c r="B3" s="442"/>
      <c r="C3" s="442"/>
      <c r="D3" s="442"/>
      <c r="E3" s="442"/>
      <c r="F3" s="449"/>
    </row>
    <row r="4" spans="1:6" ht="18.75" x14ac:dyDescent="0.3">
      <c r="A4" s="442" t="s">
        <v>120</v>
      </c>
      <c r="B4" s="450"/>
      <c r="C4" s="450"/>
      <c r="D4" s="450"/>
      <c r="E4" s="450"/>
      <c r="F4" s="450"/>
    </row>
    <row r="5" spans="1:6" ht="18.75" x14ac:dyDescent="0.3">
      <c r="A5" s="442" t="s">
        <v>121</v>
      </c>
      <c r="B5" s="450"/>
      <c r="C5" s="450"/>
      <c r="D5" s="450"/>
      <c r="E5" s="450"/>
      <c r="F5" s="450"/>
    </row>
    <row r="6" spans="1:6" ht="19.5" thickBot="1" x14ac:dyDescent="0.35">
      <c r="A6" s="447" t="s">
        <v>122</v>
      </c>
      <c r="B6" s="448"/>
      <c r="C6" s="448"/>
      <c r="D6" s="448"/>
      <c r="E6" s="448"/>
      <c r="F6" s="448"/>
    </row>
    <row r="7" spans="1:6" ht="16.5" thickBot="1" x14ac:dyDescent="0.3">
      <c r="A7" s="217"/>
      <c r="B7" s="217"/>
      <c r="C7" s="217"/>
      <c r="D7" s="217"/>
      <c r="E7" s="218" t="s">
        <v>123</v>
      </c>
      <c r="F7" s="219"/>
    </row>
    <row r="8" spans="1:6" ht="16.5" thickBot="1" x14ac:dyDescent="0.3">
      <c r="A8" s="220" t="s">
        <v>124</v>
      </c>
      <c r="B8" s="221" t="s">
        <v>3</v>
      </c>
      <c r="C8" s="220" t="s">
        <v>125</v>
      </c>
      <c r="D8" s="222" t="s">
        <v>126</v>
      </c>
      <c r="E8" s="220" t="s">
        <v>3</v>
      </c>
      <c r="F8" s="220" t="s">
        <v>125</v>
      </c>
    </row>
    <row r="9" spans="1:6" ht="16.5" thickBot="1" x14ac:dyDescent="0.3">
      <c r="A9" s="223" t="s">
        <v>130</v>
      </c>
      <c r="B9" s="224">
        <f>'Oct 17'!B131</f>
        <v>654938</v>
      </c>
      <c r="C9" s="224">
        <f>'Oct 17'!C131</f>
        <v>1233510</v>
      </c>
      <c r="D9" s="224">
        <f>'Oct 17'!D131</f>
        <v>130306764.08</v>
      </c>
      <c r="E9" s="225">
        <f t="shared" ref="E9:E19" si="0">D9/B9</f>
        <v>198.96045744788057</v>
      </c>
      <c r="F9" s="225">
        <f t="shared" ref="F9:F20" si="1">D9/C9</f>
        <v>105.63900096472668</v>
      </c>
    </row>
    <row r="10" spans="1:6" ht="16.5" thickBot="1" x14ac:dyDescent="0.3">
      <c r="A10" s="223" t="s">
        <v>131</v>
      </c>
      <c r="B10" s="224">
        <f>'Nov 17'!B131</f>
        <v>663188</v>
      </c>
      <c r="C10" s="224">
        <f>'Nov 17'!C131</f>
        <v>1247085</v>
      </c>
      <c r="D10" s="224">
        <f>'Nov 17'!D131</f>
        <v>154622978.81</v>
      </c>
      <c r="E10" s="226">
        <f t="shared" si="0"/>
        <v>233.15105039596617</v>
      </c>
      <c r="F10" s="226">
        <f t="shared" si="1"/>
        <v>123.98752194918551</v>
      </c>
    </row>
    <row r="11" spans="1:6" ht="16.5" thickBot="1" x14ac:dyDescent="0.3">
      <c r="A11" s="223" t="s">
        <v>132</v>
      </c>
      <c r="B11" s="224">
        <f>'Dic 17'!B131</f>
        <v>658738</v>
      </c>
      <c r="C11" s="224">
        <f>'Dic 17'!C131</f>
        <v>1232177</v>
      </c>
      <c r="D11" s="224">
        <f>'Dic 17'!D131</f>
        <v>156862791.07999998</v>
      </c>
      <c r="E11" s="226">
        <f t="shared" si="0"/>
        <v>238.12622177557691</v>
      </c>
      <c r="F11" s="226">
        <f t="shared" si="1"/>
        <v>127.30540423981293</v>
      </c>
    </row>
    <row r="12" spans="1:6" ht="16.5" thickBot="1" x14ac:dyDescent="0.3">
      <c r="A12" s="223" t="s">
        <v>133</v>
      </c>
      <c r="B12" s="224">
        <f>'Ene 17'!B131</f>
        <v>655223</v>
      </c>
      <c r="C12" s="224">
        <f>'Ene 17'!C131</f>
        <v>1219696</v>
      </c>
      <c r="D12" s="224">
        <f>'Ene 17'!D131</f>
        <v>156851868.81</v>
      </c>
      <c r="E12" s="226">
        <f t="shared" si="0"/>
        <v>239.38700077683475</v>
      </c>
      <c r="F12" s="226">
        <f t="shared" si="1"/>
        <v>128.59914996031799</v>
      </c>
    </row>
    <row r="13" spans="1:6" ht="16.5" thickBot="1" x14ac:dyDescent="0.3">
      <c r="A13" s="223" t="s">
        <v>134</v>
      </c>
      <c r="B13" s="224">
        <f>'Feb 18'!B131</f>
        <v>659470</v>
      </c>
      <c r="C13" s="224">
        <f>'Feb 18'!C131</f>
        <v>1224358</v>
      </c>
      <c r="D13" s="224">
        <f>'Feb 18'!D131</f>
        <v>155664290.81</v>
      </c>
      <c r="E13" s="226">
        <f t="shared" si="0"/>
        <v>236.04453699182676</v>
      </c>
      <c r="F13" s="226">
        <f t="shared" si="1"/>
        <v>127.13952194537872</v>
      </c>
    </row>
    <row r="14" spans="1:6" ht="16.5" thickBot="1" x14ac:dyDescent="0.3">
      <c r="A14" s="223" t="s">
        <v>135</v>
      </c>
      <c r="B14" s="224">
        <f>'Mar 18'!B131</f>
        <v>669604</v>
      </c>
      <c r="C14" s="224">
        <f>'Mar 18'!C131</f>
        <v>1242004</v>
      </c>
      <c r="D14" s="224">
        <f>'Mar 18'!D131</f>
        <v>263037888</v>
      </c>
      <c r="E14" s="226">
        <f t="shared" si="0"/>
        <v>392.8260404657081</v>
      </c>
      <c r="F14" s="226">
        <f t="shared" si="1"/>
        <v>211.78505705295635</v>
      </c>
    </row>
    <row r="15" spans="1:6" ht="16.5" thickBot="1" x14ac:dyDescent="0.3">
      <c r="A15" s="223" t="s">
        <v>136</v>
      </c>
      <c r="B15" s="224">
        <f>'Abr 18'!B131</f>
        <v>721523</v>
      </c>
      <c r="C15" s="224">
        <f>'Abr 18'!C131</f>
        <v>1342548</v>
      </c>
      <c r="D15" s="224">
        <f>'Abr 18'!D131</f>
        <v>265601270</v>
      </c>
      <c r="E15" s="226">
        <f t="shared" si="0"/>
        <v>368.11199365785984</v>
      </c>
      <c r="F15" s="226">
        <f t="shared" si="1"/>
        <v>197.83372363595194</v>
      </c>
    </row>
    <row r="16" spans="1:6" ht="16.5" thickBot="1" x14ac:dyDescent="0.3">
      <c r="A16" s="227" t="s">
        <v>137</v>
      </c>
      <c r="B16" s="224">
        <f>'May 18'!B130</f>
        <v>730726</v>
      </c>
      <c r="C16" s="224">
        <f>'May 18'!C130</f>
        <v>1358207</v>
      </c>
      <c r="D16" s="224">
        <f>'May 18'!D130</f>
        <v>245495549</v>
      </c>
      <c r="E16" s="226">
        <f t="shared" si="0"/>
        <v>335.96115233343278</v>
      </c>
      <c r="F16" s="226">
        <f t="shared" si="1"/>
        <v>180.7497303430184</v>
      </c>
    </row>
    <row r="17" spans="1:6" ht="16.5" thickBot="1" x14ac:dyDescent="0.3">
      <c r="A17" s="223" t="s">
        <v>138</v>
      </c>
      <c r="B17" s="224">
        <f>'Jun 18'!B130</f>
        <v>741599</v>
      </c>
      <c r="C17" s="224">
        <f>'Jun 18'!C130</f>
        <v>1376853</v>
      </c>
      <c r="D17" s="224">
        <f>'Jun 18'!D130</f>
        <v>268216176</v>
      </c>
      <c r="E17" s="226">
        <f t="shared" si="0"/>
        <v>361.6727854271648</v>
      </c>
      <c r="F17" s="226">
        <f t="shared" si="1"/>
        <v>194.8037851535349</v>
      </c>
    </row>
    <row r="18" spans="1:6" ht="16.5" thickBot="1" x14ac:dyDescent="0.3">
      <c r="A18" s="223" t="s">
        <v>127</v>
      </c>
      <c r="B18" s="224">
        <f>'Jul 18'!B130</f>
        <v>740275</v>
      </c>
      <c r="C18" s="224">
        <f>'Jul 18'!C130</f>
        <v>1373201</v>
      </c>
      <c r="D18" s="224">
        <f>'Jul 18'!D130</f>
        <v>264339357</v>
      </c>
      <c r="E18" s="226">
        <f t="shared" si="0"/>
        <v>357.08264766471922</v>
      </c>
      <c r="F18" s="226">
        <f t="shared" si="1"/>
        <v>192.49866334207448</v>
      </c>
    </row>
    <row r="19" spans="1:6" ht="16.5" thickBot="1" x14ac:dyDescent="0.3">
      <c r="A19" s="223" t="s">
        <v>128</v>
      </c>
      <c r="B19" s="224">
        <f>'Ago 18'!B130</f>
        <v>727076</v>
      </c>
      <c r="C19" s="224">
        <f>'Ago 18'!C130</f>
        <v>1356334</v>
      </c>
      <c r="D19" s="224">
        <f>'Ago 18'!D130</f>
        <v>267255915</v>
      </c>
      <c r="E19" s="226">
        <f t="shared" si="0"/>
        <v>367.576312517536</v>
      </c>
      <c r="F19" s="226">
        <f t="shared" si="1"/>
        <v>197.04284859039146</v>
      </c>
    </row>
    <row r="20" spans="1:6" ht="16.5" thickBot="1" x14ac:dyDescent="0.3">
      <c r="A20" s="223" t="s">
        <v>129</v>
      </c>
      <c r="B20" s="224">
        <f>'Sep 18'!B130</f>
        <v>737101</v>
      </c>
      <c r="C20" s="224">
        <f>'Sep 18'!C130</f>
        <v>1367258</v>
      </c>
      <c r="D20" s="224">
        <f>'Sep 18'!D130</f>
        <v>272507632</v>
      </c>
      <c r="E20" s="226">
        <f>D20/B20</f>
        <v>369.70188888632629</v>
      </c>
      <c r="F20" s="226">
        <f t="shared" si="1"/>
        <v>199.30959043574805</v>
      </c>
    </row>
    <row r="21" spans="1:6" ht="16.5" thickBot="1" x14ac:dyDescent="0.3">
      <c r="A21" s="228" t="s">
        <v>20</v>
      </c>
      <c r="B21" s="229">
        <f>SUM(B9:B20)/12</f>
        <v>696621.75</v>
      </c>
      <c r="C21" s="230">
        <f>SUM(C9:C20)/12</f>
        <v>1297769.25</v>
      </c>
      <c r="D21" s="231">
        <f>SUM(D9:D20)</f>
        <v>2600762480.5900002</v>
      </c>
      <c r="E21" s="232">
        <f>SUM(E9:E20)/12</f>
        <v>308.21684069506938</v>
      </c>
      <c r="F21" s="232">
        <f>SUM(F9:F20)/12</f>
        <v>165.55783313442478</v>
      </c>
    </row>
    <row r="23" spans="1:6" ht="15.75" thickBot="1" x14ac:dyDescent="0.3"/>
    <row r="24" spans="1:6" ht="16.5" thickBot="1" x14ac:dyDescent="0.3">
      <c r="A24" s="220" t="s">
        <v>124</v>
      </c>
      <c r="B24" s="221" t="s">
        <v>3</v>
      </c>
      <c r="C24" s="220" t="s">
        <v>162</v>
      </c>
    </row>
    <row r="25" spans="1:6" ht="16.5" thickBot="1" x14ac:dyDescent="0.3">
      <c r="A25" s="223" t="s">
        <v>130</v>
      </c>
      <c r="B25" s="224">
        <v>654938</v>
      </c>
      <c r="C25" s="224"/>
    </row>
    <row r="26" spans="1:6" ht="16.5" thickBot="1" x14ac:dyDescent="0.3">
      <c r="A26" s="223" t="s">
        <v>131</v>
      </c>
      <c r="B26" s="224">
        <v>663188</v>
      </c>
      <c r="C26" s="425">
        <f>(B26/B25)-1</f>
        <v>1.2596612198406465E-2</v>
      </c>
      <c r="D26" s="424"/>
    </row>
    <row r="27" spans="1:6" ht="16.5" thickBot="1" x14ac:dyDescent="0.3">
      <c r="A27" s="223" t="s">
        <v>132</v>
      </c>
      <c r="B27" s="224">
        <v>658738</v>
      </c>
      <c r="C27" s="426">
        <f t="shared" ref="C27:C36" si="2">(B27/B26)-1</f>
        <v>-6.7100128470358733E-3</v>
      </c>
      <c r="D27" s="424"/>
    </row>
    <row r="28" spans="1:6" ht="16.5" thickBot="1" x14ac:dyDescent="0.3">
      <c r="A28" s="223" t="s">
        <v>133</v>
      </c>
      <c r="B28" s="224">
        <v>655223</v>
      </c>
      <c r="C28" s="426">
        <f t="shared" si="2"/>
        <v>-5.3359605791680753E-3</v>
      </c>
      <c r="D28" s="424"/>
    </row>
    <row r="29" spans="1:6" ht="16.5" thickBot="1" x14ac:dyDescent="0.3">
      <c r="A29" s="223" t="s">
        <v>134</v>
      </c>
      <c r="B29" s="224">
        <v>659470</v>
      </c>
      <c r="C29" s="425">
        <f t="shared" si="2"/>
        <v>6.4817626975854914E-3</v>
      </c>
      <c r="D29" s="424"/>
    </row>
    <row r="30" spans="1:6" ht="16.5" thickBot="1" x14ac:dyDescent="0.3">
      <c r="A30" s="223" t="s">
        <v>135</v>
      </c>
      <c r="B30" s="224">
        <v>669604</v>
      </c>
      <c r="C30" s="425">
        <f t="shared" si="2"/>
        <v>1.5366885529288776E-2</v>
      </c>
      <c r="D30" s="424"/>
    </row>
    <row r="31" spans="1:6" ht="16.5" thickBot="1" x14ac:dyDescent="0.3">
      <c r="A31" s="223" t="s">
        <v>136</v>
      </c>
      <c r="B31" s="224">
        <v>721523</v>
      </c>
      <c r="C31" s="425">
        <f t="shared" si="2"/>
        <v>7.7536872539590629E-2</v>
      </c>
      <c r="D31" s="424"/>
    </row>
    <row r="32" spans="1:6" ht="16.5" thickBot="1" x14ac:dyDescent="0.3">
      <c r="A32" s="227" t="s">
        <v>137</v>
      </c>
      <c r="B32" s="224">
        <v>730726</v>
      </c>
      <c r="C32" s="425">
        <f t="shared" si="2"/>
        <v>1.2754964152216886E-2</v>
      </c>
      <c r="D32" s="424"/>
    </row>
    <row r="33" spans="1:4" ht="16.5" thickBot="1" x14ac:dyDescent="0.3">
      <c r="A33" s="223" t="s">
        <v>138</v>
      </c>
      <c r="B33" s="224">
        <v>741599</v>
      </c>
      <c r="C33" s="425">
        <f t="shared" si="2"/>
        <v>1.4879722358312142E-2</v>
      </c>
      <c r="D33" s="424"/>
    </row>
    <row r="34" spans="1:4" ht="16.5" thickBot="1" x14ac:dyDescent="0.3">
      <c r="A34" s="223" t="s">
        <v>127</v>
      </c>
      <c r="B34" s="224">
        <v>740275</v>
      </c>
      <c r="C34" s="426">
        <f t="shared" si="2"/>
        <v>-1.7853314257435526E-3</v>
      </c>
      <c r="D34" s="424"/>
    </row>
    <row r="35" spans="1:4" ht="16.5" thickBot="1" x14ac:dyDescent="0.3">
      <c r="A35" s="223" t="s">
        <v>128</v>
      </c>
      <c r="B35" s="224">
        <v>727076</v>
      </c>
      <c r="C35" s="426">
        <f t="shared" si="2"/>
        <v>-1.7829860524804952E-2</v>
      </c>
      <c r="D35" s="424"/>
    </row>
    <row r="36" spans="1:4" ht="16.5" thickBot="1" x14ac:dyDescent="0.3">
      <c r="A36" s="223" t="s">
        <v>129</v>
      </c>
      <c r="B36" s="224">
        <v>0</v>
      </c>
      <c r="C36" s="425">
        <f t="shared" si="2"/>
        <v>-1</v>
      </c>
      <c r="D36" s="424"/>
    </row>
    <row r="37" spans="1:4" ht="16.5" thickBot="1" x14ac:dyDescent="0.3">
      <c r="A37" s="228" t="s">
        <v>20</v>
      </c>
      <c r="B37" s="229">
        <f>SUM(B25:B36)/12</f>
        <v>635196.66666666663</v>
      </c>
      <c r="C37" s="229">
        <f>SUM(C26:C36)</f>
        <v>-0.89204434590135206</v>
      </c>
    </row>
    <row r="39" spans="1:4" ht="15.75" thickBot="1" x14ac:dyDescent="0.3"/>
    <row r="40" spans="1:4" ht="16.5" thickBot="1" x14ac:dyDescent="0.3">
      <c r="A40" s="220" t="s">
        <v>124</v>
      </c>
      <c r="B40" s="220" t="s">
        <v>162</v>
      </c>
    </row>
    <row r="41" spans="1:4" ht="16.5" thickBot="1" x14ac:dyDescent="0.3">
      <c r="A41" s="223" t="s">
        <v>130</v>
      </c>
      <c r="B41" s="224"/>
    </row>
    <row r="42" spans="1:4" ht="16.5" thickBot="1" x14ac:dyDescent="0.3">
      <c r="A42" s="223" t="s">
        <v>131</v>
      </c>
      <c r="B42" s="425">
        <v>1.2596612198406465E-2</v>
      </c>
    </row>
    <row r="43" spans="1:4" ht="16.5" thickBot="1" x14ac:dyDescent="0.3">
      <c r="A43" s="223" t="s">
        <v>132</v>
      </c>
      <c r="B43" s="426">
        <v>-6.7100128470358733E-3</v>
      </c>
    </row>
    <row r="44" spans="1:4" ht="16.5" thickBot="1" x14ac:dyDescent="0.3">
      <c r="A44" s="223" t="s">
        <v>133</v>
      </c>
      <c r="B44" s="426">
        <v>-5.3359605791680753E-3</v>
      </c>
    </row>
    <row r="45" spans="1:4" ht="16.5" thickBot="1" x14ac:dyDescent="0.3">
      <c r="A45" s="223" t="s">
        <v>134</v>
      </c>
      <c r="B45" s="425">
        <v>6.4817626975854914E-3</v>
      </c>
    </row>
    <row r="46" spans="1:4" ht="16.5" thickBot="1" x14ac:dyDescent="0.3">
      <c r="A46" s="223" t="s">
        <v>135</v>
      </c>
      <c r="B46" s="425">
        <v>1.5366885529288776E-2</v>
      </c>
    </row>
    <row r="47" spans="1:4" ht="16.5" thickBot="1" x14ac:dyDescent="0.3">
      <c r="A47" s="223" t="s">
        <v>136</v>
      </c>
      <c r="B47" s="425">
        <v>7.7536872539590629E-2</v>
      </c>
    </row>
    <row r="48" spans="1:4" ht="16.5" thickBot="1" x14ac:dyDescent="0.3">
      <c r="A48" s="227" t="s">
        <v>137</v>
      </c>
      <c r="B48" s="425">
        <v>1.2754964152216886E-2</v>
      </c>
    </row>
    <row r="49" spans="1:2" ht="16.5" thickBot="1" x14ac:dyDescent="0.3">
      <c r="A49" s="223" t="s">
        <v>138</v>
      </c>
      <c r="B49" s="425">
        <v>1.4879722358312142E-2</v>
      </c>
    </row>
    <row r="50" spans="1:2" ht="16.5" thickBot="1" x14ac:dyDescent="0.3">
      <c r="A50" s="223" t="s">
        <v>127</v>
      </c>
      <c r="B50" s="426">
        <v>-1.7853314257435526E-3</v>
      </c>
    </row>
    <row r="51" spans="1:2" ht="16.5" thickBot="1" x14ac:dyDescent="0.3">
      <c r="A51" s="223" t="s">
        <v>128</v>
      </c>
      <c r="B51" s="426">
        <v>-1.7829860524804952E-2</v>
      </c>
    </row>
    <row r="52" spans="1:2" ht="16.5" thickBot="1" x14ac:dyDescent="0.3">
      <c r="A52" s="223" t="s">
        <v>129</v>
      </c>
      <c r="B52" s="425">
        <v>-1</v>
      </c>
    </row>
    <row r="53" spans="1:2" ht="16.5" thickBot="1" x14ac:dyDescent="0.3">
      <c r="A53" s="228" t="s">
        <v>20</v>
      </c>
      <c r="B53" s="229"/>
    </row>
  </sheetData>
  <mergeCells count="6">
    <mergeCell ref="A6:F6"/>
    <mergeCell ref="A1:F1"/>
    <mergeCell ref="A2:F2"/>
    <mergeCell ref="A3:F3"/>
    <mergeCell ref="A4:F4"/>
    <mergeCell ref="A5:F5"/>
  </mergeCells>
  <pageMargins left="0.7" right="0.7" top="0.75" bottom="0.75" header="0.3" footer="0.3"/>
  <pageSetup orientation="portrait" verticalDpi="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1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E17" sqref="E17"/>
    </sheetView>
  </sheetViews>
  <sheetFormatPr defaultRowHeight="15" x14ac:dyDescent="0.25"/>
  <cols>
    <col min="1" max="1" width="16.85546875" style="69" bestFit="1" customWidth="1"/>
    <col min="2" max="2" width="10.5703125" style="69" bestFit="1" customWidth="1"/>
    <col min="3" max="3" width="15.42578125" style="69" bestFit="1" customWidth="1"/>
    <col min="4" max="4" width="14.7109375" style="69" bestFit="1" customWidth="1"/>
    <col min="5" max="5" width="32.7109375" style="69" bestFit="1" customWidth="1"/>
    <col min="6" max="6" width="9.5703125" style="69" bestFit="1" customWidth="1"/>
    <col min="7" max="7" width="11.42578125" style="69" bestFit="1" customWidth="1"/>
    <col min="8" max="8" width="12" style="69" bestFit="1" customWidth="1"/>
    <col min="9" max="9" width="12.28515625" style="69" bestFit="1" customWidth="1"/>
    <col min="10" max="10" width="6.5703125" style="69" bestFit="1" customWidth="1"/>
    <col min="11" max="16384" width="9.140625" style="69"/>
  </cols>
  <sheetData>
    <row r="1" spans="1:10" ht="18.75" x14ac:dyDescent="0.3">
      <c r="B1" s="433" t="s">
        <v>0</v>
      </c>
      <c r="C1" s="433"/>
      <c r="D1" s="433"/>
      <c r="E1" s="433"/>
      <c r="F1" s="433"/>
      <c r="G1" s="433"/>
      <c r="H1" s="433"/>
      <c r="I1" s="433"/>
    </row>
    <row r="2" spans="1:10" ht="18.75" x14ac:dyDescent="0.3">
      <c r="B2" s="433" t="s">
        <v>1</v>
      </c>
      <c r="C2" s="433"/>
      <c r="D2" s="433"/>
      <c r="E2" s="433"/>
      <c r="F2" s="433"/>
      <c r="G2" s="433"/>
      <c r="H2" s="433"/>
      <c r="I2" s="433"/>
    </row>
    <row r="3" spans="1:10" ht="18.75" x14ac:dyDescent="0.3">
      <c r="B3" s="434" t="s">
        <v>2</v>
      </c>
      <c r="C3" s="434"/>
      <c r="D3" s="434"/>
      <c r="E3" s="434"/>
      <c r="F3" s="434"/>
      <c r="G3" s="434"/>
      <c r="H3" s="434"/>
      <c r="I3" s="434"/>
    </row>
    <row r="4" spans="1:10" ht="18.75" x14ac:dyDescent="0.3">
      <c r="B4" s="433" t="s">
        <v>117</v>
      </c>
      <c r="C4" s="433"/>
      <c r="D4" s="433"/>
      <c r="E4" s="433"/>
      <c r="F4" s="433"/>
      <c r="G4" s="433"/>
      <c r="H4" s="433"/>
      <c r="I4" s="433"/>
    </row>
    <row r="5" spans="1:10" ht="18.75" x14ac:dyDescent="0.3">
      <c r="D5" s="441" t="s">
        <v>144</v>
      </c>
      <c r="E5" s="441"/>
      <c r="F5" s="441"/>
    </row>
    <row r="6" spans="1:10" ht="15.75" thickBot="1" x14ac:dyDescent="0.3"/>
    <row r="7" spans="1:10" ht="16.5" thickBot="1" x14ac:dyDescent="0.3">
      <c r="A7" s="204" t="s">
        <v>119</v>
      </c>
      <c r="B7" s="70" t="s">
        <v>3</v>
      </c>
      <c r="C7" s="71" t="s">
        <v>4</v>
      </c>
      <c r="D7" s="72" t="s">
        <v>116</v>
      </c>
      <c r="E7" s="73" t="s">
        <v>5</v>
      </c>
      <c r="F7" s="74" t="s">
        <v>6</v>
      </c>
      <c r="G7" s="75" t="s">
        <v>7</v>
      </c>
      <c r="H7" s="73" t="s">
        <v>8</v>
      </c>
      <c r="I7" s="71" t="s">
        <v>9</v>
      </c>
      <c r="J7" s="76" t="s">
        <v>10</v>
      </c>
    </row>
    <row r="8" spans="1:10" ht="19.5" thickBot="1" x14ac:dyDescent="0.35">
      <c r="A8" s="77" t="s">
        <v>11</v>
      </c>
      <c r="B8" s="78"/>
      <c r="C8" s="78"/>
      <c r="D8" s="78"/>
      <c r="E8" s="79"/>
      <c r="F8" s="78"/>
      <c r="G8" s="78"/>
      <c r="H8" s="80"/>
      <c r="I8" s="78"/>
      <c r="J8" s="81"/>
    </row>
    <row r="9" spans="1:10" ht="18.75" x14ac:dyDescent="0.3">
      <c r="A9" s="82" t="s">
        <v>12</v>
      </c>
      <c r="B9" s="83">
        <v>8161</v>
      </c>
      <c r="C9" s="84">
        <v>15790</v>
      </c>
      <c r="D9" s="85">
        <v>1930967</v>
      </c>
      <c r="E9" s="86">
        <f>D9/B9</f>
        <v>236.60911652983702</v>
      </c>
      <c r="F9" s="83">
        <v>3591</v>
      </c>
      <c r="G9" s="87">
        <f t="shared" ref="G9:G16" si="0">C9-F9</f>
        <v>12199</v>
      </c>
      <c r="H9" s="88">
        <f t="shared" ref="H9:H16" si="1">C9-I9-J9</f>
        <v>8701</v>
      </c>
      <c r="I9" s="89">
        <v>7089</v>
      </c>
      <c r="J9" s="90">
        <v>0</v>
      </c>
    </row>
    <row r="10" spans="1:10" ht="18.75" x14ac:dyDescent="0.3">
      <c r="A10" s="91" t="s">
        <v>13</v>
      </c>
      <c r="B10" s="92">
        <v>5532</v>
      </c>
      <c r="C10" s="93">
        <v>10395</v>
      </c>
      <c r="D10" s="94">
        <v>1306447</v>
      </c>
      <c r="E10" s="95">
        <f t="shared" ref="E10:E17" si="2">D10/B10</f>
        <v>236.16178597252349</v>
      </c>
      <c r="F10" s="96">
        <v>2685</v>
      </c>
      <c r="G10" s="87">
        <f t="shared" si="0"/>
        <v>7710</v>
      </c>
      <c r="H10" s="88">
        <f t="shared" si="1"/>
        <v>5800</v>
      </c>
      <c r="I10" s="89">
        <v>4595</v>
      </c>
      <c r="J10" s="90">
        <v>0</v>
      </c>
    </row>
    <row r="11" spans="1:10" ht="18.75" x14ac:dyDescent="0.3">
      <c r="A11" s="91" t="s">
        <v>14</v>
      </c>
      <c r="B11" s="92">
        <v>6294</v>
      </c>
      <c r="C11" s="93">
        <v>11505</v>
      </c>
      <c r="D11" s="94">
        <v>1455453</v>
      </c>
      <c r="E11" s="95">
        <f t="shared" si="2"/>
        <v>231.2445185891325</v>
      </c>
      <c r="F11" s="96">
        <v>2753</v>
      </c>
      <c r="G11" s="87">
        <f t="shared" si="0"/>
        <v>8752</v>
      </c>
      <c r="H11" s="88">
        <f t="shared" si="1"/>
        <v>6407</v>
      </c>
      <c r="I11" s="89">
        <v>5098</v>
      </c>
      <c r="J11" s="90">
        <v>0</v>
      </c>
    </row>
    <row r="12" spans="1:10" ht="18.75" x14ac:dyDescent="0.3">
      <c r="A12" s="91" t="s">
        <v>15</v>
      </c>
      <c r="B12" s="92">
        <v>8504</v>
      </c>
      <c r="C12" s="93">
        <v>16048</v>
      </c>
      <c r="D12" s="94">
        <v>1985523</v>
      </c>
      <c r="E12" s="95">
        <f t="shared" si="2"/>
        <v>233.4810677328316</v>
      </c>
      <c r="F12" s="96">
        <v>3702</v>
      </c>
      <c r="G12" s="87">
        <f t="shared" si="0"/>
        <v>12346</v>
      </c>
      <c r="H12" s="88">
        <f t="shared" si="1"/>
        <v>8788</v>
      </c>
      <c r="I12" s="89">
        <v>7260</v>
      </c>
      <c r="J12" s="90">
        <v>0</v>
      </c>
    </row>
    <row r="13" spans="1:10" ht="18.75" x14ac:dyDescent="0.3">
      <c r="A13" s="91" t="s">
        <v>16</v>
      </c>
      <c r="B13" s="92">
        <v>2134</v>
      </c>
      <c r="C13" s="93">
        <v>4247</v>
      </c>
      <c r="D13" s="94">
        <v>529781</v>
      </c>
      <c r="E13" s="95">
        <f t="shared" si="2"/>
        <v>248.2572633552015</v>
      </c>
      <c r="F13" s="96">
        <v>1065</v>
      </c>
      <c r="G13" s="87">
        <f t="shared" si="0"/>
        <v>3182</v>
      </c>
      <c r="H13" s="88">
        <f t="shared" si="1"/>
        <v>2223</v>
      </c>
      <c r="I13" s="89">
        <v>2024</v>
      </c>
      <c r="J13" s="90">
        <v>0</v>
      </c>
    </row>
    <row r="14" spans="1:10" ht="18.75" x14ac:dyDescent="0.3">
      <c r="A14" s="91" t="s">
        <v>17</v>
      </c>
      <c r="B14" s="92">
        <v>8604</v>
      </c>
      <c r="C14" s="93">
        <v>16879</v>
      </c>
      <c r="D14" s="94">
        <v>2078604</v>
      </c>
      <c r="E14" s="95">
        <f t="shared" si="2"/>
        <v>241.58577405857741</v>
      </c>
      <c r="F14" s="96">
        <v>4116</v>
      </c>
      <c r="G14" s="87">
        <f t="shared" si="0"/>
        <v>12763</v>
      </c>
      <c r="H14" s="88">
        <f t="shared" si="1"/>
        <v>9196</v>
      </c>
      <c r="I14" s="89">
        <v>7683</v>
      </c>
      <c r="J14" s="90">
        <v>0</v>
      </c>
    </row>
    <row r="15" spans="1:10" ht="18.75" x14ac:dyDescent="0.3">
      <c r="A15" s="91" t="s">
        <v>18</v>
      </c>
      <c r="B15" s="92">
        <v>3178</v>
      </c>
      <c r="C15" s="93">
        <v>5772</v>
      </c>
      <c r="D15" s="94">
        <v>707243</v>
      </c>
      <c r="E15" s="95">
        <f t="shared" si="2"/>
        <v>222.5434235368156</v>
      </c>
      <c r="F15" s="96">
        <v>1309</v>
      </c>
      <c r="G15" s="87">
        <f t="shared" si="0"/>
        <v>4463</v>
      </c>
      <c r="H15" s="88">
        <f t="shared" si="1"/>
        <v>3142</v>
      </c>
      <c r="I15" s="89">
        <v>2630</v>
      </c>
      <c r="J15" s="90">
        <v>0</v>
      </c>
    </row>
    <row r="16" spans="1:10" ht="19.5" thickBot="1" x14ac:dyDescent="0.35">
      <c r="A16" s="98" t="s">
        <v>19</v>
      </c>
      <c r="B16" s="99">
        <v>10010</v>
      </c>
      <c r="C16" s="100">
        <v>18677</v>
      </c>
      <c r="D16" s="101">
        <v>2359023</v>
      </c>
      <c r="E16" s="102">
        <f t="shared" si="2"/>
        <v>235.66663336663336</v>
      </c>
      <c r="F16" s="103">
        <v>4382</v>
      </c>
      <c r="G16" s="87">
        <f t="shared" si="0"/>
        <v>14295</v>
      </c>
      <c r="H16" s="88">
        <f t="shared" si="1"/>
        <v>10292</v>
      </c>
      <c r="I16" s="105">
        <v>8385</v>
      </c>
      <c r="J16" s="106">
        <v>0</v>
      </c>
    </row>
    <row r="17" spans="1:10" ht="19.5" thickBot="1" x14ac:dyDescent="0.35">
      <c r="A17" s="107" t="s">
        <v>20</v>
      </c>
      <c r="B17" s="108">
        <f>SUM(B9:B16)</f>
        <v>52417</v>
      </c>
      <c r="C17" s="108">
        <f t="shared" ref="C17:E17" si="3">SUM(C9:C16)</f>
        <v>99313</v>
      </c>
      <c r="D17" s="109">
        <f t="shared" si="3"/>
        <v>12353041</v>
      </c>
      <c r="E17" s="110">
        <f t="shared" si="2"/>
        <v>235.66859988171777</v>
      </c>
      <c r="F17" s="109">
        <f>SUM(F9:F16)</f>
        <v>23603</v>
      </c>
      <c r="G17" s="109">
        <f>SUM(G9:G16)</f>
        <v>75710</v>
      </c>
      <c r="H17" s="108">
        <f t="shared" ref="H17:J17" si="4">SUM(H9:H16)</f>
        <v>54549</v>
      </c>
      <c r="I17" s="111">
        <f>SUM(I9:I16)</f>
        <v>44764</v>
      </c>
      <c r="J17" s="112">
        <f t="shared" si="4"/>
        <v>0</v>
      </c>
    </row>
    <row r="18" spans="1:10" ht="19.5" thickBot="1" x14ac:dyDescent="0.35">
      <c r="A18" s="113"/>
      <c r="B18" s="114"/>
      <c r="C18" s="114"/>
      <c r="D18" s="114"/>
      <c r="E18" s="114"/>
      <c r="F18" s="114"/>
      <c r="G18" s="114"/>
      <c r="H18" s="114"/>
      <c r="I18" s="114"/>
      <c r="J18" s="114"/>
    </row>
    <row r="19" spans="1:10" ht="16.5" thickBot="1" x14ac:dyDescent="0.3">
      <c r="A19" s="437" t="s">
        <v>21</v>
      </c>
      <c r="B19" s="438"/>
      <c r="C19" s="438"/>
      <c r="D19" s="438"/>
      <c r="E19" s="438"/>
      <c r="F19" s="438"/>
      <c r="G19" s="438"/>
      <c r="H19" s="439"/>
      <c r="I19" s="439"/>
      <c r="J19" s="440"/>
    </row>
    <row r="20" spans="1:10" ht="18.75" x14ac:dyDescent="0.3">
      <c r="A20" s="115" t="s">
        <v>22</v>
      </c>
      <c r="B20" s="83">
        <v>14010</v>
      </c>
      <c r="C20" s="84">
        <v>24846</v>
      </c>
      <c r="D20" s="85">
        <v>3132829</v>
      </c>
      <c r="E20" s="116">
        <f t="shared" ref="E20:E33" si="5">D20/B20</f>
        <v>223.61377587437545</v>
      </c>
      <c r="F20" s="83">
        <v>5819</v>
      </c>
      <c r="G20" s="117">
        <f t="shared" ref="G20:G32" si="6">C20-F20</f>
        <v>19027</v>
      </c>
      <c r="H20" s="118">
        <f t="shared" ref="H20:H32" si="7">C20-I20-J20</f>
        <v>13852</v>
      </c>
      <c r="I20" s="119">
        <v>10994</v>
      </c>
      <c r="J20" s="120">
        <v>0</v>
      </c>
    </row>
    <row r="21" spans="1:10" ht="18.75" x14ac:dyDescent="0.3">
      <c r="A21" s="115" t="s">
        <v>23</v>
      </c>
      <c r="B21" s="96">
        <v>7237</v>
      </c>
      <c r="C21" s="121">
        <v>12588</v>
      </c>
      <c r="D21" s="122">
        <v>1590883</v>
      </c>
      <c r="E21" s="123">
        <f t="shared" si="5"/>
        <v>219.82630924416193</v>
      </c>
      <c r="F21" s="96">
        <v>3045</v>
      </c>
      <c r="G21" s="87">
        <f t="shared" si="6"/>
        <v>9543</v>
      </c>
      <c r="H21" s="97">
        <f t="shared" si="7"/>
        <v>7175</v>
      </c>
      <c r="I21" s="124">
        <v>5413</v>
      </c>
      <c r="J21" s="125">
        <v>0</v>
      </c>
    </row>
    <row r="22" spans="1:10" ht="18.75" x14ac:dyDescent="0.3">
      <c r="A22" s="82" t="s">
        <v>24</v>
      </c>
      <c r="B22" s="126">
        <v>5862</v>
      </c>
      <c r="C22" s="127">
        <v>10647</v>
      </c>
      <c r="D22" s="128">
        <v>1325416</v>
      </c>
      <c r="E22" s="123">
        <f t="shared" si="5"/>
        <v>226.10303650631184</v>
      </c>
      <c r="F22" s="96">
        <v>2685</v>
      </c>
      <c r="G22" s="87">
        <f t="shared" si="6"/>
        <v>7962</v>
      </c>
      <c r="H22" s="97">
        <f t="shared" si="7"/>
        <v>5911</v>
      </c>
      <c r="I22" s="124">
        <v>4736</v>
      </c>
      <c r="J22" s="125">
        <v>0</v>
      </c>
    </row>
    <row r="23" spans="1:10" ht="18.75" x14ac:dyDescent="0.3">
      <c r="A23" s="91" t="s">
        <v>25</v>
      </c>
      <c r="B23" s="129">
        <v>7344</v>
      </c>
      <c r="C23" s="130">
        <v>13849</v>
      </c>
      <c r="D23" s="131">
        <v>1688375</v>
      </c>
      <c r="E23" s="123">
        <f t="shared" si="5"/>
        <v>229.89855664488019</v>
      </c>
      <c r="F23" s="92">
        <v>3106</v>
      </c>
      <c r="G23" s="132">
        <f t="shared" si="6"/>
        <v>10743</v>
      </c>
      <c r="H23" s="97">
        <f t="shared" si="7"/>
        <v>7526</v>
      </c>
      <c r="I23" s="124">
        <v>6322</v>
      </c>
      <c r="J23" s="133">
        <v>1</v>
      </c>
    </row>
    <row r="24" spans="1:10" ht="18.75" x14ac:dyDescent="0.3">
      <c r="A24" s="91" t="s">
        <v>26</v>
      </c>
      <c r="B24" s="129">
        <v>4613</v>
      </c>
      <c r="C24" s="130">
        <v>8784</v>
      </c>
      <c r="D24" s="131">
        <v>1081279</v>
      </c>
      <c r="E24" s="123">
        <f t="shared" si="5"/>
        <v>234.39822241491439</v>
      </c>
      <c r="F24" s="92">
        <v>2136</v>
      </c>
      <c r="G24" s="132">
        <f t="shared" si="6"/>
        <v>6648</v>
      </c>
      <c r="H24" s="97">
        <f t="shared" si="7"/>
        <v>4734</v>
      </c>
      <c r="I24" s="124">
        <v>4050</v>
      </c>
      <c r="J24" s="133">
        <v>0</v>
      </c>
    </row>
    <row r="25" spans="1:10" ht="18.75" x14ac:dyDescent="0.3">
      <c r="A25" s="91" t="s">
        <v>27</v>
      </c>
      <c r="B25" s="129">
        <v>3347</v>
      </c>
      <c r="C25" s="130">
        <v>6504</v>
      </c>
      <c r="D25" s="131">
        <v>807108</v>
      </c>
      <c r="E25" s="123">
        <f t="shared" si="5"/>
        <v>241.1437107857783</v>
      </c>
      <c r="F25" s="92">
        <v>1758</v>
      </c>
      <c r="G25" s="132">
        <f t="shared" si="6"/>
        <v>4746</v>
      </c>
      <c r="H25" s="97">
        <f t="shared" si="7"/>
        <v>3568</v>
      </c>
      <c r="I25" s="124">
        <v>2936</v>
      </c>
      <c r="J25" s="133">
        <v>0</v>
      </c>
    </row>
    <row r="26" spans="1:10" ht="18.75" x14ac:dyDescent="0.3">
      <c r="A26" s="91" t="s">
        <v>28</v>
      </c>
      <c r="B26" s="129">
        <v>8469</v>
      </c>
      <c r="C26" s="130">
        <v>15736</v>
      </c>
      <c r="D26" s="131">
        <v>1961309</v>
      </c>
      <c r="E26" s="123">
        <f t="shared" si="5"/>
        <v>231.58684614476326</v>
      </c>
      <c r="F26" s="92">
        <v>3808</v>
      </c>
      <c r="G26" s="132">
        <f t="shared" si="6"/>
        <v>11928</v>
      </c>
      <c r="H26" s="97">
        <f t="shared" si="7"/>
        <v>8664</v>
      </c>
      <c r="I26" s="124">
        <v>7072</v>
      </c>
      <c r="J26" s="133">
        <v>0</v>
      </c>
    </row>
    <row r="27" spans="1:10" ht="18.75" x14ac:dyDescent="0.3">
      <c r="A27" s="91" t="s">
        <v>29</v>
      </c>
      <c r="B27" s="129">
        <v>7808</v>
      </c>
      <c r="C27" s="130">
        <v>15034</v>
      </c>
      <c r="D27" s="131">
        <v>1885215</v>
      </c>
      <c r="E27" s="123">
        <f t="shared" si="5"/>
        <v>241.44659323770492</v>
      </c>
      <c r="F27" s="92">
        <v>3352</v>
      </c>
      <c r="G27" s="132">
        <f t="shared" si="6"/>
        <v>11682</v>
      </c>
      <c r="H27" s="97">
        <f t="shared" si="7"/>
        <v>7985</v>
      </c>
      <c r="I27" s="124">
        <v>7049</v>
      </c>
      <c r="J27" s="133">
        <v>0</v>
      </c>
    </row>
    <row r="28" spans="1:10" ht="18.75" x14ac:dyDescent="0.3">
      <c r="A28" s="91" t="s">
        <v>30</v>
      </c>
      <c r="B28" s="129">
        <v>9567</v>
      </c>
      <c r="C28" s="130">
        <v>17561</v>
      </c>
      <c r="D28" s="131">
        <v>2178304</v>
      </c>
      <c r="E28" s="123">
        <f t="shared" si="5"/>
        <v>227.68934880317758</v>
      </c>
      <c r="F28" s="92">
        <v>4567</v>
      </c>
      <c r="G28" s="132">
        <f t="shared" si="6"/>
        <v>12994</v>
      </c>
      <c r="H28" s="97">
        <f t="shared" si="7"/>
        <v>9955</v>
      </c>
      <c r="I28" s="124">
        <v>7606</v>
      </c>
      <c r="J28" s="133">
        <v>0</v>
      </c>
    </row>
    <row r="29" spans="1:10" ht="18.75" x14ac:dyDescent="0.3">
      <c r="A29" s="91" t="s">
        <v>31</v>
      </c>
      <c r="B29" s="129">
        <v>6876</v>
      </c>
      <c r="C29" s="130">
        <v>13598</v>
      </c>
      <c r="D29" s="131">
        <v>1682919</v>
      </c>
      <c r="E29" s="123">
        <f t="shared" si="5"/>
        <v>244.75261780104711</v>
      </c>
      <c r="F29" s="92">
        <v>3403</v>
      </c>
      <c r="G29" s="132">
        <f t="shared" si="6"/>
        <v>10195</v>
      </c>
      <c r="H29" s="97">
        <f t="shared" si="7"/>
        <v>7388</v>
      </c>
      <c r="I29" s="124">
        <v>6208</v>
      </c>
      <c r="J29" s="133">
        <v>2</v>
      </c>
    </row>
    <row r="30" spans="1:10" ht="18.75" x14ac:dyDescent="0.3">
      <c r="A30" s="91" t="s">
        <v>32</v>
      </c>
      <c r="B30" s="129">
        <v>5609</v>
      </c>
      <c r="C30" s="130">
        <v>10632</v>
      </c>
      <c r="D30" s="131">
        <v>1312394</v>
      </c>
      <c r="E30" s="123">
        <f t="shared" si="5"/>
        <v>233.98003209128186</v>
      </c>
      <c r="F30" s="92">
        <v>2587</v>
      </c>
      <c r="G30" s="132">
        <f t="shared" si="6"/>
        <v>8045</v>
      </c>
      <c r="H30" s="97">
        <f t="shared" si="7"/>
        <v>5869</v>
      </c>
      <c r="I30" s="124">
        <v>4763</v>
      </c>
      <c r="J30" s="133">
        <v>0</v>
      </c>
    </row>
    <row r="31" spans="1:10" ht="18.75" x14ac:dyDescent="0.3">
      <c r="A31" s="134" t="s">
        <v>33</v>
      </c>
      <c r="B31" s="129">
        <v>5233</v>
      </c>
      <c r="C31" s="135">
        <v>10106</v>
      </c>
      <c r="D31" s="136">
        <v>1270902</v>
      </c>
      <c r="E31" s="123">
        <f t="shared" si="5"/>
        <v>242.86298490349705</v>
      </c>
      <c r="F31" s="137">
        <v>2467</v>
      </c>
      <c r="G31" s="132">
        <f t="shared" si="6"/>
        <v>7639</v>
      </c>
      <c r="H31" s="97">
        <f t="shared" si="7"/>
        <v>5449</v>
      </c>
      <c r="I31" s="124">
        <v>4657</v>
      </c>
      <c r="J31" s="138">
        <v>0</v>
      </c>
    </row>
    <row r="32" spans="1:10" ht="19.5" thickBot="1" x14ac:dyDescent="0.35">
      <c r="A32" s="134" t="s">
        <v>34</v>
      </c>
      <c r="B32" s="384">
        <v>1860</v>
      </c>
      <c r="C32" s="135">
        <v>3584</v>
      </c>
      <c r="D32" s="136">
        <v>449804</v>
      </c>
      <c r="E32" s="186">
        <f t="shared" si="5"/>
        <v>241.83010752688173</v>
      </c>
      <c r="F32" s="137">
        <v>779</v>
      </c>
      <c r="G32" s="385">
        <f t="shared" si="6"/>
        <v>2805</v>
      </c>
      <c r="H32" s="192">
        <f t="shared" si="7"/>
        <v>1899</v>
      </c>
      <c r="I32" s="187">
        <v>1685</v>
      </c>
      <c r="J32" s="138">
        <v>0</v>
      </c>
    </row>
    <row r="33" spans="1:10" ht="19.5" thickBot="1" x14ac:dyDescent="0.35">
      <c r="A33" s="107" t="s">
        <v>35</v>
      </c>
      <c r="B33" s="145">
        <f>SUM(B20:B32)</f>
        <v>87835</v>
      </c>
      <c r="C33" s="145">
        <f t="shared" ref="C33:E33" si="8">SUM(C20:C32)</f>
        <v>163469</v>
      </c>
      <c r="D33" s="146">
        <f>SUM(D20:D32)</f>
        <v>20366737</v>
      </c>
      <c r="E33" s="177">
        <f t="shared" si="5"/>
        <v>231.87495872943586</v>
      </c>
      <c r="F33" s="145">
        <f>SUM(F20:F32)</f>
        <v>39512</v>
      </c>
      <c r="G33" s="189">
        <f>SUM(G20:G32)</f>
        <v>123957</v>
      </c>
      <c r="H33" s="108">
        <f>SUM(H20:H32)</f>
        <v>89975</v>
      </c>
      <c r="I33" s="111">
        <f>SUM(I20:I32)</f>
        <v>73491</v>
      </c>
      <c r="J33" s="112">
        <f t="shared" ref="J33" si="9">SUM(J20:J32)</f>
        <v>3</v>
      </c>
    </row>
    <row r="34" spans="1:10" ht="19.5" thickBot="1" x14ac:dyDescent="0.35">
      <c r="A34" s="113"/>
      <c r="B34" s="149"/>
      <c r="C34" s="149"/>
      <c r="D34" s="149"/>
      <c r="E34" s="114"/>
      <c r="F34" s="149"/>
      <c r="G34" s="149"/>
      <c r="H34" s="114"/>
      <c r="I34" s="114"/>
      <c r="J34" s="114"/>
    </row>
    <row r="35" spans="1:10" ht="16.5" thickBot="1" x14ac:dyDescent="0.3">
      <c r="A35" s="430"/>
      <c r="B35" s="431"/>
      <c r="C35" s="431"/>
      <c r="D35" s="431"/>
      <c r="E35" s="431"/>
      <c r="F35" s="431"/>
      <c r="G35" s="431"/>
      <c r="H35" s="431"/>
      <c r="I35" s="431"/>
      <c r="J35" s="432"/>
    </row>
    <row r="36" spans="1:10" ht="18.75" x14ac:dyDescent="0.3">
      <c r="A36" s="91" t="s">
        <v>37</v>
      </c>
      <c r="B36" s="129">
        <v>11776</v>
      </c>
      <c r="C36" s="130">
        <v>21323</v>
      </c>
      <c r="D36" s="131">
        <v>2643802</v>
      </c>
      <c r="E36" s="88">
        <f t="shared" ref="E36:E47" si="10">D36/B36</f>
        <v>224.50764266304347</v>
      </c>
      <c r="F36" s="150">
        <v>5944</v>
      </c>
      <c r="G36" s="151">
        <f t="shared" ref="G36:G46" si="11">C36-F36</f>
        <v>15379</v>
      </c>
      <c r="H36" s="118">
        <f t="shared" ref="H36:H46" si="12">C36-I36-J36</f>
        <v>12844</v>
      </c>
      <c r="I36" s="119">
        <v>8479</v>
      </c>
      <c r="J36" s="152">
        <v>0</v>
      </c>
    </row>
    <row r="37" spans="1:10" ht="18.75" x14ac:dyDescent="0.3">
      <c r="A37" s="91" t="s">
        <v>38</v>
      </c>
      <c r="B37" s="129">
        <v>15631</v>
      </c>
      <c r="C37" s="130">
        <v>29711</v>
      </c>
      <c r="D37" s="131">
        <v>3656063</v>
      </c>
      <c r="E37" s="97">
        <f t="shared" si="10"/>
        <v>233.8982150854072</v>
      </c>
      <c r="F37" s="129">
        <v>8763</v>
      </c>
      <c r="G37" s="153">
        <f t="shared" si="11"/>
        <v>20948</v>
      </c>
      <c r="H37" s="97">
        <f t="shared" si="12"/>
        <v>17824</v>
      </c>
      <c r="I37" s="124">
        <v>11887</v>
      </c>
      <c r="J37" s="154">
        <v>0</v>
      </c>
    </row>
    <row r="38" spans="1:10" ht="18.75" x14ac:dyDescent="0.3">
      <c r="A38" s="91" t="s">
        <v>39</v>
      </c>
      <c r="B38" s="129">
        <v>5157</v>
      </c>
      <c r="C38" s="130">
        <v>9980</v>
      </c>
      <c r="D38" s="131">
        <v>1255711</v>
      </c>
      <c r="E38" s="97">
        <f t="shared" si="10"/>
        <v>243.49641264300951</v>
      </c>
      <c r="F38" s="129">
        <v>3054</v>
      </c>
      <c r="G38" s="153">
        <f t="shared" si="11"/>
        <v>6926</v>
      </c>
      <c r="H38" s="97">
        <f t="shared" si="12"/>
        <v>5825</v>
      </c>
      <c r="I38" s="124">
        <v>4155</v>
      </c>
      <c r="J38" s="154">
        <v>0</v>
      </c>
    </row>
    <row r="39" spans="1:10" ht="18.75" x14ac:dyDescent="0.3">
      <c r="A39" s="91" t="s">
        <v>40</v>
      </c>
      <c r="B39" s="129">
        <v>8450</v>
      </c>
      <c r="C39" s="130">
        <v>16517</v>
      </c>
      <c r="D39" s="131">
        <v>2027427</v>
      </c>
      <c r="E39" s="97">
        <f t="shared" si="10"/>
        <v>239.93218934911243</v>
      </c>
      <c r="F39" s="129">
        <v>4242</v>
      </c>
      <c r="G39" s="153">
        <f t="shared" si="11"/>
        <v>12275</v>
      </c>
      <c r="H39" s="97">
        <f t="shared" si="12"/>
        <v>9041</v>
      </c>
      <c r="I39" s="124">
        <v>7476</v>
      </c>
      <c r="J39" s="154">
        <v>0</v>
      </c>
    </row>
    <row r="40" spans="1:10" ht="18.75" x14ac:dyDescent="0.3">
      <c r="A40" s="91" t="s">
        <v>41</v>
      </c>
      <c r="B40" s="129">
        <v>5765</v>
      </c>
      <c r="C40" s="130">
        <v>10787</v>
      </c>
      <c r="D40" s="131">
        <v>1338968</v>
      </c>
      <c r="E40" s="97">
        <f t="shared" si="10"/>
        <v>232.25810928013877</v>
      </c>
      <c r="F40" s="129">
        <v>3070</v>
      </c>
      <c r="G40" s="153">
        <f t="shared" si="11"/>
        <v>7717</v>
      </c>
      <c r="H40" s="97">
        <f t="shared" si="12"/>
        <v>6304</v>
      </c>
      <c r="I40" s="124">
        <v>4483</v>
      </c>
      <c r="J40" s="154">
        <v>0</v>
      </c>
    </row>
    <row r="41" spans="1:10" ht="18.75" x14ac:dyDescent="0.3">
      <c r="A41" s="91" t="s">
        <v>42</v>
      </c>
      <c r="B41" s="129">
        <v>7478</v>
      </c>
      <c r="C41" s="130">
        <v>14813</v>
      </c>
      <c r="D41" s="131">
        <v>1839582</v>
      </c>
      <c r="E41" s="97">
        <f t="shared" si="10"/>
        <v>245.99919764642954</v>
      </c>
      <c r="F41" s="129">
        <v>3761</v>
      </c>
      <c r="G41" s="153">
        <f t="shared" si="11"/>
        <v>11052</v>
      </c>
      <c r="H41" s="97">
        <f t="shared" si="12"/>
        <v>8007</v>
      </c>
      <c r="I41" s="124">
        <v>6806</v>
      </c>
      <c r="J41" s="154">
        <v>0</v>
      </c>
    </row>
    <row r="42" spans="1:10" ht="18.75" x14ac:dyDescent="0.3">
      <c r="A42" s="91" t="s">
        <v>43</v>
      </c>
      <c r="B42" s="129">
        <v>10447</v>
      </c>
      <c r="C42" s="130">
        <v>20483</v>
      </c>
      <c r="D42" s="131">
        <v>2505797</v>
      </c>
      <c r="E42" s="97">
        <f t="shared" si="10"/>
        <v>239.8580453718771</v>
      </c>
      <c r="F42" s="129">
        <v>5789</v>
      </c>
      <c r="G42" s="153">
        <f t="shared" si="11"/>
        <v>14694</v>
      </c>
      <c r="H42" s="97">
        <f t="shared" si="12"/>
        <v>11639</v>
      </c>
      <c r="I42" s="124">
        <v>8844</v>
      </c>
      <c r="J42" s="154">
        <v>0</v>
      </c>
    </row>
    <row r="43" spans="1:10" ht="18.75" x14ac:dyDescent="0.3">
      <c r="A43" s="91" t="s">
        <v>44</v>
      </c>
      <c r="B43" s="129">
        <v>7066</v>
      </c>
      <c r="C43" s="130">
        <v>13326</v>
      </c>
      <c r="D43" s="131">
        <v>1636478</v>
      </c>
      <c r="E43" s="97">
        <f t="shared" si="10"/>
        <v>231.59892442683272</v>
      </c>
      <c r="F43" s="129">
        <v>3692</v>
      </c>
      <c r="G43" s="153">
        <f t="shared" si="11"/>
        <v>9634</v>
      </c>
      <c r="H43" s="97">
        <f t="shared" si="12"/>
        <v>7671</v>
      </c>
      <c r="I43" s="124">
        <v>5655</v>
      </c>
      <c r="J43" s="154">
        <v>0</v>
      </c>
    </row>
    <row r="44" spans="1:10" ht="18.75" x14ac:dyDescent="0.3">
      <c r="A44" s="91" t="s">
        <v>45</v>
      </c>
      <c r="B44" s="129">
        <v>5218</v>
      </c>
      <c r="C44" s="130">
        <v>9443</v>
      </c>
      <c r="D44" s="131">
        <v>1164963</v>
      </c>
      <c r="E44" s="97">
        <f t="shared" si="10"/>
        <v>223.25852817171329</v>
      </c>
      <c r="F44" s="129">
        <v>2521</v>
      </c>
      <c r="G44" s="153">
        <f t="shared" si="11"/>
        <v>6922</v>
      </c>
      <c r="H44" s="97">
        <f t="shared" si="12"/>
        <v>5709</v>
      </c>
      <c r="I44" s="124">
        <v>3734</v>
      </c>
      <c r="J44" s="154">
        <v>0</v>
      </c>
    </row>
    <row r="45" spans="1:10" ht="18.75" x14ac:dyDescent="0.3">
      <c r="A45" s="91" t="s">
        <v>46</v>
      </c>
      <c r="B45" s="129">
        <v>7879</v>
      </c>
      <c r="C45" s="130">
        <v>15088</v>
      </c>
      <c r="D45" s="131">
        <v>1858908</v>
      </c>
      <c r="E45" s="97">
        <f t="shared" si="10"/>
        <v>235.93197106231756</v>
      </c>
      <c r="F45" s="129">
        <v>4216</v>
      </c>
      <c r="G45" s="153">
        <f t="shared" si="11"/>
        <v>10872</v>
      </c>
      <c r="H45" s="97">
        <f t="shared" si="12"/>
        <v>8587</v>
      </c>
      <c r="I45" s="124">
        <v>6501</v>
      </c>
      <c r="J45" s="154">
        <v>0</v>
      </c>
    </row>
    <row r="46" spans="1:10" ht="19.5" thickBot="1" x14ac:dyDescent="0.35">
      <c r="A46" s="134" t="s">
        <v>47</v>
      </c>
      <c r="B46" s="129">
        <v>11523</v>
      </c>
      <c r="C46" s="130">
        <v>21545</v>
      </c>
      <c r="D46" s="131">
        <v>2660788</v>
      </c>
      <c r="E46" s="97">
        <f t="shared" si="10"/>
        <v>230.91104747027683</v>
      </c>
      <c r="F46" s="155">
        <v>5589</v>
      </c>
      <c r="G46" s="153">
        <f t="shared" si="11"/>
        <v>15956</v>
      </c>
      <c r="H46" s="97">
        <f t="shared" si="12"/>
        <v>12218</v>
      </c>
      <c r="I46" s="124">
        <v>9326</v>
      </c>
      <c r="J46" s="154">
        <v>1</v>
      </c>
    </row>
    <row r="47" spans="1:10" ht="19.5" thickBot="1" x14ac:dyDescent="0.35">
      <c r="A47" s="107" t="s">
        <v>48</v>
      </c>
      <c r="B47" s="145">
        <f t="shared" ref="B47:J47" si="13">SUM(B36:B46)</f>
        <v>96390</v>
      </c>
      <c r="C47" s="145">
        <f t="shared" si="13"/>
        <v>183016</v>
      </c>
      <c r="D47" s="146">
        <f t="shared" si="13"/>
        <v>22588487</v>
      </c>
      <c r="E47" s="110">
        <f t="shared" si="10"/>
        <v>234.3447141819691</v>
      </c>
      <c r="F47" s="159">
        <f t="shared" si="13"/>
        <v>50641</v>
      </c>
      <c r="G47" s="159">
        <f t="shared" si="13"/>
        <v>132375</v>
      </c>
      <c r="H47" s="108">
        <f t="shared" si="13"/>
        <v>105669</v>
      </c>
      <c r="I47" s="111">
        <f t="shared" si="13"/>
        <v>77346</v>
      </c>
      <c r="J47" s="112">
        <f t="shared" si="13"/>
        <v>1</v>
      </c>
    </row>
    <row r="48" spans="1:10" ht="19.5" thickBot="1" x14ac:dyDescent="0.35">
      <c r="A48" s="160"/>
      <c r="B48" s="161"/>
      <c r="C48" s="161"/>
      <c r="D48" s="161"/>
      <c r="E48" s="162"/>
      <c r="F48" s="149"/>
      <c r="G48" s="149"/>
      <c r="H48" s="114"/>
      <c r="I48" s="114"/>
      <c r="J48" s="114"/>
    </row>
    <row r="49" spans="1:10" ht="16.5" thickBot="1" x14ac:dyDescent="0.3">
      <c r="A49" s="430" t="s">
        <v>49</v>
      </c>
      <c r="B49" s="431"/>
      <c r="C49" s="431"/>
      <c r="D49" s="431"/>
      <c r="E49" s="431"/>
      <c r="F49" s="431"/>
      <c r="G49" s="431"/>
      <c r="H49" s="431"/>
      <c r="I49" s="431"/>
      <c r="J49" s="432"/>
    </row>
    <row r="50" spans="1:10" ht="18.75" x14ac:dyDescent="0.3">
      <c r="A50" s="82" t="s">
        <v>50</v>
      </c>
      <c r="B50" s="150">
        <v>5752</v>
      </c>
      <c r="C50" s="163">
        <v>10736</v>
      </c>
      <c r="D50" s="164">
        <v>1330713</v>
      </c>
      <c r="E50" s="118">
        <f t="shared" ref="E50:E57" si="14">D50/B50</f>
        <v>231.34787899860919</v>
      </c>
      <c r="F50" s="150">
        <v>2867</v>
      </c>
      <c r="G50" s="165">
        <f t="shared" ref="G50:G56" si="15">C50-F50</f>
        <v>7869</v>
      </c>
      <c r="H50" s="166">
        <f t="shared" ref="H50:H56" si="16">C50-I50-J50</f>
        <v>6110</v>
      </c>
      <c r="I50" s="119">
        <v>4626</v>
      </c>
      <c r="J50" s="120">
        <v>0</v>
      </c>
    </row>
    <row r="51" spans="1:10" ht="18.75" x14ac:dyDescent="0.3">
      <c r="A51" s="91" t="s">
        <v>51</v>
      </c>
      <c r="B51" s="129">
        <v>7972</v>
      </c>
      <c r="C51" s="167">
        <v>15872</v>
      </c>
      <c r="D51" s="168">
        <v>1967729</v>
      </c>
      <c r="E51" s="97">
        <f t="shared" si="14"/>
        <v>246.83003010536879</v>
      </c>
      <c r="F51" s="126">
        <v>4267</v>
      </c>
      <c r="G51" s="165">
        <f t="shared" si="15"/>
        <v>11605</v>
      </c>
      <c r="H51" s="123">
        <f t="shared" si="16"/>
        <v>8666</v>
      </c>
      <c r="I51" s="124">
        <v>7206</v>
      </c>
      <c r="J51" s="133">
        <v>0</v>
      </c>
    </row>
    <row r="52" spans="1:10" ht="18.75" x14ac:dyDescent="0.3">
      <c r="A52" s="91" t="s">
        <v>52</v>
      </c>
      <c r="B52" s="129">
        <v>23380</v>
      </c>
      <c r="C52" s="167">
        <v>42403</v>
      </c>
      <c r="D52" s="168">
        <v>5236911</v>
      </c>
      <c r="E52" s="97">
        <f t="shared" si="14"/>
        <v>223.99106073567151</v>
      </c>
      <c r="F52" s="126">
        <v>10994</v>
      </c>
      <c r="G52" s="165">
        <f t="shared" si="15"/>
        <v>31409</v>
      </c>
      <c r="H52" s="123">
        <f t="shared" si="16"/>
        <v>24741</v>
      </c>
      <c r="I52" s="124">
        <v>17662</v>
      </c>
      <c r="J52" s="133">
        <v>0</v>
      </c>
    </row>
    <row r="53" spans="1:10" ht="18.75" x14ac:dyDescent="0.3">
      <c r="A53" s="91" t="s">
        <v>53</v>
      </c>
      <c r="B53" s="129">
        <v>8187</v>
      </c>
      <c r="C53" s="167">
        <v>15388</v>
      </c>
      <c r="D53" s="168">
        <v>1878875</v>
      </c>
      <c r="E53" s="97">
        <f t="shared" si="14"/>
        <v>229.49493098815194</v>
      </c>
      <c r="F53" s="126">
        <v>3963</v>
      </c>
      <c r="G53" s="165">
        <f t="shared" si="15"/>
        <v>11425</v>
      </c>
      <c r="H53" s="123">
        <f t="shared" si="16"/>
        <v>8766</v>
      </c>
      <c r="I53" s="124">
        <v>6622</v>
      </c>
      <c r="J53" s="133">
        <v>0</v>
      </c>
    </row>
    <row r="54" spans="1:10" ht="18.75" x14ac:dyDescent="0.3">
      <c r="A54" s="91" t="s">
        <v>54</v>
      </c>
      <c r="B54" s="129">
        <v>5661</v>
      </c>
      <c r="C54" s="167">
        <v>10348</v>
      </c>
      <c r="D54" s="168">
        <v>1309777</v>
      </c>
      <c r="E54" s="97">
        <f t="shared" si="14"/>
        <v>231.36848613319202</v>
      </c>
      <c r="F54" s="126">
        <v>2693</v>
      </c>
      <c r="G54" s="165">
        <f t="shared" si="15"/>
        <v>7655</v>
      </c>
      <c r="H54" s="123">
        <f t="shared" si="16"/>
        <v>5656</v>
      </c>
      <c r="I54" s="124">
        <v>4692</v>
      </c>
      <c r="J54" s="133">
        <v>0</v>
      </c>
    </row>
    <row r="55" spans="1:10" ht="18.75" x14ac:dyDescent="0.3">
      <c r="A55" s="91" t="s">
        <v>55</v>
      </c>
      <c r="B55" s="129">
        <v>5446</v>
      </c>
      <c r="C55" s="167">
        <v>10219</v>
      </c>
      <c r="D55" s="168">
        <v>1251279</v>
      </c>
      <c r="E55" s="97">
        <f t="shared" si="14"/>
        <v>229.76110907087772</v>
      </c>
      <c r="F55" s="126">
        <v>2603</v>
      </c>
      <c r="G55" s="165">
        <f t="shared" si="15"/>
        <v>7616</v>
      </c>
      <c r="H55" s="123">
        <f t="shared" si="16"/>
        <v>5815</v>
      </c>
      <c r="I55" s="124">
        <v>4404</v>
      </c>
      <c r="J55" s="133">
        <v>0</v>
      </c>
    </row>
    <row r="56" spans="1:10" ht="19.5" thickBot="1" x14ac:dyDescent="0.35">
      <c r="A56" s="91" t="s">
        <v>56</v>
      </c>
      <c r="B56" s="156">
        <v>8413</v>
      </c>
      <c r="C56" s="169">
        <v>15262</v>
      </c>
      <c r="D56" s="170">
        <v>1884111</v>
      </c>
      <c r="E56" s="97">
        <f t="shared" si="14"/>
        <v>223.95233567098538</v>
      </c>
      <c r="F56" s="139">
        <v>3522</v>
      </c>
      <c r="G56" s="165">
        <f t="shared" si="15"/>
        <v>11740</v>
      </c>
      <c r="H56" s="171">
        <f t="shared" si="16"/>
        <v>8490</v>
      </c>
      <c r="I56" s="143">
        <v>6772</v>
      </c>
      <c r="J56" s="144">
        <v>0</v>
      </c>
    </row>
    <row r="57" spans="1:10" ht="19.5" thickBot="1" x14ac:dyDescent="0.35">
      <c r="A57" s="107" t="s">
        <v>48</v>
      </c>
      <c r="B57" s="145">
        <f>SUM(B50:B56)</f>
        <v>64811</v>
      </c>
      <c r="C57" s="145">
        <f t="shared" ref="C57:J57" si="17">SUM(C50:C56)</f>
        <v>120228</v>
      </c>
      <c r="D57" s="147">
        <f t="shared" si="17"/>
        <v>14859395</v>
      </c>
      <c r="E57" s="172">
        <f t="shared" si="14"/>
        <v>229.27273148076716</v>
      </c>
      <c r="F57" s="146">
        <f t="shared" si="17"/>
        <v>30909</v>
      </c>
      <c r="G57" s="146">
        <f t="shared" si="17"/>
        <v>89319</v>
      </c>
      <c r="H57" s="173">
        <f t="shared" si="17"/>
        <v>68244</v>
      </c>
      <c r="I57" s="174">
        <f t="shared" si="17"/>
        <v>51984</v>
      </c>
      <c r="J57" s="175">
        <f t="shared" si="17"/>
        <v>0</v>
      </c>
    </row>
    <row r="58" spans="1:10" ht="19.5" thickBot="1" x14ac:dyDescent="0.35">
      <c r="A58" s="160"/>
      <c r="B58" s="161"/>
      <c r="C58" s="161"/>
      <c r="D58" s="161"/>
      <c r="E58" s="162"/>
      <c r="F58" s="149"/>
      <c r="G58" s="149"/>
      <c r="H58" s="114"/>
      <c r="I58" s="114"/>
      <c r="J58" s="114"/>
    </row>
    <row r="59" spans="1:10" ht="16.5" thickBot="1" x14ac:dyDescent="0.3">
      <c r="A59" s="430" t="s">
        <v>57</v>
      </c>
      <c r="B59" s="431"/>
      <c r="C59" s="431"/>
      <c r="D59" s="431"/>
      <c r="E59" s="431"/>
      <c r="F59" s="431"/>
      <c r="G59" s="431"/>
      <c r="H59" s="435"/>
      <c r="I59" s="435"/>
      <c r="J59" s="436"/>
    </row>
    <row r="60" spans="1:10" ht="18.75" x14ac:dyDescent="0.3">
      <c r="A60" s="82" t="s">
        <v>58</v>
      </c>
      <c r="B60" s="150">
        <v>9198</v>
      </c>
      <c r="C60" s="151">
        <v>17683</v>
      </c>
      <c r="D60" s="150">
        <v>2168742</v>
      </c>
      <c r="E60" s="118">
        <f t="shared" ref="E60:E67" si="18">D60/B60</f>
        <v>235.78408349641225</v>
      </c>
      <c r="F60" s="165">
        <v>4824</v>
      </c>
      <c r="G60" s="165">
        <f t="shared" ref="G60:G66" si="19">C60-F60</f>
        <v>12859</v>
      </c>
      <c r="H60" s="166">
        <f t="shared" ref="H60:H66" si="20">C60-I60-J60</f>
        <v>10084</v>
      </c>
      <c r="I60" s="119">
        <v>7599</v>
      </c>
      <c r="J60" s="120">
        <v>0</v>
      </c>
    </row>
    <row r="61" spans="1:10" ht="18.75" x14ac:dyDescent="0.3">
      <c r="A61" s="91" t="s">
        <v>59</v>
      </c>
      <c r="B61" s="129">
        <v>9791</v>
      </c>
      <c r="C61" s="153">
        <v>18453</v>
      </c>
      <c r="D61" s="129">
        <v>2254408</v>
      </c>
      <c r="E61" s="97">
        <f t="shared" si="18"/>
        <v>230.25308957205596</v>
      </c>
      <c r="F61" s="165">
        <v>5418</v>
      </c>
      <c r="G61" s="165">
        <f t="shared" si="19"/>
        <v>13035</v>
      </c>
      <c r="H61" s="123">
        <f t="shared" si="20"/>
        <v>10936</v>
      </c>
      <c r="I61" s="124">
        <v>7517</v>
      </c>
      <c r="J61" s="133">
        <v>0</v>
      </c>
    </row>
    <row r="62" spans="1:10" ht="18.75" x14ac:dyDescent="0.3">
      <c r="A62" s="91" t="s">
        <v>60</v>
      </c>
      <c r="B62" s="129">
        <v>11596</v>
      </c>
      <c r="C62" s="153">
        <v>21453</v>
      </c>
      <c r="D62" s="129">
        <v>2629465</v>
      </c>
      <c r="E62" s="97">
        <f t="shared" si="18"/>
        <v>226.75620903759918</v>
      </c>
      <c r="F62" s="165">
        <v>6514</v>
      </c>
      <c r="G62" s="165">
        <f t="shared" si="19"/>
        <v>14939</v>
      </c>
      <c r="H62" s="123">
        <f t="shared" si="20"/>
        <v>13128</v>
      </c>
      <c r="I62" s="124">
        <v>8325</v>
      </c>
      <c r="J62" s="133">
        <v>0</v>
      </c>
    </row>
    <row r="63" spans="1:10" ht="18.75" x14ac:dyDescent="0.3">
      <c r="A63" s="91" t="s">
        <v>61</v>
      </c>
      <c r="B63" s="129">
        <v>5101</v>
      </c>
      <c r="C63" s="153">
        <v>10169</v>
      </c>
      <c r="D63" s="129">
        <v>1288927</v>
      </c>
      <c r="E63" s="97">
        <f t="shared" si="18"/>
        <v>252.68123897275044</v>
      </c>
      <c r="F63" s="165">
        <v>2948</v>
      </c>
      <c r="G63" s="165">
        <f t="shared" si="19"/>
        <v>7221</v>
      </c>
      <c r="H63" s="123">
        <f t="shared" si="20"/>
        <v>5857</v>
      </c>
      <c r="I63" s="124">
        <v>4312</v>
      </c>
      <c r="J63" s="133">
        <v>0</v>
      </c>
    </row>
    <row r="64" spans="1:10" ht="18.75" x14ac:dyDescent="0.3">
      <c r="A64" s="91" t="s">
        <v>62</v>
      </c>
      <c r="B64" s="129">
        <v>3734</v>
      </c>
      <c r="C64" s="153">
        <v>7037</v>
      </c>
      <c r="D64" s="129">
        <v>866094</v>
      </c>
      <c r="E64" s="97">
        <f t="shared" si="18"/>
        <v>231.94804499196573</v>
      </c>
      <c r="F64" s="165">
        <v>1837</v>
      </c>
      <c r="G64" s="165">
        <f t="shared" si="19"/>
        <v>5200</v>
      </c>
      <c r="H64" s="123">
        <f t="shared" si="20"/>
        <v>3974</v>
      </c>
      <c r="I64" s="124">
        <v>3063</v>
      </c>
      <c r="J64" s="133">
        <v>0</v>
      </c>
    </row>
    <row r="65" spans="1:10" ht="18.75" x14ac:dyDescent="0.3">
      <c r="A65" s="91" t="s">
        <v>63</v>
      </c>
      <c r="B65" s="129">
        <v>9403</v>
      </c>
      <c r="C65" s="153">
        <v>17729</v>
      </c>
      <c r="D65" s="129">
        <v>2181987</v>
      </c>
      <c r="E65" s="97">
        <f t="shared" si="18"/>
        <v>232.05221737743273</v>
      </c>
      <c r="F65" s="165">
        <v>4743</v>
      </c>
      <c r="G65" s="165">
        <f t="shared" si="19"/>
        <v>12986</v>
      </c>
      <c r="H65" s="123">
        <f t="shared" si="20"/>
        <v>10169</v>
      </c>
      <c r="I65" s="124">
        <v>7560</v>
      </c>
      <c r="J65" s="133">
        <v>0</v>
      </c>
    </row>
    <row r="66" spans="1:10" ht="19.5" thickBot="1" x14ac:dyDescent="0.35">
      <c r="A66" s="91" t="s">
        <v>64</v>
      </c>
      <c r="B66" s="156">
        <v>8985</v>
      </c>
      <c r="C66" s="157">
        <v>16684</v>
      </c>
      <c r="D66" s="156">
        <v>2070314</v>
      </c>
      <c r="E66" s="97">
        <f t="shared" si="18"/>
        <v>230.4189204229271</v>
      </c>
      <c r="F66" s="176">
        <v>4742</v>
      </c>
      <c r="G66" s="165">
        <f t="shared" si="19"/>
        <v>11942</v>
      </c>
      <c r="H66" s="171">
        <f t="shared" si="20"/>
        <v>9761</v>
      </c>
      <c r="I66" s="143">
        <v>6923</v>
      </c>
      <c r="J66" s="144">
        <v>0</v>
      </c>
    </row>
    <row r="67" spans="1:10" ht="19.5" thickBot="1" x14ac:dyDescent="0.35">
      <c r="A67" s="107" t="s">
        <v>48</v>
      </c>
      <c r="B67" s="145">
        <f>SUM(B60:B66)</f>
        <v>57808</v>
      </c>
      <c r="C67" s="145">
        <f t="shared" ref="C67:J67" si="21">SUM(C60:C66)</f>
        <v>109208</v>
      </c>
      <c r="D67" s="145">
        <f t="shared" si="21"/>
        <v>13459937</v>
      </c>
      <c r="E67" s="177">
        <f t="shared" si="18"/>
        <v>232.83865554940493</v>
      </c>
      <c r="F67" s="146">
        <f t="shared" si="21"/>
        <v>31026</v>
      </c>
      <c r="G67" s="146">
        <f t="shared" si="21"/>
        <v>78182</v>
      </c>
      <c r="H67" s="108">
        <f t="shared" si="21"/>
        <v>63909</v>
      </c>
      <c r="I67" s="111">
        <f t="shared" si="21"/>
        <v>45299</v>
      </c>
      <c r="J67" s="112">
        <f t="shared" si="21"/>
        <v>0</v>
      </c>
    </row>
    <row r="68" spans="1:10" ht="19.5" thickBot="1" x14ac:dyDescent="0.35">
      <c r="A68" s="160"/>
      <c r="B68" s="161"/>
      <c r="C68" s="161"/>
      <c r="D68" s="161"/>
      <c r="E68" s="162"/>
      <c r="F68" s="149"/>
      <c r="G68" s="149"/>
      <c r="H68" s="114"/>
      <c r="I68" s="114"/>
      <c r="J68" s="114"/>
    </row>
    <row r="69" spans="1:10" ht="19.5" thickBot="1" x14ac:dyDescent="0.35">
      <c r="A69" s="178" t="s">
        <v>65</v>
      </c>
      <c r="B69" s="179"/>
      <c r="C69" s="179"/>
      <c r="D69" s="179"/>
      <c r="E69" s="179"/>
      <c r="F69" s="180"/>
      <c r="G69" s="179"/>
      <c r="H69" s="179"/>
      <c r="I69" s="179"/>
      <c r="J69" s="181"/>
    </row>
    <row r="70" spans="1:10" ht="18.75" x14ac:dyDescent="0.3">
      <c r="A70" s="82" t="s">
        <v>66</v>
      </c>
      <c r="B70" s="150">
        <v>3994</v>
      </c>
      <c r="C70" s="151">
        <v>7507</v>
      </c>
      <c r="D70" s="150">
        <v>928903</v>
      </c>
      <c r="E70" s="182">
        <f t="shared" ref="E70:E76" si="22">D70/B70</f>
        <v>232.57461191787681</v>
      </c>
      <c r="F70" s="165">
        <v>1873</v>
      </c>
      <c r="G70" s="165">
        <f t="shared" ref="G70:G75" si="23">C70-F70</f>
        <v>5634</v>
      </c>
      <c r="H70" s="116">
        <f t="shared" ref="H70:H75" si="24">C70-I70-J70</f>
        <v>4257</v>
      </c>
      <c r="I70" s="183">
        <v>3250</v>
      </c>
      <c r="J70" s="125">
        <v>0</v>
      </c>
    </row>
    <row r="71" spans="1:10" ht="18.75" x14ac:dyDescent="0.3">
      <c r="A71" s="91" t="s">
        <v>67</v>
      </c>
      <c r="B71" s="129">
        <v>7831</v>
      </c>
      <c r="C71" s="153">
        <v>14176</v>
      </c>
      <c r="D71" s="129">
        <v>1732554</v>
      </c>
      <c r="E71" s="184">
        <f t="shared" si="22"/>
        <v>221.24300855574</v>
      </c>
      <c r="F71" s="165">
        <v>3511</v>
      </c>
      <c r="G71" s="165">
        <f t="shared" si="23"/>
        <v>10665</v>
      </c>
      <c r="H71" s="123">
        <f t="shared" si="24"/>
        <v>7984</v>
      </c>
      <c r="I71" s="124">
        <v>6192</v>
      </c>
      <c r="J71" s="133">
        <v>0</v>
      </c>
    </row>
    <row r="72" spans="1:10" ht="18.75" x14ac:dyDescent="0.3">
      <c r="A72" s="91" t="s">
        <v>65</v>
      </c>
      <c r="B72" s="129">
        <v>7815</v>
      </c>
      <c r="C72" s="153">
        <v>14539</v>
      </c>
      <c r="D72" s="129">
        <v>1806178</v>
      </c>
      <c r="E72" s="184">
        <f t="shared" si="22"/>
        <v>231.11682661548303</v>
      </c>
      <c r="F72" s="165">
        <v>3806</v>
      </c>
      <c r="G72" s="165">
        <f t="shared" si="23"/>
        <v>10733</v>
      </c>
      <c r="H72" s="123">
        <f t="shared" si="24"/>
        <v>8159</v>
      </c>
      <c r="I72" s="124">
        <v>6380</v>
      </c>
      <c r="J72" s="133">
        <v>0</v>
      </c>
    </row>
    <row r="73" spans="1:10" ht="18.75" x14ac:dyDescent="0.3">
      <c r="A73" s="91" t="s">
        <v>68</v>
      </c>
      <c r="B73" s="129">
        <v>4080</v>
      </c>
      <c r="C73" s="153">
        <v>7448</v>
      </c>
      <c r="D73" s="129">
        <v>922466</v>
      </c>
      <c r="E73" s="184">
        <f t="shared" si="22"/>
        <v>226.09460784313725</v>
      </c>
      <c r="F73" s="165">
        <v>1688</v>
      </c>
      <c r="G73" s="165">
        <f t="shared" si="23"/>
        <v>5760</v>
      </c>
      <c r="H73" s="123">
        <f t="shared" si="24"/>
        <v>4036</v>
      </c>
      <c r="I73" s="124">
        <v>3412</v>
      </c>
      <c r="J73" s="133">
        <v>0</v>
      </c>
    </row>
    <row r="74" spans="1:10" ht="18.75" x14ac:dyDescent="0.3">
      <c r="A74" s="91" t="s">
        <v>69</v>
      </c>
      <c r="B74" s="129">
        <v>6417</v>
      </c>
      <c r="C74" s="153">
        <v>11892</v>
      </c>
      <c r="D74" s="129">
        <v>1470026</v>
      </c>
      <c r="E74" s="184">
        <f t="shared" si="22"/>
        <v>229.08306062022751</v>
      </c>
      <c r="F74" s="165">
        <v>3020</v>
      </c>
      <c r="G74" s="165">
        <f t="shared" si="23"/>
        <v>8872</v>
      </c>
      <c r="H74" s="123">
        <f t="shared" si="24"/>
        <v>6647</v>
      </c>
      <c r="I74" s="124">
        <v>5245</v>
      </c>
      <c r="J74" s="133">
        <v>0</v>
      </c>
    </row>
    <row r="75" spans="1:10" ht="19.5" thickBot="1" x14ac:dyDescent="0.35">
      <c r="A75" s="98" t="s">
        <v>70</v>
      </c>
      <c r="B75" s="156">
        <v>4387</v>
      </c>
      <c r="C75" s="157">
        <v>8346</v>
      </c>
      <c r="D75" s="156">
        <v>1034046</v>
      </c>
      <c r="E75" s="185">
        <f t="shared" si="22"/>
        <v>235.70686118076134</v>
      </c>
      <c r="F75" s="176">
        <v>2209</v>
      </c>
      <c r="G75" s="165">
        <f t="shared" si="23"/>
        <v>6137</v>
      </c>
      <c r="H75" s="186">
        <f t="shared" si="24"/>
        <v>4637</v>
      </c>
      <c r="I75" s="187">
        <v>3709</v>
      </c>
      <c r="J75" s="138">
        <v>0</v>
      </c>
    </row>
    <row r="76" spans="1:10" ht="19.5" thickBot="1" x14ac:dyDescent="0.35">
      <c r="A76" s="107" t="s">
        <v>48</v>
      </c>
      <c r="B76" s="145">
        <f>SUM(B70:B75)</f>
        <v>34524</v>
      </c>
      <c r="C76" s="145">
        <f t="shared" ref="C76:J76" si="25">SUM(C70:C75)</f>
        <v>63908</v>
      </c>
      <c r="D76" s="145">
        <f t="shared" si="25"/>
        <v>7894173</v>
      </c>
      <c r="E76" s="172">
        <f t="shared" si="22"/>
        <v>228.65754257907543</v>
      </c>
      <c r="F76" s="146">
        <f t="shared" si="25"/>
        <v>16107</v>
      </c>
      <c r="G76" s="146">
        <f t="shared" si="25"/>
        <v>47801</v>
      </c>
      <c r="H76" s="108">
        <f t="shared" si="25"/>
        <v>35720</v>
      </c>
      <c r="I76" s="111">
        <f t="shared" si="25"/>
        <v>28188</v>
      </c>
      <c r="J76" s="112">
        <f t="shared" si="25"/>
        <v>0</v>
      </c>
    </row>
    <row r="77" spans="1:10" ht="19.5" thickBot="1" x14ac:dyDescent="0.35">
      <c r="A77" s="160"/>
      <c r="B77" s="161"/>
      <c r="C77" s="161"/>
      <c r="D77" s="161"/>
      <c r="E77" s="162"/>
      <c r="F77" s="149"/>
      <c r="G77" s="149"/>
      <c r="H77" s="114"/>
      <c r="I77" s="114"/>
      <c r="J77" s="114"/>
    </row>
    <row r="78" spans="1:10" ht="16.5" thickBot="1" x14ac:dyDescent="0.3">
      <c r="A78" s="430" t="s">
        <v>71</v>
      </c>
      <c r="B78" s="431"/>
      <c r="C78" s="431"/>
      <c r="D78" s="431"/>
      <c r="E78" s="431"/>
      <c r="F78" s="431"/>
      <c r="G78" s="431"/>
      <c r="H78" s="435"/>
      <c r="I78" s="435"/>
      <c r="J78" s="436"/>
    </row>
    <row r="79" spans="1:10" ht="18.75" x14ac:dyDescent="0.3">
      <c r="A79" s="82" t="s">
        <v>72</v>
      </c>
      <c r="B79" s="150">
        <v>2680</v>
      </c>
      <c r="C79" s="151">
        <v>4991</v>
      </c>
      <c r="D79" s="150">
        <v>609669</v>
      </c>
      <c r="E79" s="182">
        <f t="shared" ref="E79:E89" si="26">D79/B79</f>
        <v>227.4884328358209</v>
      </c>
      <c r="F79" s="165">
        <v>1380</v>
      </c>
      <c r="G79" s="165">
        <f t="shared" ref="G79:G88" si="27">C79-F79</f>
        <v>3611</v>
      </c>
      <c r="H79" s="166">
        <f t="shared" ref="H79:H88" si="28">C79-I79-J79</f>
        <v>2823</v>
      </c>
      <c r="I79" s="119">
        <v>2168</v>
      </c>
      <c r="J79" s="120">
        <v>0</v>
      </c>
    </row>
    <row r="80" spans="1:10" ht="18.75" x14ac:dyDescent="0.3">
      <c r="A80" s="91" t="s">
        <v>73</v>
      </c>
      <c r="B80" s="129">
        <v>244</v>
      </c>
      <c r="C80" s="153">
        <v>491</v>
      </c>
      <c r="D80" s="129">
        <v>57150</v>
      </c>
      <c r="E80" s="184">
        <f t="shared" si="26"/>
        <v>234.22131147540983</v>
      </c>
      <c r="F80" s="165">
        <v>139</v>
      </c>
      <c r="G80" s="165">
        <f t="shared" si="27"/>
        <v>352</v>
      </c>
      <c r="H80" s="123">
        <f t="shared" si="28"/>
        <v>272</v>
      </c>
      <c r="I80" s="124">
        <v>219</v>
      </c>
      <c r="J80" s="133">
        <v>0</v>
      </c>
    </row>
    <row r="81" spans="1:10" ht="18.75" x14ac:dyDescent="0.3">
      <c r="A81" s="91" t="s">
        <v>74</v>
      </c>
      <c r="B81" s="129">
        <v>6266</v>
      </c>
      <c r="C81" s="153">
        <v>11856</v>
      </c>
      <c r="D81" s="129">
        <v>1469339</v>
      </c>
      <c r="E81" s="184">
        <f t="shared" si="26"/>
        <v>234.49393552505586</v>
      </c>
      <c r="F81" s="165">
        <v>3362</v>
      </c>
      <c r="G81" s="165">
        <f t="shared" si="27"/>
        <v>8494</v>
      </c>
      <c r="H81" s="123">
        <f t="shared" si="28"/>
        <v>6956</v>
      </c>
      <c r="I81" s="124">
        <v>4900</v>
      </c>
      <c r="J81" s="133">
        <v>0</v>
      </c>
    </row>
    <row r="82" spans="1:10" ht="18.75" x14ac:dyDescent="0.3">
      <c r="A82" s="91" t="s">
        <v>71</v>
      </c>
      <c r="B82" s="129">
        <v>10212</v>
      </c>
      <c r="C82" s="153">
        <v>18836</v>
      </c>
      <c r="D82" s="129">
        <v>2317626</v>
      </c>
      <c r="E82" s="184">
        <f t="shared" si="26"/>
        <v>226.95123384253819</v>
      </c>
      <c r="F82" s="165">
        <v>5084</v>
      </c>
      <c r="G82" s="165">
        <f t="shared" si="27"/>
        <v>13752</v>
      </c>
      <c r="H82" s="123">
        <f t="shared" si="28"/>
        <v>11018</v>
      </c>
      <c r="I82" s="124">
        <v>7818</v>
      </c>
      <c r="J82" s="133">
        <v>0</v>
      </c>
    </row>
    <row r="83" spans="1:10" ht="18.75" x14ac:dyDescent="0.3">
      <c r="A83" s="91" t="s">
        <v>75</v>
      </c>
      <c r="B83" s="129">
        <v>8028</v>
      </c>
      <c r="C83" s="153">
        <v>15544</v>
      </c>
      <c r="D83" s="129">
        <v>1926219</v>
      </c>
      <c r="E83" s="184">
        <f t="shared" si="26"/>
        <v>239.93759342301942</v>
      </c>
      <c r="F83" s="165">
        <v>4213</v>
      </c>
      <c r="G83" s="165">
        <f t="shared" si="27"/>
        <v>11331</v>
      </c>
      <c r="H83" s="123">
        <f t="shared" si="28"/>
        <v>8853</v>
      </c>
      <c r="I83" s="124">
        <v>6691</v>
      </c>
      <c r="J83" s="133">
        <v>0</v>
      </c>
    </row>
    <row r="84" spans="1:10" ht="18.75" x14ac:dyDescent="0.3">
      <c r="A84" s="91" t="s">
        <v>76</v>
      </c>
      <c r="B84" s="129">
        <v>7949</v>
      </c>
      <c r="C84" s="153">
        <v>14586</v>
      </c>
      <c r="D84" s="129">
        <v>1797096</v>
      </c>
      <c r="E84" s="184">
        <f t="shared" si="26"/>
        <v>226.07824883633162</v>
      </c>
      <c r="F84" s="165">
        <v>3760</v>
      </c>
      <c r="G84" s="165">
        <f t="shared" si="27"/>
        <v>10826</v>
      </c>
      <c r="H84" s="123">
        <f t="shared" si="28"/>
        <v>8187</v>
      </c>
      <c r="I84" s="124">
        <v>6398</v>
      </c>
      <c r="J84" s="133">
        <v>1</v>
      </c>
    </row>
    <row r="85" spans="1:10" ht="18.75" x14ac:dyDescent="0.3">
      <c r="A85" s="91" t="s">
        <v>77</v>
      </c>
      <c r="B85" s="129">
        <v>2800</v>
      </c>
      <c r="C85" s="153">
        <v>5041</v>
      </c>
      <c r="D85" s="129">
        <v>621296</v>
      </c>
      <c r="E85" s="184">
        <f t="shared" si="26"/>
        <v>221.89142857142858</v>
      </c>
      <c r="F85" s="165">
        <v>1135</v>
      </c>
      <c r="G85" s="165">
        <f t="shared" si="27"/>
        <v>3906</v>
      </c>
      <c r="H85" s="123">
        <f t="shared" si="28"/>
        <v>2701</v>
      </c>
      <c r="I85" s="124">
        <v>2340</v>
      </c>
      <c r="J85" s="133">
        <v>0</v>
      </c>
    </row>
    <row r="86" spans="1:10" ht="18.75" x14ac:dyDescent="0.3">
      <c r="A86" s="91" t="s">
        <v>78</v>
      </c>
      <c r="B86" s="129">
        <v>5742</v>
      </c>
      <c r="C86" s="153">
        <v>10955</v>
      </c>
      <c r="D86" s="129">
        <v>1347123</v>
      </c>
      <c r="E86" s="184">
        <f t="shared" si="26"/>
        <v>234.60867293625915</v>
      </c>
      <c r="F86" s="165">
        <v>3039</v>
      </c>
      <c r="G86" s="165">
        <f t="shared" si="27"/>
        <v>7916</v>
      </c>
      <c r="H86" s="123">
        <f t="shared" si="28"/>
        <v>6246</v>
      </c>
      <c r="I86" s="124">
        <v>4709</v>
      </c>
      <c r="J86" s="133">
        <v>0</v>
      </c>
    </row>
    <row r="87" spans="1:10" ht="18.75" x14ac:dyDescent="0.3">
      <c r="A87" s="91" t="s">
        <v>79</v>
      </c>
      <c r="B87" s="129">
        <v>1973</v>
      </c>
      <c r="C87" s="153">
        <v>3681</v>
      </c>
      <c r="D87" s="129">
        <v>461246</v>
      </c>
      <c r="E87" s="184">
        <f t="shared" si="26"/>
        <v>233.77901672579827</v>
      </c>
      <c r="F87" s="165">
        <v>1098</v>
      </c>
      <c r="G87" s="165">
        <f t="shared" si="27"/>
        <v>2583</v>
      </c>
      <c r="H87" s="123">
        <f t="shared" si="28"/>
        <v>2009</v>
      </c>
      <c r="I87" s="124">
        <v>1672</v>
      </c>
      <c r="J87" s="133">
        <v>0</v>
      </c>
    </row>
    <row r="88" spans="1:10" ht="19.5" thickBot="1" x14ac:dyDescent="0.35">
      <c r="A88" s="98" t="s">
        <v>80</v>
      </c>
      <c r="B88" s="156">
        <v>9243</v>
      </c>
      <c r="C88" s="157">
        <v>16435</v>
      </c>
      <c r="D88" s="156">
        <v>2021954</v>
      </c>
      <c r="E88" s="185">
        <f t="shared" si="26"/>
        <v>218.75516607162177</v>
      </c>
      <c r="F88" s="176">
        <v>3905</v>
      </c>
      <c r="G88" s="165">
        <f t="shared" si="27"/>
        <v>12530</v>
      </c>
      <c r="H88" s="171">
        <f t="shared" si="28"/>
        <v>9089</v>
      </c>
      <c r="I88" s="143">
        <v>7346</v>
      </c>
      <c r="J88" s="144">
        <v>0</v>
      </c>
    </row>
    <row r="89" spans="1:10" ht="19.5" thickBot="1" x14ac:dyDescent="0.35">
      <c r="A89" s="107" t="s">
        <v>48</v>
      </c>
      <c r="B89" s="145">
        <f>SUM(B79:B88)</f>
        <v>55137</v>
      </c>
      <c r="C89" s="145">
        <f t="shared" ref="C89:E89" si="29">SUM(C79:C88)</f>
        <v>102416</v>
      </c>
      <c r="D89" s="145">
        <f t="shared" si="29"/>
        <v>12628718</v>
      </c>
      <c r="E89" s="188">
        <f t="shared" si="26"/>
        <v>229.04253042421604</v>
      </c>
      <c r="F89" s="189">
        <f>SUM(F79:F88)</f>
        <v>27115</v>
      </c>
      <c r="G89" s="189">
        <f>SUM(G79:G88)</f>
        <v>75301</v>
      </c>
      <c r="H89" s="173">
        <f>SUM(H79:H88)</f>
        <v>58154</v>
      </c>
      <c r="I89" s="174">
        <f t="shared" ref="I89" si="30">SUM(I79:I88)</f>
        <v>44261</v>
      </c>
      <c r="J89" s="175">
        <f>SUM(J79:J88)</f>
        <v>1</v>
      </c>
    </row>
    <row r="90" spans="1:10" ht="19.5" thickBot="1" x14ac:dyDescent="0.35">
      <c r="A90" s="160"/>
      <c r="B90" s="161"/>
      <c r="C90" s="161"/>
      <c r="D90" s="161"/>
      <c r="E90" s="114"/>
      <c r="F90" s="149"/>
      <c r="G90" s="149"/>
      <c r="H90" s="114"/>
      <c r="I90" s="114"/>
      <c r="J90" s="114"/>
    </row>
    <row r="91" spans="1:10" ht="16.5" thickBot="1" x14ac:dyDescent="0.3">
      <c r="A91" s="430" t="s">
        <v>81</v>
      </c>
      <c r="B91" s="431"/>
      <c r="C91" s="431"/>
      <c r="D91" s="431"/>
      <c r="E91" s="431"/>
      <c r="F91" s="431"/>
      <c r="G91" s="431"/>
      <c r="H91" s="435"/>
      <c r="I91" s="435"/>
      <c r="J91" s="436"/>
    </row>
    <row r="92" spans="1:10" ht="18.75" x14ac:dyDescent="0.3">
      <c r="A92" s="82" t="s">
        <v>82</v>
      </c>
      <c r="B92" s="150">
        <v>5690</v>
      </c>
      <c r="C92" s="151">
        <v>10355</v>
      </c>
      <c r="D92" s="164">
        <v>1268470</v>
      </c>
      <c r="E92" s="118">
        <f t="shared" ref="E92:E101" si="31">D92/B92</f>
        <v>222.92970123022846</v>
      </c>
      <c r="F92" s="165">
        <v>2301</v>
      </c>
      <c r="G92" s="165">
        <f t="shared" ref="G92:G100" si="32">C92-F92</f>
        <v>8054</v>
      </c>
      <c r="H92" s="166">
        <f t="shared" ref="H92:H100" si="33">C92-I92-J92</f>
        <v>5627</v>
      </c>
      <c r="I92" s="119">
        <v>4727</v>
      </c>
      <c r="J92" s="120">
        <v>1</v>
      </c>
    </row>
    <row r="93" spans="1:10" ht="18.75" x14ac:dyDescent="0.3">
      <c r="A93" s="91" t="s">
        <v>83</v>
      </c>
      <c r="B93" s="129">
        <v>8173</v>
      </c>
      <c r="C93" s="153">
        <v>15759</v>
      </c>
      <c r="D93" s="168">
        <v>1940895</v>
      </c>
      <c r="E93" s="97">
        <f t="shared" si="31"/>
        <v>237.47644683714671</v>
      </c>
      <c r="F93" s="165">
        <v>3857</v>
      </c>
      <c r="G93" s="165">
        <f t="shared" si="32"/>
        <v>11902</v>
      </c>
      <c r="H93" s="123">
        <f t="shared" si="33"/>
        <v>8874</v>
      </c>
      <c r="I93" s="124">
        <v>6885</v>
      </c>
      <c r="J93" s="133">
        <v>0</v>
      </c>
    </row>
    <row r="94" spans="1:10" ht="18.75" x14ac:dyDescent="0.3">
      <c r="A94" s="91" t="s">
        <v>84</v>
      </c>
      <c r="B94" s="129">
        <v>4062</v>
      </c>
      <c r="C94" s="153">
        <v>7766</v>
      </c>
      <c r="D94" s="168">
        <v>964720</v>
      </c>
      <c r="E94" s="97">
        <f t="shared" si="31"/>
        <v>237.49876907927128</v>
      </c>
      <c r="F94" s="165">
        <v>1873</v>
      </c>
      <c r="G94" s="165">
        <f t="shared" si="32"/>
        <v>5893</v>
      </c>
      <c r="H94" s="123">
        <f t="shared" si="33"/>
        <v>4279</v>
      </c>
      <c r="I94" s="124">
        <v>3486</v>
      </c>
      <c r="J94" s="133">
        <v>1</v>
      </c>
    </row>
    <row r="95" spans="1:10" ht="18.75" x14ac:dyDescent="0.3">
      <c r="A95" s="91" t="s">
        <v>85</v>
      </c>
      <c r="B95" s="129">
        <v>2816</v>
      </c>
      <c r="C95" s="153">
        <v>4901</v>
      </c>
      <c r="D95" s="168">
        <v>608631</v>
      </c>
      <c r="E95" s="97">
        <f t="shared" si="31"/>
        <v>216.13316761363637</v>
      </c>
      <c r="F95" s="165">
        <v>1038</v>
      </c>
      <c r="G95" s="165">
        <f t="shared" si="32"/>
        <v>3863</v>
      </c>
      <c r="H95" s="123">
        <f t="shared" si="33"/>
        <v>2798</v>
      </c>
      <c r="I95" s="124">
        <v>2103</v>
      </c>
      <c r="J95" s="133">
        <v>0</v>
      </c>
    </row>
    <row r="96" spans="1:10" ht="18.75" x14ac:dyDescent="0.3">
      <c r="A96" s="91" t="s">
        <v>86</v>
      </c>
      <c r="B96" s="129">
        <v>5446</v>
      </c>
      <c r="C96" s="153">
        <v>10585</v>
      </c>
      <c r="D96" s="168">
        <v>1306510</v>
      </c>
      <c r="E96" s="97">
        <f t="shared" si="31"/>
        <v>239.90268086669116</v>
      </c>
      <c r="F96" s="165">
        <v>2536</v>
      </c>
      <c r="G96" s="165">
        <f t="shared" si="32"/>
        <v>8049</v>
      </c>
      <c r="H96" s="123">
        <f t="shared" si="33"/>
        <v>5801</v>
      </c>
      <c r="I96" s="124">
        <v>4784</v>
      </c>
      <c r="J96" s="133">
        <v>0</v>
      </c>
    </row>
    <row r="97" spans="1:10" ht="18.75" x14ac:dyDescent="0.3">
      <c r="A97" s="91" t="s">
        <v>87</v>
      </c>
      <c r="B97" s="129">
        <v>1156</v>
      </c>
      <c r="C97" s="153">
        <v>2502</v>
      </c>
      <c r="D97" s="168">
        <v>313084</v>
      </c>
      <c r="E97" s="97">
        <f t="shared" si="31"/>
        <v>270.83391003460207</v>
      </c>
      <c r="F97" s="165">
        <v>659</v>
      </c>
      <c r="G97" s="165">
        <f t="shared" si="32"/>
        <v>1843</v>
      </c>
      <c r="H97" s="123">
        <f t="shared" si="33"/>
        <v>1293</v>
      </c>
      <c r="I97" s="124">
        <v>1209</v>
      </c>
      <c r="J97" s="133">
        <v>0</v>
      </c>
    </row>
    <row r="98" spans="1:10" ht="18.75" x14ac:dyDescent="0.3">
      <c r="A98" s="91" t="s">
        <v>88</v>
      </c>
      <c r="B98" s="129">
        <v>16355</v>
      </c>
      <c r="C98" s="153">
        <v>29550</v>
      </c>
      <c r="D98" s="168">
        <v>3721647</v>
      </c>
      <c r="E98" s="97">
        <f t="shared" si="31"/>
        <v>227.55408132069704</v>
      </c>
      <c r="F98" s="165">
        <v>7428</v>
      </c>
      <c r="G98" s="165">
        <f t="shared" si="32"/>
        <v>22122</v>
      </c>
      <c r="H98" s="123">
        <f t="shared" si="33"/>
        <v>16945</v>
      </c>
      <c r="I98" s="124">
        <v>12605</v>
      </c>
      <c r="J98" s="133">
        <v>0</v>
      </c>
    </row>
    <row r="99" spans="1:10" ht="18.75" x14ac:dyDescent="0.3">
      <c r="A99" s="190" t="s">
        <v>89</v>
      </c>
      <c r="B99" s="129">
        <v>4426</v>
      </c>
      <c r="C99" s="153">
        <v>8576</v>
      </c>
      <c r="D99" s="191">
        <v>1045888</v>
      </c>
      <c r="E99" s="192">
        <f t="shared" si="31"/>
        <v>236.30546769091731</v>
      </c>
      <c r="F99" s="165">
        <v>2161</v>
      </c>
      <c r="G99" s="165">
        <f t="shared" si="32"/>
        <v>6415</v>
      </c>
      <c r="H99" s="123">
        <f t="shared" si="33"/>
        <v>4741</v>
      </c>
      <c r="I99" s="124">
        <v>3835</v>
      </c>
      <c r="J99" s="133">
        <v>0</v>
      </c>
    </row>
    <row r="100" spans="1:10" ht="19.5" thickBot="1" x14ac:dyDescent="0.35">
      <c r="A100" s="91" t="s">
        <v>90</v>
      </c>
      <c r="B100" s="156">
        <v>6870</v>
      </c>
      <c r="C100" s="157">
        <v>13104</v>
      </c>
      <c r="D100" s="170">
        <v>1623776</v>
      </c>
      <c r="E100" s="104">
        <f t="shared" si="31"/>
        <v>236.35749636098981</v>
      </c>
      <c r="F100" s="176">
        <v>3296</v>
      </c>
      <c r="G100" s="165">
        <f t="shared" si="32"/>
        <v>9808</v>
      </c>
      <c r="H100" s="171">
        <f t="shared" si="33"/>
        <v>7231</v>
      </c>
      <c r="I100" s="143">
        <v>5873</v>
      </c>
      <c r="J100" s="144">
        <v>0</v>
      </c>
    </row>
    <row r="101" spans="1:10" ht="19.5" thickBot="1" x14ac:dyDescent="0.35">
      <c r="A101" s="107" t="s">
        <v>48</v>
      </c>
      <c r="B101" s="145">
        <f>SUM(B92:B100)</f>
        <v>54994</v>
      </c>
      <c r="C101" s="145">
        <f t="shared" ref="C101:G101" si="34">SUM(C92:C100)</f>
        <v>103098</v>
      </c>
      <c r="D101" s="145">
        <f t="shared" si="34"/>
        <v>12793621</v>
      </c>
      <c r="E101" s="172">
        <f t="shared" si="31"/>
        <v>232.63666945484962</v>
      </c>
      <c r="F101" s="146">
        <f t="shared" si="34"/>
        <v>25149</v>
      </c>
      <c r="G101" s="146">
        <f t="shared" si="34"/>
        <v>77949</v>
      </c>
      <c r="H101" s="173">
        <f>SUM(H92:H100)</f>
        <v>57589</v>
      </c>
      <c r="I101" s="174">
        <f>SUM(I92:I100)</f>
        <v>45507</v>
      </c>
      <c r="J101" s="175">
        <f>SUM(J92:J100)</f>
        <v>2</v>
      </c>
    </row>
    <row r="102" spans="1:10" ht="19.5" thickBot="1" x14ac:dyDescent="0.35">
      <c r="A102" s="160"/>
      <c r="B102" s="161"/>
      <c r="C102" s="161"/>
      <c r="D102" s="161"/>
      <c r="E102" s="162"/>
      <c r="F102" s="149"/>
      <c r="G102" s="149"/>
      <c r="H102" s="114"/>
      <c r="I102" s="114"/>
      <c r="J102" s="114"/>
    </row>
    <row r="103" spans="1:10" ht="16.5" thickBot="1" x14ac:dyDescent="0.3">
      <c r="A103" s="437" t="s">
        <v>91</v>
      </c>
      <c r="B103" s="438"/>
      <c r="C103" s="438"/>
      <c r="D103" s="438"/>
      <c r="E103" s="438"/>
      <c r="F103" s="438"/>
      <c r="G103" s="438"/>
      <c r="H103" s="439"/>
      <c r="I103" s="439"/>
      <c r="J103" s="440"/>
    </row>
    <row r="104" spans="1:10" ht="18.75" x14ac:dyDescent="0.3">
      <c r="A104" s="193" t="s">
        <v>92</v>
      </c>
      <c r="B104" s="194">
        <v>3960</v>
      </c>
      <c r="C104" s="195">
        <v>8370</v>
      </c>
      <c r="D104" s="194">
        <v>1040927</v>
      </c>
      <c r="E104" s="182">
        <f t="shared" ref="E104:E118" si="35">D104/B104</f>
        <v>262.86035353535351</v>
      </c>
      <c r="F104" s="165">
        <v>2144</v>
      </c>
      <c r="G104" s="165">
        <f t="shared" ref="G104:G117" si="36">C104-F104</f>
        <v>6226</v>
      </c>
      <c r="H104" s="166">
        <f t="shared" ref="H104:H117" si="37">C104-I104-J104</f>
        <v>4516</v>
      </c>
      <c r="I104" s="119">
        <v>3851</v>
      </c>
      <c r="J104" s="120">
        <v>3</v>
      </c>
    </row>
    <row r="105" spans="1:10" ht="18.75" x14ac:dyDescent="0.3">
      <c r="A105" s="196" t="s">
        <v>93</v>
      </c>
      <c r="B105" s="129">
        <v>5594</v>
      </c>
      <c r="C105" s="131">
        <v>10350</v>
      </c>
      <c r="D105" s="129">
        <v>1271928</v>
      </c>
      <c r="E105" s="184">
        <f t="shared" si="35"/>
        <v>227.37361458705757</v>
      </c>
      <c r="F105" s="165">
        <v>2611</v>
      </c>
      <c r="G105" s="165">
        <f t="shared" si="36"/>
        <v>7739</v>
      </c>
      <c r="H105" s="123">
        <f t="shared" si="37"/>
        <v>5674</v>
      </c>
      <c r="I105" s="124">
        <v>4676</v>
      </c>
      <c r="J105" s="133">
        <v>0</v>
      </c>
    </row>
    <row r="106" spans="1:10" ht="18.75" x14ac:dyDescent="0.3">
      <c r="A106" s="196" t="s">
        <v>94</v>
      </c>
      <c r="B106" s="126">
        <v>851</v>
      </c>
      <c r="C106" s="197">
        <v>1666</v>
      </c>
      <c r="D106" s="126">
        <v>218579</v>
      </c>
      <c r="E106" s="184">
        <f t="shared" si="35"/>
        <v>256.84958871915393</v>
      </c>
      <c r="F106" s="165">
        <v>373</v>
      </c>
      <c r="G106" s="165">
        <f t="shared" si="36"/>
        <v>1293</v>
      </c>
      <c r="H106" s="123">
        <f t="shared" si="37"/>
        <v>878</v>
      </c>
      <c r="I106" s="124">
        <v>788</v>
      </c>
      <c r="J106" s="133">
        <v>0</v>
      </c>
    </row>
    <row r="107" spans="1:10" ht="18.75" x14ac:dyDescent="0.3">
      <c r="A107" s="196" t="s">
        <v>95</v>
      </c>
      <c r="B107" s="129">
        <v>7670</v>
      </c>
      <c r="C107" s="153">
        <v>14768</v>
      </c>
      <c r="D107" s="129">
        <v>1829350</v>
      </c>
      <c r="E107" s="184">
        <f t="shared" si="35"/>
        <v>238.50717079530639</v>
      </c>
      <c r="F107" s="165">
        <v>3745</v>
      </c>
      <c r="G107" s="165">
        <f t="shared" si="36"/>
        <v>11023</v>
      </c>
      <c r="H107" s="123">
        <f t="shared" si="37"/>
        <v>8131</v>
      </c>
      <c r="I107" s="124">
        <v>6637</v>
      </c>
      <c r="J107" s="133">
        <v>0</v>
      </c>
    </row>
    <row r="108" spans="1:10" ht="18.75" x14ac:dyDescent="0.3">
      <c r="A108" s="91" t="s">
        <v>96</v>
      </c>
      <c r="B108" s="129">
        <v>4785</v>
      </c>
      <c r="C108" s="153">
        <v>9325</v>
      </c>
      <c r="D108" s="129">
        <v>1167493</v>
      </c>
      <c r="E108" s="184">
        <f t="shared" si="35"/>
        <v>243.9901776384535</v>
      </c>
      <c r="F108" s="165">
        <v>2391</v>
      </c>
      <c r="G108" s="165">
        <f t="shared" si="36"/>
        <v>6934</v>
      </c>
      <c r="H108" s="123">
        <f t="shared" si="37"/>
        <v>5137</v>
      </c>
      <c r="I108" s="124">
        <v>4188</v>
      </c>
      <c r="J108" s="133">
        <v>0</v>
      </c>
    </row>
    <row r="109" spans="1:10" ht="18.75" x14ac:dyDescent="0.3">
      <c r="A109" s="91" t="s">
        <v>97</v>
      </c>
      <c r="B109" s="129">
        <v>3802</v>
      </c>
      <c r="C109" s="153">
        <v>7585</v>
      </c>
      <c r="D109" s="129">
        <v>954461</v>
      </c>
      <c r="E109" s="184">
        <f t="shared" si="35"/>
        <v>251.04182009468701</v>
      </c>
      <c r="F109" s="165">
        <v>1876</v>
      </c>
      <c r="G109" s="165">
        <f t="shared" si="36"/>
        <v>5709</v>
      </c>
      <c r="H109" s="123">
        <f t="shared" si="37"/>
        <v>3923</v>
      </c>
      <c r="I109" s="124">
        <v>3661</v>
      </c>
      <c r="J109" s="133">
        <v>1</v>
      </c>
    </row>
    <row r="110" spans="1:10" ht="18.75" x14ac:dyDescent="0.3">
      <c r="A110" s="91" t="s">
        <v>98</v>
      </c>
      <c r="B110" s="129">
        <v>9033</v>
      </c>
      <c r="C110" s="153">
        <v>17929</v>
      </c>
      <c r="D110" s="129">
        <v>2205048</v>
      </c>
      <c r="E110" s="184">
        <f t="shared" si="35"/>
        <v>244.11026237130523</v>
      </c>
      <c r="F110" s="165">
        <v>4640</v>
      </c>
      <c r="G110" s="165">
        <f t="shared" si="36"/>
        <v>13289</v>
      </c>
      <c r="H110" s="123">
        <f t="shared" si="37"/>
        <v>10040</v>
      </c>
      <c r="I110" s="124">
        <v>7889</v>
      </c>
      <c r="J110" s="133">
        <v>0</v>
      </c>
    </row>
    <row r="111" spans="1:10" ht="18.75" x14ac:dyDescent="0.3">
      <c r="A111" s="91" t="s">
        <v>99</v>
      </c>
      <c r="B111" s="129">
        <v>5955</v>
      </c>
      <c r="C111" s="153">
        <v>12042</v>
      </c>
      <c r="D111" s="129">
        <v>1478140</v>
      </c>
      <c r="E111" s="184">
        <f t="shared" si="35"/>
        <v>248.21830394626363</v>
      </c>
      <c r="F111" s="165">
        <v>2929</v>
      </c>
      <c r="G111" s="165">
        <f t="shared" si="36"/>
        <v>9113</v>
      </c>
      <c r="H111" s="123">
        <f t="shared" si="37"/>
        <v>6278</v>
      </c>
      <c r="I111" s="124">
        <v>5764</v>
      </c>
      <c r="J111" s="133">
        <v>0</v>
      </c>
    </row>
    <row r="112" spans="1:10" ht="18.75" x14ac:dyDescent="0.3">
      <c r="A112" s="91" t="s">
        <v>100</v>
      </c>
      <c r="B112" s="129">
        <v>5473</v>
      </c>
      <c r="C112" s="153">
        <v>11237</v>
      </c>
      <c r="D112" s="129">
        <v>1386087</v>
      </c>
      <c r="E112" s="184">
        <f t="shared" si="35"/>
        <v>253.25909007856751</v>
      </c>
      <c r="F112" s="165">
        <v>3253</v>
      </c>
      <c r="G112" s="165">
        <f t="shared" si="36"/>
        <v>7984</v>
      </c>
      <c r="H112" s="123">
        <f t="shared" si="37"/>
        <v>6189</v>
      </c>
      <c r="I112" s="124">
        <v>5048</v>
      </c>
      <c r="J112" s="133">
        <v>0</v>
      </c>
    </row>
    <row r="113" spans="1:10" ht="18.75" x14ac:dyDescent="0.3">
      <c r="A113" s="91" t="s">
        <v>101</v>
      </c>
      <c r="B113" s="129">
        <v>7736</v>
      </c>
      <c r="C113" s="153">
        <v>13960</v>
      </c>
      <c r="D113" s="129">
        <v>1746567</v>
      </c>
      <c r="E113" s="184">
        <f t="shared" si="35"/>
        <v>225.77132885211995</v>
      </c>
      <c r="F113" s="165">
        <v>3725</v>
      </c>
      <c r="G113" s="165">
        <f t="shared" si="36"/>
        <v>10235</v>
      </c>
      <c r="H113" s="123">
        <f t="shared" si="37"/>
        <v>8039</v>
      </c>
      <c r="I113" s="124">
        <v>5921</v>
      </c>
      <c r="J113" s="133">
        <v>0</v>
      </c>
    </row>
    <row r="114" spans="1:10" ht="18.75" x14ac:dyDescent="0.3">
      <c r="A114" s="91" t="s">
        <v>102</v>
      </c>
      <c r="B114" s="129">
        <v>8820</v>
      </c>
      <c r="C114" s="153">
        <v>17621</v>
      </c>
      <c r="D114" s="129">
        <v>2184347</v>
      </c>
      <c r="E114" s="184">
        <f t="shared" si="35"/>
        <v>247.65839002267575</v>
      </c>
      <c r="F114" s="165">
        <v>4946</v>
      </c>
      <c r="G114" s="165">
        <f t="shared" si="36"/>
        <v>12675</v>
      </c>
      <c r="H114" s="123">
        <f t="shared" si="37"/>
        <v>10000</v>
      </c>
      <c r="I114" s="124">
        <v>7621</v>
      </c>
      <c r="J114" s="133">
        <v>0</v>
      </c>
    </row>
    <row r="115" spans="1:10" ht="18.75" x14ac:dyDescent="0.3">
      <c r="A115" s="91" t="s">
        <v>103</v>
      </c>
      <c r="B115" s="129">
        <v>16265</v>
      </c>
      <c r="C115" s="153">
        <v>31060</v>
      </c>
      <c r="D115" s="129">
        <v>3907618</v>
      </c>
      <c r="E115" s="184">
        <f t="shared" si="35"/>
        <v>240.24703350753151</v>
      </c>
      <c r="F115" s="165">
        <v>8470</v>
      </c>
      <c r="G115" s="165">
        <f t="shared" si="36"/>
        <v>22590</v>
      </c>
      <c r="H115" s="123">
        <f t="shared" si="37"/>
        <v>17653</v>
      </c>
      <c r="I115" s="124">
        <v>13407</v>
      </c>
      <c r="J115" s="133">
        <v>0</v>
      </c>
    </row>
    <row r="116" spans="1:10" ht="18.75" x14ac:dyDescent="0.3">
      <c r="A116" s="91" t="s">
        <v>104</v>
      </c>
      <c r="B116" s="129">
        <v>5717</v>
      </c>
      <c r="C116" s="153">
        <v>11408</v>
      </c>
      <c r="D116" s="129">
        <v>1431361</v>
      </c>
      <c r="E116" s="184">
        <f t="shared" si="35"/>
        <v>250.36924960643694</v>
      </c>
      <c r="F116" s="165">
        <v>2863</v>
      </c>
      <c r="G116" s="165">
        <f t="shared" si="36"/>
        <v>8545</v>
      </c>
      <c r="H116" s="123">
        <f t="shared" si="37"/>
        <v>6265</v>
      </c>
      <c r="I116" s="124">
        <v>5143</v>
      </c>
      <c r="J116" s="133">
        <v>0</v>
      </c>
    </row>
    <row r="117" spans="1:10" ht="19.5" thickBot="1" x14ac:dyDescent="0.35">
      <c r="A117" s="91" t="s">
        <v>105</v>
      </c>
      <c r="B117" s="156">
        <v>8487</v>
      </c>
      <c r="C117" s="157">
        <v>15952</v>
      </c>
      <c r="D117" s="156">
        <v>1988511</v>
      </c>
      <c r="E117" s="185">
        <f t="shared" si="35"/>
        <v>234.30081300813009</v>
      </c>
      <c r="F117" s="176">
        <v>3658</v>
      </c>
      <c r="G117" s="165">
        <f t="shared" si="36"/>
        <v>12294</v>
      </c>
      <c r="H117" s="171">
        <f t="shared" si="37"/>
        <v>8853</v>
      </c>
      <c r="I117" s="143">
        <v>7099</v>
      </c>
      <c r="J117" s="144">
        <v>0</v>
      </c>
    </row>
    <row r="118" spans="1:10" ht="19.5" thickBot="1" x14ac:dyDescent="0.35">
      <c r="A118" s="107" t="s">
        <v>48</v>
      </c>
      <c r="B118" s="145">
        <f>SUM(B104:B117)</f>
        <v>94148</v>
      </c>
      <c r="C118" s="145">
        <f t="shared" ref="C118:J118" si="38">SUM(C104:C117)</f>
        <v>183273</v>
      </c>
      <c r="D118" s="145">
        <f t="shared" si="38"/>
        <v>22810417</v>
      </c>
      <c r="E118" s="172">
        <f t="shared" si="35"/>
        <v>242.28254450439732</v>
      </c>
      <c r="F118" s="146">
        <f t="shared" si="38"/>
        <v>47624</v>
      </c>
      <c r="G118" s="146">
        <f t="shared" si="38"/>
        <v>135649</v>
      </c>
      <c r="H118" s="173">
        <f>SUM(H104:H117)</f>
        <v>101576</v>
      </c>
      <c r="I118" s="174">
        <f t="shared" si="38"/>
        <v>81693</v>
      </c>
      <c r="J118" s="175">
        <f t="shared" si="38"/>
        <v>4</v>
      </c>
    </row>
    <row r="119" spans="1:10" ht="19.5" thickBot="1" x14ac:dyDescent="0.35">
      <c r="A119" s="160"/>
      <c r="B119" s="161"/>
      <c r="C119" s="161"/>
      <c r="D119" s="161"/>
      <c r="E119" s="162"/>
      <c r="F119" s="149"/>
      <c r="G119" s="149"/>
      <c r="H119" s="114"/>
      <c r="I119" s="114"/>
      <c r="J119" s="114"/>
    </row>
    <row r="120" spans="1:10" ht="16.5" thickBot="1" x14ac:dyDescent="0.3">
      <c r="A120" s="430" t="s">
        <v>106</v>
      </c>
      <c r="B120" s="431"/>
      <c r="C120" s="431"/>
      <c r="D120" s="431"/>
      <c r="E120" s="431"/>
      <c r="F120" s="431"/>
      <c r="G120" s="431"/>
      <c r="H120" s="431"/>
      <c r="I120" s="431"/>
      <c r="J120" s="432"/>
    </row>
    <row r="121" spans="1:10" ht="18.75" x14ac:dyDescent="0.3">
      <c r="A121" s="82" t="s">
        <v>108</v>
      </c>
      <c r="B121" s="150">
        <v>9398</v>
      </c>
      <c r="C121" s="198">
        <v>17200</v>
      </c>
      <c r="D121" s="150">
        <v>2132178</v>
      </c>
      <c r="E121" s="182">
        <f t="shared" ref="E121:E131" si="39">D121/B121</f>
        <v>226.87571823792297</v>
      </c>
      <c r="F121" s="150">
        <v>4796</v>
      </c>
      <c r="G121" s="198">
        <f t="shared" ref="G121:G128" si="40">C121-F121</f>
        <v>12404</v>
      </c>
      <c r="H121" s="118">
        <f t="shared" ref="H121:H128" si="41">C121-I121-J121</f>
        <v>10068</v>
      </c>
      <c r="I121" s="119">
        <v>7132</v>
      </c>
      <c r="J121" s="152">
        <v>0</v>
      </c>
    </row>
    <row r="122" spans="1:10" ht="18.75" x14ac:dyDescent="0.3">
      <c r="A122" s="91" t="s">
        <v>109</v>
      </c>
      <c r="B122" s="126">
        <v>1471</v>
      </c>
      <c r="C122" s="165">
        <v>2727</v>
      </c>
      <c r="D122" s="126">
        <v>335764</v>
      </c>
      <c r="E122" s="184">
        <f t="shared" si="39"/>
        <v>228.25560842963969</v>
      </c>
      <c r="F122" s="129">
        <v>724</v>
      </c>
      <c r="G122" s="199">
        <f t="shared" si="40"/>
        <v>2003</v>
      </c>
      <c r="H122" s="97">
        <f t="shared" si="41"/>
        <v>1614</v>
      </c>
      <c r="I122" s="124">
        <v>1113</v>
      </c>
      <c r="J122" s="154">
        <v>0</v>
      </c>
    </row>
    <row r="123" spans="1:10" ht="18.75" x14ac:dyDescent="0.3">
      <c r="A123" s="91" t="s">
        <v>110</v>
      </c>
      <c r="B123" s="129">
        <v>9061</v>
      </c>
      <c r="C123" s="167">
        <v>14453</v>
      </c>
      <c r="D123" s="129">
        <v>1817089</v>
      </c>
      <c r="E123" s="184">
        <f t="shared" si="39"/>
        <v>200.53956516940735</v>
      </c>
      <c r="F123" s="129">
        <v>3442</v>
      </c>
      <c r="G123" s="199">
        <f t="shared" si="40"/>
        <v>11011</v>
      </c>
      <c r="H123" s="97">
        <f t="shared" si="41"/>
        <v>8399</v>
      </c>
      <c r="I123" s="124">
        <v>6054</v>
      </c>
      <c r="J123" s="154">
        <v>0</v>
      </c>
    </row>
    <row r="124" spans="1:10" ht="18.75" x14ac:dyDescent="0.3">
      <c r="A124" s="91" t="s">
        <v>111</v>
      </c>
      <c r="B124" s="129">
        <v>11285</v>
      </c>
      <c r="C124" s="167">
        <v>21608</v>
      </c>
      <c r="D124" s="129">
        <v>2696070</v>
      </c>
      <c r="E124" s="184">
        <f t="shared" si="39"/>
        <v>238.90739920248117</v>
      </c>
      <c r="F124" s="129">
        <v>6913</v>
      </c>
      <c r="G124" s="199">
        <f t="shared" si="40"/>
        <v>14695</v>
      </c>
      <c r="H124" s="97">
        <f t="shared" si="41"/>
        <v>13089</v>
      </c>
      <c r="I124" s="124">
        <v>8519</v>
      </c>
      <c r="J124" s="154">
        <v>0</v>
      </c>
    </row>
    <row r="125" spans="1:10" ht="18.75" x14ac:dyDescent="0.3">
      <c r="A125" s="91" t="s">
        <v>112</v>
      </c>
      <c r="B125" s="129">
        <v>9796</v>
      </c>
      <c r="C125" s="167">
        <v>18443</v>
      </c>
      <c r="D125" s="129">
        <v>2290000</v>
      </c>
      <c r="E125" s="184">
        <f t="shared" si="39"/>
        <v>233.7688852592895</v>
      </c>
      <c r="F125" s="129">
        <v>6092</v>
      </c>
      <c r="G125" s="199">
        <f t="shared" si="40"/>
        <v>12351</v>
      </c>
      <c r="H125" s="97">
        <f t="shared" si="41"/>
        <v>11264</v>
      </c>
      <c r="I125" s="124">
        <v>7178</v>
      </c>
      <c r="J125" s="154">
        <v>1</v>
      </c>
    </row>
    <row r="126" spans="1:10" ht="18.75" x14ac:dyDescent="0.3">
      <c r="A126" s="91" t="s">
        <v>113</v>
      </c>
      <c r="B126" s="129">
        <v>8005</v>
      </c>
      <c r="C126" s="167">
        <v>15584</v>
      </c>
      <c r="D126" s="129">
        <v>1944492</v>
      </c>
      <c r="E126" s="184">
        <f t="shared" si="39"/>
        <v>242.90968144909431</v>
      </c>
      <c r="F126" s="129">
        <v>5134</v>
      </c>
      <c r="G126" s="199">
        <f t="shared" si="40"/>
        <v>10450</v>
      </c>
      <c r="H126" s="97">
        <f t="shared" si="41"/>
        <v>9358</v>
      </c>
      <c r="I126" s="124">
        <v>6225</v>
      </c>
      <c r="J126" s="154">
        <v>1</v>
      </c>
    </row>
    <row r="127" spans="1:10" ht="18.75" x14ac:dyDescent="0.3">
      <c r="A127" s="91" t="s">
        <v>114</v>
      </c>
      <c r="B127" s="129">
        <v>14290</v>
      </c>
      <c r="C127" s="167">
        <v>25496</v>
      </c>
      <c r="D127" s="129">
        <v>3192447.81</v>
      </c>
      <c r="E127" s="184">
        <f t="shared" si="39"/>
        <v>223.4043254023793</v>
      </c>
      <c r="F127" s="129">
        <v>7799</v>
      </c>
      <c r="G127" s="199">
        <f t="shared" si="40"/>
        <v>17697</v>
      </c>
      <c r="H127" s="97">
        <f t="shared" si="41"/>
        <v>15412</v>
      </c>
      <c r="I127" s="124">
        <v>10084</v>
      </c>
      <c r="J127" s="154">
        <v>0</v>
      </c>
    </row>
    <row r="128" spans="1:10" ht="19.5" thickBot="1" x14ac:dyDescent="0.35">
      <c r="A128" s="190" t="s">
        <v>107</v>
      </c>
      <c r="B128" s="156">
        <v>1818</v>
      </c>
      <c r="C128" s="169">
        <v>3645</v>
      </c>
      <c r="D128" s="156">
        <v>460412</v>
      </c>
      <c r="E128" s="185">
        <f t="shared" si="39"/>
        <v>253.25192519251925</v>
      </c>
      <c r="F128" s="156">
        <v>1232</v>
      </c>
      <c r="G128" s="200">
        <f t="shared" si="40"/>
        <v>2413</v>
      </c>
      <c r="H128" s="104">
        <f t="shared" si="41"/>
        <v>2083</v>
      </c>
      <c r="I128" s="143">
        <v>1562</v>
      </c>
      <c r="J128" s="158">
        <v>0</v>
      </c>
    </row>
    <row r="129" spans="1:10" ht="19.5" thickBot="1" x14ac:dyDescent="0.35">
      <c r="A129" s="107" t="s">
        <v>48</v>
      </c>
      <c r="B129" s="145">
        <f t="shared" ref="B129:J129" si="42">SUM(B121:B128)</f>
        <v>65124</v>
      </c>
      <c r="C129" s="145">
        <f t="shared" si="42"/>
        <v>119156</v>
      </c>
      <c r="D129" s="145">
        <f t="shared" si="42"/>
        <v>14868452.810000001</v>
      </c>
      <c r="E129" s="172">
        <f t="shared" si="39"/>
        <v>228.30988283889198</v>
      </c>
      <c r="F129" s="159">
        <f t="shared" si="42"/>
        <v>36132</v>
      </c>
      <c r="G129" s="159">
        <f t="shared" si="42"/>
        <v>83024</v>
      </c>
      <c r="H129" s="173">
        <f>SUM(H121:H128)</f>
        <v>71287</v>
      </c>
      <c r="I129" s="174">
        <f t="shared" si="42"/>
        <v>47867</v>
      </c>
      <c r="J129" s="175">
        <f t="shared" si="42"/>
        <v>2</v>
      </c>
    </row>
    <row r="130" spans="1:10" ht="19.5" thickBot="1" x14ac:dyDescent="0.35">
      <c r="A130" s="160"/>
      <c r="B130" s="161"/>
      <c r="C130" s="161"/>
      <c r="D130" s="161"/>
      <c r="E130" s="162"/>
      <c r="F130" s="149"/>
      <c r="G130" s="149"/>
      <c r="H130" s="114"/>
      <c r="I130" s="114"/>
      <c r="J130" s="114"/>
    </row>
    <row r="131" spans="1:10" ht="19.5" thickBot="1" x14ac:dyDescent="0.35">
      <c r="A131" s="201" t="s">
        <v>115</v>
      </c>
      <c r="B131" s="202">
        <f t="shared" ref="B131:J131" si="43">SUM(B129+B118+B101+B89+B76+B67+B57+B47+B33+B17)</f>
        <v>663188</v>
      </c>
      <c r="C131" s="202">
        <f t="shared" si="43"/>
        <v>1247085</v>
      </c>
      <c r="D131" s="202">
        <f t="shared" si="43"/>
        <v>154622978.81</v>
      </c>
      <c r="E131" s="202">
        <f t="shared" si="39"/>
        <v>233.15105039596617</v>
      </c>
      <c r="F131" s="146">
        <f t="shared" si="43"/>
        <v>327818</v>
      </c>
      <c r="G131" s="146">
        <f t="shared" si="43"/>
        <v>919267</v>
      </c>
      <c r="H131" s="145">
        <f t="shared" si="43"/>
        <v>706672</v>
      </c>
      <c r="I131" s="189">
        <f t="shared" si="43"/>
        <v>540400</v>
      </c>
      <c r="J131" s="203">
        <f t="shared" si="43"/>
        <v>13</v>
      </c>
    </row>
  </sheetData>
  <mergeCells count="13">
    <mergeCell ref="A120:J120"/>
    <mergeCell ref="B1:I1"/>
    <mergeCell ref="B2:I2"/>
    <mergeCell ref="B3:I3"/>
    <mergeCell ref="B4:I4"/>
    <mergeCell ref="A35:J35"/>
    <mergeCell ref="A49:J49"/>
    <mergeCell ref="A59:J59"/>
    <mergeCell ref="A78:J78"/>
    <mergeCell ref="A91:J91"/>
    <mergeCell ref="A103:J103"/>
    <mergeCell ref="D5:F5"/>
    <mergeCell ref="A19:J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3"/>
  <sheetViews>
    <sheetView workbookViewId="0">
      <selection activeCell="E17" sqref="E17"/>
    </sheetView>
  </sheetViews>
  <sheetFormatPr defaultRowHeight="15" x14ac:dyDescent="0.25"/>
  <cols>
    <col min="1" max="1" width="18.140625" style="69" bestFit="1" customWidth="1"/>
    <col min="2" max="2" width="12.28515625" style="69" bestFit="1" customWidth="1"/>
    <col min="3" max="3" width="17.85546875" style="69" bestFit="1" customWidth="1"/>
    <col min="4" max="4" width="18" style="69" bestFit="1" customWidth="1"/>
    <col min="5" max="5" width="32.7109375" style="69" bestFit="1" customWidth="1"/>
    <col min="6" max="6" width="12.28515625" style="69" bestFit="1" customWidth="1"/>
    <col min="7" max="7" width="11.42578125" style="69" bestFit="1" customWidth="1"/>
    <col min="8" max="8" width="13.85546875" style="69" bestFit="1" customWidth="1"/>
    <col min="9" max="9" width="14.42578125" style="69" bestFit="1" customWidth="1"/>
    <col min="10" max="10" width="6.5703125" style="69" bestFit="1" customWidth="1"/>
    <col min="11" max="16384" width="9.140625" style="69"/>
  </cols>
  <sheetData>
    <row r="1" spans="1:10" ht="18.75" x14ac:dyDescent="0.3">
      <c r="B1" s="433" t="s">
        <v>0</v>
      </c>
      <c r="C1" s="433"/>
      <c r="D1" s="433"/>
      <c r="E1" s="433"/>
      <c r="F1" s="433"/>
      <c r="G1" s="433"/>
      <c r="H1" s="433"/>
      <c r="I1" s="433"/>
    </row>
    <row r="2" spans="1:10" ht="18.75" x14ac:dyDescent="0.3">
      <c r="B2" s="433" t="s">
        <v>1</v>
      </c>
      <c r="C2" s="433"/>
      <c r="D2" s="433"/>
      <c r="E2" s="433"/>
      <c r="F2" s="433"/>
      <c r="G2" s="433"/>
      <c r="H2" s="433"/>
      <c r="I2" s="433"/>
    </row>
    <row r="3" spans="1:10" ht="18.75" x14ac:dyDescent="0.3">
      <c r="B3" s="434" t="s">
        <v>2</v>
      </c>
      <c r="C3" s="434"/>
      <c r="D3" s="434"/>
      <c r="E3" s="434"/>
      <c r="F3" s="434"/>
      <c r="G3" s="434"/>
      <c r="H3" s="434"/>
      <c r="I3" s="434"/>
    </row>
    <row r="4" spans="1:10" ht="18.75" x14ac:dyDescent="0.3">
      <c r="B4" s="433" t="s">
        <v>117</v>
      </c>
      <c r="C4" s="433"/>
      <c r="D4" s="433"/>
      <c r="E4" s="433"/>
      <c r="F4" s="433"/>
      <c r="G4" s="433"/>
      <c r="H4" s="433"/>
      <c r="I4" s="433"/>
    </row>
    <row r="5" spans="1:10" ht="18.75" x14ac:dyDescent="0.3">
      <c r="D5" s="441" t="s">
        <v>145</v>
      </c>
      <c r="E5" s="441"/>
      <c r="F5" s="441"/>
    </row>
    <row r="6" spans="1:10" ht="15.75" thickBot="1" x14ac:dyDescent="0.3"/>
    <row r="7" spans="1:10" ht="16.5" thickBot="1" x14ac:dyDescent="0.3">
      <c r="A7" s="204" t="s">
        <v>119</v>
      </c>
      <c r="B7" s="70" t="s">
        <v>3</v>
      </c>
      <c r="C7" s="71" t="s">
        <v>4</v>
      </c>
      <c r="D7" s="72" t="s">
        <v>116</v>
      </c>
      <c r="E7" s="73" t="s">
        <v>5</v>
      </c>
      <c r="F7" s="74" t="s">
        <v>6</v>
      </c>
      <c r="G7" s="75" t="s">
        <v>7</v>
      </c>
      <c r="H7" s="73" t="s">
        <v>8</v>
      </c>
      <c r="I7" s="71" t="s">
        <v>9</v>
      </c>
      <c r="J7" s="76" t="s">
        <v>10</v>
      </c>
    </row>
    <row r="8" spans="1:10" ht="19.5" thickBot="1" x14ac:dyDescent="0.35">
      <c r="A8" s="77" t="s">
        <v>11</v>
      </c>
      <c r="B8" s="78"/>
      <c r="C8" s="78"/>
      <c r="D8" s="78"/>
      <c r="E8" s="79"/>
      <c r="F8" s="78"/>
      <c r="G8" s="78"/>
      <c r="H8" s="80"/>
      <c r="I8" s="78"/>
      <c r="J8" s="81"/>
    </row>
    <row r="9" spans="1:10" ht="18.75" x14ac:dyDescent="0.3">
      <c r="A9" s="82" t="s">
        <v>12</v>
      </c>
      <c r="B9" s="83">
        <v>8038</v>
      </c>
      <c r="C9" s="84">
        <v>15444</v>
      </c>
      <c r="D9" s="85">
        <v>1943745</v>
      </c>
      <c r="E9" s="86">
        <f>D9/B9</f>
        <v>241.81948245832297</v>
      </c>
      <c r="F9" s="83">
        <v>3447</v>
      </c>
      <c r="G9" s="87">
        <f t="shared" ref="G9:G16" si="0">C9-F9</f>
        <v>11997</v>
      </c>
      <c r="H9" s="88">
        <f t="shared" ref="H9:H16" si="1">C9-I9-J9</f>
        <v>8489</v>
      </c>
      <c r="I9" s="89">
        <v>6955</v>
      </c>
      <c r="J9" s="90">
        <v>0</v>
      </c>
    </row>
    <row r="10" spans="1:10" ht="18.75" x14ac:dyDescent="0.3">
      <c r="A10" s="91" t="s">
        <v>13</v>
      </c>
      <c r="B10" s="92">
        <v>5446</v>
      </c>
      <c r="C10" s="93">
        <v>10170</v>
      </c>
      <c r="D10" s="94">
        <v>1309796</v>
      </c>
      <c r="E10" s="95">
        <f t="shared" ref="E10:E17" si="2">D10/B10</f>
        <v>240.50605949320601</v>
      </c>
      <c r="F10" s="96">
        <v>2586</v>
      </c>
      <c r="G10" s="87">
        <f t="shared" si="0"/>
        <v>7584</v>
      </c>
      <c r="H10" s="97">
        <f t="shared" si="1"/>
        <v>5680</v>
      </c>
      <c r="I10" s="89">
        <v>4490</v>
      </c>
      <c r="J10" s="90">
        <v>0</v>
      </c>
    </row>
    <row r="11" spans="1:10" ht="18.75" x14ac:dyDescent="0.3">
      <c r="A11" s="91" t="s">
        <v>14</v>
      </c>
      <c r="B11" s="92">
        <v>6262</v>
      </c>
      <c r="C11" s="93">
        <v>11365</v>
      </c>
      <c r="D11" s="94">
        <v>1473407</v>
      </c>
      <c r="E11" s="95">
        <f t="shared" si="2"/>
        <v>235.29335675503035</v>
      </c>
      <c r="F11" s="96">
        <v>2666</v>
      </c>
      <c r="G11" s="87">
        <f t="shared" si="0"/>
        <v>8699</v>
      </c>
      <c r="H11" s="97">
        <f t="shared" si="1"/>
        <v>6328</v>
      </c>
      <c r="I11" s="89">
        <v>5037</v>
      </c>
      <c r="J11" s="90">
        <v>0</v>
      </c>
    </row>
    <row r="12" spans="1:10" ht="18.75" x14ac:dyDescent="0.3">
      <c r="A12" s="91" t="s">
        <v>15</v>
      </c>
      <c r="B12" s="92">
        <v>8414</v>
      </c>
      <c r="C12" s="93">
        <v>15768</v>
      </c>
      <c r="D12" s="94">
        <v>2000221</v>
      </c>
      <c r="E12" s="95">
        <f t="shared" si="2"/>
        <v>237.72533872117899</v>
      </c>
      <c r="F12" s="96">
        <v>3574</v>
      </c>
      <c r="G12" s="87">
        <f t="shared" si="0"/>
        <v>12194</v>
      </c>
      <c r="H12" s="97">
        <f t="shared" si="1"/>
        <v>8631</v>
      </c>
      <c r="I12" s="89">
        <v>7137</v>
      </c>
      <c r="J12" s="90">
        <v>0</v>
      </c>
    </row>
    <row r="13" spans="1:10" ht="18.75" x14ac:dyDescent="0.3">
      <c r="A13" s="91" t="s">
        <v>16</v>
      </c>
      <c r="B13" s="92">
        <v>2117</v>
      </c>
      <c r="C13" s="93">
        <v>4184</v>
      </c>
      <c r="D13" s="94">
        <v>537788</v>
      </c>
      <c r="E13" s="95">
        <f t="shared" si="2"/>
        <v>254.03306565895136</v>
      </c>
      <c r="F13" s="96">
        <v>1030</v>
      </c>
      <c r="G13" s="87">
        <f t="shared" si="0"/>
        <v>3154</v>
      </c>
      <c r="H13" s="97">
        <f t="shared" si="1"/>
        <v>2186</v>
      </c>
      <c r="I13" s="89">
        <v>1998</v>
      </c>
      <c r="J13" s="90">
        <v>0</v>
      </c>
    </row>
    <row r="14" spans="1:10" ht="18.75" x14ac:dyDescent="0.3">
      <c r="A14" s="91" t="s">
        <v>17</v>
      </c>
      <c r="B14" s="92">
        <v>8465</v>
      </c>
      <c r="C14" s="93">
        <v>16460</v>
      </c>
      <c r="D14" s="94">
        <v>2084949</v>
      </c>
      <c r="E14" s="95">
        <f t="shared" si="2"/>
        <v>246.30230360307146</v>
      </c>
      <c r="F14" s="96">
        <v>3946</v>
      </c>
      <c r="G14" s="87">
        <f t="shared" si="0"/>
        <v>12514</v>
      </c>
      <c r="H14" s="97">
        <f t="shared" si="1"/>
        <v>8939</v>
      </c>
      <c r="I14" s="89">
        <v>7521</v>
      </c>
      <c r="J14" s="90">
        <v>0</v>
      </c>
    </row>
    <row r="15" spans="1:10" ht="18.75" x14ac:dyDescent="0.3">
      <c r="A15" s="91" t="s">
        <v>18</v>
      </c>
      <c r="B15" s="92">
        <v>3138</v>
      </c>
      <c r="C15" s="93">
        <v>5667</v>
      </c>
      <c r="D15" s="94">
        <v>714444</v>
      </c>
      <c r="E15" s="95">
        <f t="shared" si="2"/>
        <v>227.67495219885276</v>
      </c>
      <c r="F15" s="96">
        <v>1262</v>
      </c>
      <c r="G15" s="87">
        <f t="shared" si="0"/>
        <v>4405</v>
      </c>
      <c r="H15" s="97">
        <f t="shared" si="1"/>
        <v>3085</v>
      </c>
      <c r="I15" s="89">
        <v>2582</v>
      </c>
      <c r="J15" s="90">
        <v>0</v>
      </c>
    </row>
    <row r="16" spans="1:10" ht="19.5" thickBot="1" x14ac:dyDescent="0.35">
      <c r="A16" s="98" t="s">
        <v>19</v>
      </c>
      <c r="B16" s="99">
        <v>10003</v>
      </c>
      <c r="C16" s="100">
        <v>18525</v>
      </c>
      <c r="D16" s="101">
        <v>2396067</v>
      </c>
      <c r="E16" s="102">
        <f t="shared" si="2"/>
        <v>239.53483954813555</v>
      </c>
      <c r="F16" s="103">
        <v>4275</v>
      </c>
      <c r="G16" s="87">
        <f t="shared" si="0"/>
        <v>14250</v>
      </c>
      <c r="H16" s="104">
        <f t="shared" si="1"/>
        <v>10190</v>
      </c>
      <c r="I16" s="105">
        <v>8335</v>
      </c>
      <c r="J16" s="106">
        <v>0</v>
      </c>
    </row>
    <row r="17" spans="1:10" ht="19.5" thickBot="1" x14ac:dyDescent="0.35">
      <c r="A17" s="107" t="s">
        <v>20</v>
      </c>
      <c r="B17" s="108">
        <f>SUM(B9:B16)</f>
        <v>51883</v>
      </c>
      <c r="C17" s="108">
        <f t="shared" ref="C17:E17" si="3">SUM(C9:C16)</f>
        <v>97583</v>
      </c>
      <c r="D17" s="109">
        <f t="shared" si="3"/>
        <v>12460417</v>
      </c>
      <c r="E17" s="110">
        <f t="shared" si="2"/>
        <v>240.16377233390514</v>
      </c>
      <c r="F17" s="109">
        <f>SUM(F9:F16)</f>
        <v>22786</v>
      </c>
      <c r="G17" s="109">
        <f>SUM(G9:G16)</f>
        <v>74797</v>
      </c>
      <c r="H17" s="108">
        <f t="shared" ref="H17:J17" si="4">SUM(H9:H16)</f>
        <v>53528</v>
      </c>
      <c r="I17" s="111">
        <f>SUM(I9:I16)</f>
        <v>44055</v>
      </c>
      <c r="J17" s="112">
        <f t="shared" si="4"/>
        <v>0</v>
      </c>
    </row>
    <row r="18" spans="1:10" ht="19.5" thickBot="1" x14ac:dyDescent="0.35">
      <c r="A18" s="113"/>
      <c r="B18" s="114"/>
      <c r="C18" s="114"/>
      <c r="D18" s="114"/>
      <c r="E18" s="114"/>
      <c r="F18" s="114"/>
      <c r="G18" s="114"/>
      <c r="H18" s="114"/>
      <c r="I18" s="114"/>
      <c r="J18" s="114"/>
    </row>
    <row r="19" spans="1:10" ht="16.5" thickBot="1" x14ac:dyDescent="0.3">
      <c r="A19" s="437" t="s">
        <v>21</v>
      </c>
      <c r="B19" s="438"/>
      <c r="C19" s="438"/>
      <c r="D19" s="438"/>
      <c r="E19" s="438"/>
      <c r="F19" s="438"/>
      <c r="G19" s="438"/>
      <c r="H19" s="439"/>
      <c r="I19" s="439"/>
      <c r="J19" s="440"/>
    </row>
    <row r="20" spans="1:10" ht="18.75" x14ac:dyDescent="0.3">
      <c r="A20" s="115" t="s">
        <v>22</v>
      </c>
      <c r="B20" s="83">
        <v>13868</v>
      </c>
      <c r="C20" s="84">
        <v>24468</v>
      </c>
      <c r="D20" s="85">
        <v>3163576</v>
      </c>
      <c r="E20" s="116">
        <f t="shared" ref="E20:E33" si="5">D20/B20</f>
        <v>228.12056533025671</v>
      </c>
      <c r="F20" s="83">
        <v>5666</v>
      </c>
      <c r="G20" s="117">
        <f t="shared" ref="G20:G32" si="6">C20-F20</f>
        <v>18802</v>
      </c>
      <c r="H20" s="118">
        <f t="shared" ref="H20:H32" si="7">C20-I20-J20</f>
        <v>13634</v>
      </c>
      <c r="I20" s="119">
        <v>10834</v>
      </c>
      <c r="J20" s="120">
        <v>0</v>
      </c>
    </row>
    <row r="21" spans="1:10" ht="18.75" x14ac:dyDescent="0.3">
      <c r="A21" s="115" t="s">
        <v>23</v>
      </c>
      <c r="B21" s="96">
        <v>7186</v>
      </c>
      <c r="C21" s="121">
        <v>12467</v>
      </c>
      <c r="D21" s="122">
        <v>1615774</v>
      </c>
      <c r="E21" s="123">
        <f t="shared" si="5"/>
        <v>224.85026440300584</v>
      </c>
      <c r="F21" s="96">
        <v>3020</v>
      </c>
      <c r="G21" s="87">
        <f t="shared" si="6"/>
        <v>9447</v>
      </c>
      <c r="H21" s="97">
        <f t="shared" si="7"/>
        <v>7116</v>
      </c>
      <c r="I21" s="124">
        <v>5351</v>
      </c>
      <c r="J21" s="125">
        <v>0</v>
      </c>
    </row>
    <row r="22" spans="1:10" ht="18.75" x14ac:dyDescent="0.3">
      <c r="A22" s="82" t="s">
        <v>24</v>
      </c>
      <c r="B22" s="126">
        <v>5765</v>
      </c>
      <c r="C22" s="127">
        <v>10369</v>
      </c>
      <c r="D22" s="128">
        <v>1329731</v>
      </c>
      <c r="E22" s="123">
        <f t="shared" si="5"/>
        <v>230.65585429314831</v>
      </c>
      <c r="F22" s="96">
        <v>2552</v>
      </c>
      <c r="G22" s="87">
        <f t="shared" si="6"/>
        <v>7817</v>
      </c>
      <c r="H22" s="97">
        <f t="shared" si="7"/>
        <v>5734</v>
      </c>
      <c r="I22" s="124">
        <v>4635</v>
      </c>
      <c r="J22" s="125">
        <v>0</v>
      </c>
    </row>
    <row r="23" spans="1:10" ht="18.75" x14ac:dyDescent="0.3">
      <c r="A23" s="91" t="s">
        <v>25</v>
      </c>
      <c r="B23" s="129">
        <v>7251</v>
      </c>
      <c r="C23" s="130">
        <v>13596</v>
      </c>
      <c r="D23" s="131">
        <v>1707119</v>
      </c>
      <c r="E23" s="123">
        <f t="shared" si="5"/>
        <v>235.43221624603504</v>
      </c>
      <c r="F23" s="92">
        <v>3002</v>
      </c>
      <c r="G23" s="132">
        <f t="shared" si="6"/>
        <v>10594</v>
      </c>
      <c r="H23" s="97">
        <f t="shared" si="7"/>
        <v>7376</v>
      </c>
      <c r="I23" s="124">
        <v>6219</v>
      </c>
      <c r="J23" s="133">
        <v>1</v>
      </c>
    </row>
    <row r="24" spans="1:10" ht="18.75" x14ac:dyDescent="0.3">
      <c r="A24" s="91" t="s">
        <v>26</v>
      </c>
      <c r="B24" s="129">
        <v>4555</v>
      </c>
      <c r="C24" s="130">
        <v>8636</v>
      </c>
      <c r="D24" s="131">
        <v>1093321</v>
      </c>
      <c r="E24" s="123">
        <f t="shared" si="5"/>
        <v>240.0265642151482</v>
      </c>
      <c r="F24" s="92">
        <v>2061</v>
      </c>
      <c r="G24" s="132">
        <f t="shared" si="6"/>
        <v>6575</v>
      </c>
      <c r="H24" s="97">
        <f t="shared" si="7"/>
        <v>4650</v>
      </c>
      <c r="I24" s="124">
        <v>3986</v>
      </c>
      <c r="J24" s="133">
        <v>0</v>
      </c>
    </row>
    <row r="25" spans="1:10" ht="18.75" x14ac:dyDescent="0.3">
      <c r="A25" s="91" t="s">
        <v>27</v>
      </c>
      <c r="B25" s="129">
        <v>3310</v>
      </c>
      <c r="C25" s="130">
        <v>6372</v>
      </c>
      <c r="D25" s="131">
        <v>811471</v>
      </c>
      <c r="E25" s="123">
        <f t="shared" si="5"/>
        <v>245.15740181268882</v>
      </c>
      <c r="F25" s="92">
        <v>1683</v>
      </c>
      <c r="G25" s="132">
        <f t="shared" si="6"/>
        <v>4689</v>
      </c>
      <c r="H25" s="97">
        <f t="shared" si="7"/>
        <v>3476</v>
      </c>
      <c r="I25" s="124">
        <v>2896</v>
      </c>
      <c r="J25" s="133">
        <v>0</v>
      </c>
    </row>
    <row r="26" spans="1:10" ht="18.75" x14ac:dyDescent="0.3">
      <c r="A26" s="91" t="s">
        <v>28</v>
      </c>
      <c r="B26" s="129">
        <v>8437</v>
      </c>
      <c r="C26" s="130">
        <v>15601</v>
      </c>
      <c r="D26" s="131">
        <v>1996834</v>
      </c>
      <c r="E26" s="123">
        <f t="shared" si="5"/>
        <v>236.67583264193433</v>
      </c>
      <c r="F26" s="92">
        <v>3725</v>
      </c>
      <c r="G26" s="132">
        <f t="shared" si="6"/>
        <v>11876</v>
      </c>
      <c r="H26" s="97">
        <f t="shared" si="7"/>
        <v>8596</v>
      </c>
      <c r="I26" s="124">
        <v>7005</v>
      </c>
      <c r="J26" s="133">
        <v>0</v>
      </c>
    </row>
    <row r="27" spans="1:10" ht="18.75" x14ac:dyDescent="0.3">
      <c r="A27" s="91" t="s">
        <v>29</v>
      </c>
      <c r="B27" s="129">
        <v>7659</v>
      </c>
      <c r="C27" s="130">
        <v>14642</v>
      </c>
      <c r="D27" s="131">
        <v>1889679</v>
      </c>
      <c r="E27" s="123">
        <f t="shared" si="5"/>
        <v>246.72659616137878</v>
      </c>
      <c r="F27" s="92">
        <v>3205</v>
      </c>
      <c r="G27" s="132">
        <f t="shared" si="6"/>
        <v>11437</v>
      </c>
      <c r="H27" s="97">
        <f t="shared" si="7"/>
        <v>7760</v>
      </c>
      <c r="I27" s="124">
        <v>6882</v>
      </c>
      <c r="J27" s="133">
        <v>0</v>
      </c>
    </row>
    <row r="28" spans="1:10" ht="18.75" x14ac:dyDescent="0.3">
      <c r="A28" s="91" t="s">
        <v>30</v>
      </c>
      <c r="B28" s="129">
        <v>9431</v>
      </c>
      <c r="C28" s="130">
        <v>17198</v>
      </c>
      <c r="D28" s="131">
        <v>2194632</v>
      </c>
      <c r="E28" s="123">
        <f t="shared" si="5"/>
        <v>232.70406107517761</v>
      </c>
      <c r="F28" s="92">
        <v>4410</v>
      </c>
      <c r="G28" s="132">
        <f t="shared" si="6"/>
        <v>12788</v>
      </c>
      <c r="H28" s="97">
        <f t="shared" si="7"/>
        <v>9747</v>
      </c>
      <c r="I28" s="124">
        <v>7450</v>
      </c>
      <c r="J28" s="133">
        <v>1</v>
      </c>
    </row>
    <row r="29" spans="1:10" ht="18.75" x14ac:dyDescent="0.3">
      <c r="A29" s="91" t="s">
        <v>31</v>
      </c>
      <c r="B29" s="129">
        <v>6779</v>
      </c>
      <c r="C29" s="130">
        <v>13281</v>
      </c>
      <c r="D29" s="131">
        <v>1691039</v>
      </c>
      <c r="E29" s="123">
        <f t="shared" si="5"/>
        <v>249.45257412597729</v>
      </c>
      <c r="F29" s="92">
        <v>3248</v>
      </c>
      <c r="G29" s="132">
        <f t="shared" si="6"/>
        <v>10033</v>
      </c>
      <c r="H29" s="97">
        <f t="shared" si="7"/>
        <v>7225</v>
      </c>
      <c r="I29" s="124">
        <v>6056</v>
      </c>
      <c r="J29" s="133">
        <v>0</v>
      </c>
    </row>
    <row r="30" spans="1:10" ht="18.75" x14ac:dyDescent="0.3">
      <c r="A30" s="91" t="s">
        <v>32</v>
      </c>
      <c r="B30" s="129">
        <v>5518</v>
      </c>
      <c r="C30" s="130">
        <v>10421</v>
      </c>
      <c r="D30" s="131">
        <v>1321130</v>
      </c>
      <c r="E30" s="123">
        <f t="shared" si="5"/>
        <v>239.42189198985139</v>
      </c>
      <c r="F30" s="92">
        <v>2520</v>
      </c>
      <c r="G30" s="132">
        <f t="shared" si="6"/>
        <v>7901</v>
      </c>
      <c r="H30" s="97">
        <f t="shared" si="7"/>
        <v>5752</v>
      </c>
      <c r="I30" s="124">
        <v>4669</v>
      </c>
      <c r="J30" s="133">
        <v>0</v>
      </c>
    </row>
    <row r="31" spans="1:10" ht="18.75" x14ac:dyDescent="0.3">
      <c r="A31" s="134" t="s">
        <v>33</v>
      </c>
      <c r="B31" s="129">
        <v>5138</v>
      </c>
      <c r="C31" s="135">
        <v>9818</v>
      </c>
      <c r="D31" s="136">
        <v>1268818</v>
      </c>
      <c r="E31" s="123">
        <f t="shared" si="5"/>
        <v>246.94783962631374</v>
      </c>
      <c r="F31" s="137">
        <v>2347</v>
      </c>
      <c r="G31" s="132">
        <f t="shared" si="6"/>
        <v>7471</v>
      </c>
      <c r="H31" s="97">
        <f t="shared" si="7"/>
        <v>5288</v>
      </c>
      <c r="I31" s="124">
        <v>4530</v>
      </c>
      <c r="J31" s="138">
        <v>0</v>
      </c>
    </row>
    <row r="32" spans="1:10" ht="19.5" thickBot="1" x14ac:dyDescent="0.35">
      <c r="A32" s="134" t="s">
        <v>34</v>
      </c>
      <c r="B32" s="139">
        <v>1848</v>
      </c>
      <c r="C32" s="140">
        <v>3539</v>
      </c>
      <c r="D32" s="141">
        <v>455882</v>
      </c>
      <c r="E32" s="123">
        <f t="shared" si="5"/>
        <v>246.68939393939394</v>
      </c>
      <c r="F32" s="99">
        <v>756</v>
      </c>
      <c r="G32" s="142">
        <f t="shared" si="6"/>
        <v>2783</v>
      </c>
      <c r="H32" s="104">
        <f t="shared" si="7"/>
        <v>1868</v>
      </c>
      <c r="I32" s="143">
        <v>1671</v>
      </c>
      <c r="J32" s="144">
        <v>0</v>
      </c>
    </row>
    <row r="33" spans="1:10" ht="19.5" thickBot="1" x14ac:dyDescent="0.35">
      <c r="A33" s="107" t="s">
        <v>35</v>
      </c>
      <c r="B33" s="145">
        <f>SUM(B20:B32)</f>
        <v>86745</v>
      </c>
      <c r="C33" s="145">
        <f t="shared" ref="C33:E33" si="8">SUM(C20:C32)</f>
        <v>160408</v>
      </c>
      <c r="D33" s="146">
        <f t="shared" si="8"/>
        <v>20539006</v>
      </c>
      <c r="E33" s="110">
        <f t="shared" si="5"/>
        <v>236.77452302726383</v>
      </c>
      <c r="F33" s="147">
        <f>SUM(F20:F32)</f>
        <v>38195</v>
      </c>
      <c r="G33" s="148">
        <f>SUM(G20:G32)</f>
        <v>122213</v>
      </c>
      <c r="H33" s="108">
        <f>SUM(H20:H32)</f>
        <v>88222</v>
      </c>
      <c r="I33" s="111">
        <f>SUM(I20:I32)</f>
        <v>72184</v>
      </c>
      <c r="J33" s="112">
        <f t="shared" ref="J33" si="9">SUM(J20:J32)</f>
        <v>2</v>
      </c>
    </row>
    <row r="34" spans="1:10" ht="19.5" thickBot="1" x14ac:dyDescent="0.35">
      <c r="A34" s="113"/>
      <c r="B34" s="149"/>
      <c r="C34" s="149"/>
      <c r="D34" s="149"/>
      <c r="E34" s="114"/>
      <c r="F34" s="149"/>
      <c r="G34" s="149"/>
      <c r="H34" s="114"/>
      <c r="I34" s="114"/>
      <c r="J34" s="114"/>
    </row>
    <row r="35" spans="1:10" ht="16.5" thickBot="1" x14ac:dyDescent="0.3">
      <c r="A35" s="430" t="s">
        <v>36</v>
      </c>
      <c r="B35" s="431"/>
      <c r="C35" s="431"/>
      <c r="D35" s="431"/>
      <c r="E35" s="431"/>
      <c r="F35" s="431"/>
      <c r="G35" s="431"/>
      <c r="H35" s="431"/>
      <c r="I35" s="431"/>
      <c r="J35" s="432"/>
    </row>
    <row r="36" spans="1:10" ht="18.75" x14ac:dyDescent="0.3">
      <c r="A36" s="91" t="s">
        <v>37</v>
      </c>
      <c r="B36" s="129">
        <v>11561</v>
      </c>
      <c r="C36" s="130">
        <v>20765</v>
      </c>
      <c r="D36" s="131">
        <v>2645602</v>
      </c>
      <c r="E36" s="88">
        <f t="shared" ref="E36:E47" si="10">D36/B36</f>
        <v>228.83850877951735</v>
      </c>
      <c r="F36" s="150">
        <v>5690</v>
      </c>
      <c r="G36" s="151">
        <f t="shared" ref="G36:G46" si="11">C36-F36</f>
        <v>15075</v>
      </c>
      <c r="H36" s="118">
        <f t="shared" ref="H36:H46" si="12">C36-I36-J36</f>
        <v>12494</v>
      </c>
      <c r="I36" s="119">
        <v>8271</v>
      </c>
      <c r="J36" s="152">
        <v>0</v>
      </c>
    </row>
    <row r="37" spans="1:10" ht="18.75" x14ac:dyDescent="0.3">
      <c r="A37" s="91" t="s">
        <v>38</v>
      </c>
      <c r="B37" s="129">
        <v>15913</v>
      </c>
      <c r="C37" s="130">
        <v>30242</v>
      </c>
      <c r="D37" s="131">
        <v>3822311</v>
      </c>
      <c r="E37" s="97">
        <f t="shared" si="10"/>
        <v>240.20052787029474</v>
      </c>
      <c r="F37" s="129">
        <v>8887</v>
      </c>
      <c r="G37" s="153">
        <f t="shared" si="11"/>
        <v>21355</v>
      </c>
      <c r="H37" s="97">
        <f t="shared" si="12"/>
        <v>18147</v>
      </c>
      <c r="I37" s="124">
        <v>12095</v>
      </c>
      <c r="J37" s="154">
        <v>0</v>
      </c>
    </row>
    <row r="38" spans="1:10" ht="18.75" x14ac:dyDescent="0.3">
      <c r="A38" s="91" t="s">
        <v>39</v>
      </c>
      <c r="B38" s="129">
        <v>5211</v>
      </c>
      <c r="C38" s="130">
        <v>10049</v>
      </c>
      <c r="D38" s="131">
        <v>1295036</v>
      </c>
      <c r="E38" s="97">
        <f t="shared" si="10"/>
        <v>248.51966992899636</v>
      </c>
      <c r="F38" s="129">
        <v>3065</v>
      </c>
      <c r="G38" s="153">
        <f t="shared" si="11"/>
        <v>6984</v>
      </c>
      <c r="H38" s="97">
        <f t="shared" si="12"/>
        <v>5854</v>
      </c>
      <c r="I38" s="124">
        <v>4195</v>
      </c>
      <c r="J38" s="154">
        <v>0</v>
      </c>
    </row>
    <row r="39" spans="1:10" ht="18.75" x14ac:dyDescent="0.3">
      <c r="A39" s="91" t="s">
        <v>40</v>
      </c>
      <c r="B39" s="129">
        <v>8403</v>
      </c>
      <c r="C39" s="130">
        <v>16351</v>
      </c>
      <c r="D39" s="131">
        <v>2062952</v>
      </c>
      <c r="E39" s="97">
        <f t="shared" si="10"/>
        <v>245.50184457931692</v>
      </c>
      <c r="F39" s="129">
        <v>4176</v>
      </c>
      <c r="G39" s="153">
        <f t="shared" si="11"/>
        <v>12175</v>
      </c>
      <c r="H39" s="97">
        <f t="shared" si="12"/>
        <v>8945</v>
      </c>
      <c r="I39" s="124">
        <v>7406</v>
      </c>
      <c r="J39" s="154">
        <v>0</v>
      </c>
    </row>
    <row r="40" spans="1:10" ht="18.75" x14ac:dyDescent="0.3">
      <c r="A40" s="91" t="s">
        <v>41</v>
      </c>
      <c r="B40" s="129">
        <v>5842</v>
      </c>
      <c r="C40" s="130">
        <v>10856</v>
      </c>
      <c r="D40" s="131">
        <v>1388682</v>
      </c>
      <c r="E40" s="97">
        <f t="shared" si="10"/>
        <v>237.70660732625814</v>
      </c>
      <c r="F40" s="129">
        <v>3026</v>
      </c>
      <c r="G40" s="153">
        <f t="shared" si="11"/>
        <v>7830</v>
      </c>
      <c r="H40" s="97">
        <f t="shared" si="12"/>
        <v>6354</v>
      </c>
      <c r="I40" s="124">
        <v>4502</v>
      </c>
      <c r="J40" s="154">
        <v>0</v>
      </c>
    </row>
    <row r="41" spans="1:10" ht="18.75" x14ac:dyDescent="0.3">
      <c r="A41" s="91" t="s">
        <v>42</v>
      </c>
      <c r="B41" s="129">
        <v>7590</v>
      </c>
      <c r="C41" s="130">
        <v>15000</v>
      </c>
      <c r="D41" s="131">
        <v>1916568</v>
      </c>
      <c r="E41" s="97">
        <f t="shared" si="10"/>
        <v>252.51225296442686</v>
      </c>
      <c r="F41" s="129">
        <v>3775</v>
      </c>
      <c r="G41" s="153">
        <f t="shared" si="11"/>
        <v>11225</v>
      </c>
      <c r="H41" s="97">
        <f t="shared" si="12"/>
        <v>8082</v>
      </c>
      <c r="I41" s="124">
        <v>6918</v>
      </c>
      <c r="J41" s="154">
        <v>0</v>
      </c>
    </row>
    <row r="42" spans="1:10" ht="18.75" x14ac:dyDescent="0.3">
      <c r="A42" s="91" t="s">
        <v>43</v>
      </c>
      <c r="B42" s="129">
        <v>10436</v>
      </c>
      <c r="C42" s="130">
        <v>20356</v>
      </c>
      <c r="D42" s="131">
        <v>2553441</v>
      </c>
      <c r="E42" s="97">
        <f t="shared" si="10"/>
        <v>244.67621694135684</v>
      </c>
      <c r="F42" s="129">
        <v>5700</v>
      </c>
      <c r="G42" s="153">
        <f t="shared" si="11"/>
        <v>14656</v>
      </c>
      <c r="H42" s="97">
        <f t="shared" si="12"/>
        <v>11536</v>
      </c>
      <c r="I42" s="124">
        <v>8820</v>
      </c>
      <c r="J42" s="154">
        <v>0</v>
      </c>
    </row>
    <row r="43" spans="1:10" ht="18.75" x14ac:dyDescent="0.3">
      <c r="A43" s="91" t="s">
        <v>44</v>
      </c>
      <c r="B43" s="129">
        <v>6988</v>
      </c>
      <c r="C43" s="130">
        <v>13132</v>
      </c>
      <c r="D43" s="131">
        <v>1659600</v>
      </c>
      <c r="E43" s="97">
        <f t="shared" si="10"/>
        <v>237.49284487693188</v>
      </c>
      <c r="F43" s="129">
        <v>3611</v>
      </c>
      <c r="G43" s="153">
        <f t="shared" si="11"/>
        <v>9521</v>
      </c>
      <c r="H43" s="97">
        <f t="shared" si="12"/>
        <v>7535</v>
      </c>
      <c r="I43" s="124">
        <v>5597</v>
      </c>
      <c r="J43" s="154">
        <v>0</v>
      </c>
    </row>
    <row r="44" spans="1:10" ht="18.75" x14ac:dyDescent="0.3">
      <c r="A44" s="91" t="s">
        <v>45</v>
      </c>
      <c r="B44" s="129">
        <v>5129</v>
      </c>
      <c r="C44" s="130">
        <v>9272</v>
      </c>
      <c r="D44" s="131">
        <v>1160416</v>
      </c>
      <c r="E44" s="97">
        <f t="shared" si="10"/>
        <v>226.2460518619614</v>
      </c>
      <c r="F44" s="129">
        <v>2458</v>
      </c>
      <c r="G44" s="153">
        <f t="shared" si="11"/>
        <v>6814</v>
      </c>
      <c r="H44" s="97">
        <f t="shared" si="12"/>
        <v>5580</v>
      </c>
      <c r="I44" s="124">
        <v>3692</v>
      </c>
      <c r="J44" s="154">
        <v>0</v>
      </c>
    </row>
    <row r="45" spans="1:10" ht="18.75" x14ac:dyDescent="0.3">
      <c r="A45" s="91" t="s">
        <v>46</v>
      </c>
      <c r="B45" s="129">
        <v>7752</v>
      </c>
      <c r="C45" s="130">
        <v>14750</v>
      </c>
      <c r="D45" s="131">
        <v>1871925</v>
      </c>
      <c r="E45" s="97">
        <f t="shared" si="10"/>
        <v>241.4763931888545</v>
      </c>
      <c r="F45" s="129">
        <v>4086</v>
      </c>
      <c r="G45" s="153">
        <f t="shared" si="11"/>
        <v>10664</v>
      </c>
      <c r="H45" s="97">
        <f t="shared" si="12"/>
        <v>8394</v>
      </c>
      <c r="I45" s="124">
        <v>6356</v>
      </c>
      <c r="J45" s="154">
        <v>0</v>
      </c>
    </row>
    <row r="46" spans="1:10" ht="19.5" thickBot="1" x14ac:dyDescent="0.35">
      <c r="A46" s="134" t="s">
        <v>47</v>
      </c>
      <c r="B46" s="129">
        <v>11518</v>
      </c>
      <c r="C46" s="130">
        <v>21379</v>
      </c>
      <c r="D46" s="131">
        <v>2720168</v>
      </c>
      <c r="E46" s="97">
        <f t="shared" si="10"/>
        <v>236.1666956068762</v>
      </c>
      <c r="F46" s="155">
        <v>5465</v>
      </c>
      <c r="G46" s="153">
        <f t="shared" si="11"/>
        <v>15914</v>
      </c>
      <c r="H46" s="97">
        <f t="shared" si="12"/>
        <v>12125</v>
      </c>
      <c r="I46" s="124">
        <v>9253</v>
      </c>
      <c r="J46" s="154">
        <v>1</v>
      </c>
    </row>
    <row r="47" spans="1:10" ht="19.5" thickBot="1" x14ac:dyDescent="0.35">
      <c r="A47" s="107" t="s">
        <v>48</v>
      </c>
      <c r="B47" s="145">
        <f t="shared" ref="B47:J47" si="13">SUM(B36:B46)</f>
        <v>96343</v>
      </c>
      <c r="C47" s="145">
        <f t="shared" si="13"/>
        <v>182152</v>
      </c>
      <c r="D47" s="146">
        <f t="shared" si="13"/>
        <v>23096701</v>
      </c>
      <c r="E47" s="110">
        <f t="shared" si="10"/>
        <v>239.73408550699065</v>
      </c>
      <c r="F47" s="159">
        <f t="shared" si="13"/>
        <v>49939</v>
      </c>
      <c r="G47" s="159">
        <f t="shared" si="13"/>
        <v>132213</v>
      </c>
      <c r="H47" s="108">
        <f t="shared" si="13"/>
        <v>105046</v>
      </c>
      <c r="I47" s="111">
        <f t="shared" si="13"/>
        <v>77105</v>
      </c>
      <c r="J47" s="112">
        <f t="shared" si="13"/>
        <v>1</v>
      </c>
    </row>
    <row r="48" spans="1:10" ht="19.5" thickBot="1" x14ac:dyDescent="0.35">
      <c r="A48" s="160"/>
      <c r="B48" s="161"/>
      <c r="C48" s="161"/>
      <c r="D48" s="161"/>
      <c r="E48" s="162"/>
      <c r="F48" s="149"/>
      <c r="G48" s="149"/>
      <c r="H48" s="114"/>
      <c r="I48" s="114"/>
      <c r="J48" s="114"/>
    </row>
    <row r="49" spans="1:10" ht="16.5" thickBot="1" x14ac:dyDescent="0.3">
      <c r="A49" s="430" t="s">
        <v>49</v>
      </c>
      <c r="B49" s="431"/>
      <c r="C49" s="431"/>
      <c r="D49" s="431"/>
      <c r="E49" s="431"/>
      <c r="F49" s="431"/>
      <c r="G49" s="431"/>
      <c r="H49" s="431"/>
      <c r="I49" s="431"/>
      <c r="J49" s="432"/>
    </row>
    <row r="50" spans="1:10" ht="18.75" x14ac:dyDescent="0.3">
      <c r="A50" s="82" t="s">
        <v>50</v>
      </c>
      <c r="B50" s="150">
        <v>5701</v>
      </c>
      <c r="C50" s="163">
        <v>10580</v>
      </c>
      <c r="D50" s="164">
        <v>1351412</v>
      </c>
      <c r="E50" s="118">
        <f t="shared" ref="E50:E57" si="14">D50/B50</f>
        <v>237.04823715137695</v>
      </c>
      <c r="F50" s="150">
        <v>2788</v>
      </c>
      <c r="G50" s="165">
        <f t="shared" ref="G50:G56" si="15">C50-F50</f>
        <v>7792</v>
      </c>
      <c r="H50" s="166">
        <f t="shared" ref="H50:H56" si="16">C50-I50-J50</f>
        <v>6017</v>
      </c>
      <c r="I50" s="119">
        <v>4563</v>
      </c>
      <c r="J50" s="120">
        <v>0</v>
      </c>
    </row>
    <row r="51" spans="1:10" ht="18.75" x14ac:dyDescent="0.3">
      <c r="A51" s="91" t="s">
        <v>51</v>
      </c>
      <c r="B51" s="129">
        <v>7854</v>
      </c>
      <c r="C51" s="167">
        <v>15589</v>
      </c>
      <c r="D51" s="168">
        <v>1991911</v>
      </c>
      <c r="E51" s="97">
        <f t="shared" si="14"/>
        <v>253.61739241151005</v>
      </c>
      <c r="F51" s="126">
        <v>4141</v>
      </c>
      <c r="G51" s="165">
        <f t="shared" si="15"/>
        <v>11448</v>
      </c>
      <c r="H51" s="123">
        <f t="shared" si="16"/>
        <v>8497</v>
      </c>
      <c r="I51" s="124">
        <v>7092</v>
      </c>
      <c r="J51" s="133">
        <v>0</v>
      </c>
    </row>
    <row r="52" spans="1:10" ht="18.75" x14ac:dyDescent="0.3">
      <c r="A52" s="91" t="s">
        <v>52</v>
      </c>
      <c r="B52" s="129">
        <v>23061</v>
      </c>
      <c r="C52" s="167">
        <v>41649</v>
      </c>
      <c r="D52" s="168">
        <v>5299183</v>
      </c>
      <c r="E52" s="97">
        <f t="shared" si="14"/>
        <v>229.78981830796582</v>
      </c>
      <c r="F52" s="126">
        <v>10655</v>
      </c>
      <c r="G52" s="165">
        <f t="shared" si="15"/>
        <v>30994</v>
      </c>
      <c r="H52" s="123">
        <f t="shared" si="16"/>
        <v>24279</v>
      </c>
      <c r="I52" s="124">
        <v>17370</v>
      </c>
      <c r="J52" s="133">
        <v>0</v>
      </c>
    </row>
    <row r="53" spans="1:10" ht="18.75" x14ac:dyDescent="0.3">
      <c r="A53" s="91" t="s">
        <v>53</v>
      </c>
      <c r="B53" s="129">
        <v>8047</v>
      </c>
      <c r="C53" s="167">
        <v>15010</v>
      </c>
      <c r="D53" s="168">
        <v>1885558</v>
      </c>
      <c r="E53" s="97">
        <f t="shared" si="14"/>
        <v>234.31813098048963</v>
      </c>
      <c r="F53" s="126">
        <v>3810</v>
      </c>
      <c r="G53" s="165">
        <f t="shared" si="15"/>
        <v>11200</v>
      </c>
      <c r="H53" s="123">
        <f t="shared" si="16"/>
        <v>8540</v>
      </c>
      <c r="I53" s="124">
        <v>6470</v>
      </c>
      <c r="J53" s="133">
        <v>0</v>
      </c>
    </row>
    <row r="54" spans="1:10" ht="18.75" x14ac:dyDescent="0.3">
      <c r="A54" s="91" t="s">
        <v>54</v>
      </c>
      <c r="B54" s="129">
        <v>5636</v>
      </c>
      <c r="C54" s="167">
        <v>10250</v>
      </c>
      <c r="D54" s="168">
        <v>1329394</v>
      </c>
      <c r="E54" s="97">
        <f t="shared" si="14"/>
        <v>235.87544357700497</v>
      </c>
      <c r="F54" s="126">
        <v>2640</v>
      </c>
      <c r="G54" s="165">
        <f t="shared" si="15"/>
        <v>7610</v>
      </c>
      <c r="H54" s="123">
        <f t="shared" si="16"/>
        <v>5599</v>
      </c>
      <c r="I54" s="124">
        <v>4651</v>
      </c>
      <c r="J54" s="133">
        <v>0</v>
      </c>
    </row>
    <row r="55" spans="1:10" ht="18.75" x14ac:dyDescent="0.3">
      <c r="A55" s="91" t="s">
        <v>55</v>
      </c>
      <c r="B55" s="129">
        <v>5307</v>
      </c>
      <c r="C55" s="167">
        <v>9859</v>
      </c>
      <c r="D55" s="168">
        <v>1248200</v>
      </c>
      <c r="E55" s="97">
        <f t="shared" si="14"/>
        <v>235.19879404560015</v>
      </c>
      <c r="F55" s="126">
        <v>2444</v>
      </c>
      <c r="G55" s="165">
        <f t="shared" si="15"/>
        <v>7415</v>
      </c>
      <c r="H55" s="123">
        <f t="shared" si="16"/>
        <v>5594</v>
      </c>
      <c r="I55" s="124">
        <v>4265</v>
      </c>
      <c r="J55" s="133">
        <v>0</v>
      </c>
    </row>
    <row r="56" spans="1:10" ht="19.5" thickBot="1" x14ac:dyDescent="0.35">
      <c r="A56" s="91" t="s">
        <v>56</v>
      </c>
      <c r="B56" s="156">
        <v>8373</v>
      </c>
      <c r="C56" s="169">
        <v>15125</v>
      </c>
      <c r="D56" s="170">
        <v>1913244</v>
      </c>
      <c r="E56" s="97">
        <f t="shared" si="14"/>
        <v>228.50161232533142</v>
      </c>
      <c r="F56" s="139">
        <v>3463</v>
      </c>
      <c r="G56" s="165">
        <f t="shared" si="15"/>
        <v>11662</v>
      </c>
      <c r="H56" s="171">
        <f t="shared" si="16"/>
        <v>8401</v>
      </c>
      <c r="I56" s="143">
        <v>6724</v>
      </c>
      <c r="J56" s="144">
        <v>0</v>
      </c>
    </row>
    <row r="57" spans="1:10" ht="19.5" thickBot="1" x14ac:dyDescent="0.35">
      <c r="A57" s="107" t="s">
        <v>48</v>
      </c>
      <c r="B57" s="145">
        <f>SUM(B50:B56)</f>
        <v>63979</v>
      </c>
      <c r="C57" s="145">
        <f t="shared" ref="C57:J57" si="17">SUM(C50:C56)</f>
        <v>118062</v>
      </c>
      <c r="D57" s="147">
        <f t="shared" si="17"/>
        <v>15018902</v>
      </c>
      <c r="E57" s="172">
        <f t="shared" si="14"/>
        <v>234.747370230857</v>
      </c>
      <c r="F57" s="146">
        <f t="shared" si="17"/>
        <v>29941</v>
      </c>
      <c r="G57" s="146">
        <f t="shared" si="17"/>
        <v>88121</v>
      </c>
      <c r="H57" s="173">
        <f t="shared" si="17"/>
        <v>66927</v>
      </c>
      <c r="I57" s="174">
        <f t="shared" si="17"/>
        <v>51135</v>
      </c>
      <c r="J57" s="175">
        <f t="shared" si="17"/>
        <v>0</v>
      </c>
    </row>
    <row r="58" spans="1:10" ht="19.5" thickBot="1" x14ac:dyDescent="0.35">
      <c r="A58" s="160"/>
      <c r="B58" s="161"/>
      <c r="C58" s="161"/>
      <c r="D58" s="161"/>
      <c r="E58" s="162"/>
      <c r="F58" s="149"/>
      <c r="G58" s="149"/>
      <c r="H58" s="114"/>
      <c r="I58" s="114"/>
      <c r="J58" s="114"/>
    </row>
    <row r="59" spans="1:10" ht="16.5" thickBot="1" x14ac:dyDescent="0.3">
      <c r="A59" s="430" t="s">
        <v>57</v>
      </c>
      <c r="B59" s="431"/>
      <c r="C59" s="431"/>
      <c r="D59" s="431"/>
      <c r="E59" s="431"/>
      <c r="F59" s="431"/>
      <c r="G59" s="431"/>
      <c r="H59" s="435"/>
      <c r="I59" s="435"/>
      <c r="J59" s="436"/>
    </row>
    <row r="60" spans="1:10" ht="18.75" x14ac:dyDescent="0.3">
      <c r="A60" s="82" t="s">
        <v>58</v>
      </c>
      <c r="B60" s="150">
        <v>9128</v>
      </c>
      <c r="C60" s="151">
        <v>17451</v>
      </c>
      <c r="D60" s="150">
        <v>2195646</v>
      </c>
      <c r="E60" s="118">
        <f t="shared" ref="E60:E67" si="18">D60/B60</f>
        <v>240.53965819456616</v>
      </c>
      <c r="F60" s="165">
        <v>4708</v>
      </c>
      <c r="G60" s="165">
        <f t="shared" ref="G60:G66" si="19">C60-F60</f>
        <v>12743</v>
      </c>
      <c r="H60" s="166">
        <f t="shared" ref="H60:H66" si="20">C60-I60-J60</f>
        <v>9945</v>
      </c>
      <c r="I60" s="119">
        <v>7506</v>
      </c>
      <c r="J60" s="120">
        <v>0</v>
      </c>
    </row>
    <row r="61" spans="1:10" ht="18.75" x14ac:dyDescent="0.3">
      <c r="A61" s="91" t="s">
        <v>59</v>
      </c>
      <c r="B61" s="129">
        <v>9842</v>
      </c>
      <c r="C61" s="153">
        <v>18477</v>
      </c>
      <c r="D61" s="129">
        <v>2315876</v>
      </c>
      <c r="E61" s="97">
        <f t="shared" si="18"/>
        <v>235.30542572647835</v>
      </c>
      <c r="F61" s="165">
        <v>5386</v>
      </c>
      <c r="G61" s="165">
        <f t="shared" si="19"/>
        <v>13091</v>
      </c>
      <c r="H61" s="123">
        <f t="shared" si="20"/>
        <v>10953</v>
      </c>
      <c r="I61" s="124">
        <v>7524</v>
      </c>
      <c r="J61" s="133">
        <v>0</v>
      </c>
    </row>
    <row r="62" spans="1:10" ht="18.75" x14ac:dyDescent="0.3">
      <c r="A62" s="91" t="s">
        <v>60</v>
      </c>
      <c r="B62" s="129">
        <v>11738</v>
      </c>
      <c r="C62" s="153">
        <v>21670</v>
      </c>
      <c r="D62" s="129">
        <v>2729420</v>
      </c>
      <c r="E62" s="97">
        <f t="shared" si="18"/>
        <v>232.52853978531266</v>
      </c>
      <c r="F62" s="165">
        <v>6537</v>
      </c>
      <c r="G62" s="165">
        <f t="shared" si="19"/>
        <v>15133</v>
      </c>
      <c r="H62" s="123">
        <f t="shared" si="20"/>
        <v>13228</v>
      </c>
      <c r="I62" s="124">
        <v>8442</v>
      </c>
      <c r="J62" s="133">
        <v>0</v>
      </c>
    </row>
    <row r="63" spans="1:10" ht="18.75" x14ac:dyDescent="0.3">
      <c r="A63" s="91" t="s">
        <v>61</v>
      </c>
      <c r="B63" s="129">
        <v>5152</v>
      </c>
      <c r="C63" s="153">
        <v>10274</v>
      </c>
      <c r="D63" s="129">
        <v>1328291</v>
      </c>
      <c r="E63" s="97">
        <f t="shared" si="18"/>
        <v>257.82045807453414</v>
      </c>
      <c r="F63" s="165">
        <v>2973</v>
      </c>
      <c r="G63" s="165">
        <f t="shared" si="19"/>
        <v>7301</v>
      </c>
      <c r="H63" s="123">
        <f t="shared" si="20"/>
        <v>5903</v>
      </c>
      <c r="I63" s="124">
        <v>4371</v>
      </c>
      <c r="J63" s="133">
        <v>0</v>
      </c>
    </row>
    <row r="64" spans="1:10" ht="18.75" x14ac:dyDescent="0.3">
      <c r="A64" s="91" t="s">
        <v>62</v>
      </c>
      <c r="B64" s="129">
        <v>3781</v>
      </c>
      <c r="C64" s="153">
        <v>7111</v>
      </c>
      <c r="D64" s="129">
        <v>892745</v>
      </c>
      <c r="E64" s="97">
        <f t="shared" si="18"/>
        <v>236.11346204707749</v>
      </c>
      <c r="F64" s="165">
        <v>1837</v>
      </c>
      <c r="G64" s="165">
        <f t="shared" si="19"/>
        <v>5274</v>
      </c>
      <c r="H64" s="123">
        <f t="shared" si="20"/>
        <v>4019</v>
      </c>
      <c r="I64" s="124">
        <v>3092</v>
      </c>
      <c r="J64" s="133">
        <v>0</v>
      </c>
    </row>
    <row r="65" spans="1:10" ht="18.75" x14ac:dyDescent="0.3">
      <c r="A65" s="91" t="s">
        <v>63</v>
      </c>
      <c r="B65" s="129">
        <v>9503</v>
      </c>
      <c r="C65" s="153">
        <v>17861</v>
      </c>
      <c r="D65" s="129">
        <v>2257227</v>
      </c>
      <c r="E65" s="97">
        <f t="shared" si="18"/>
        <v>237.52783331579502</v>
      </c>
      <c r="F65" s="165">
        <v>4735</v>
      </c>
      <c r="G65" s="165">
        <f t="shared" si="19"/>
        <v>13126</v>
      </c>
      <c r="H65" s="123">
        <f t="shared" si="20"/>
        <v>10225</v>
      </c>
      <c r="I65" s="124">
        <v>7636</v>
      </c>
      <c r="J65" s="133">
        <v>0</v>
      </c>
    </row>
    <row r="66" spans="1:10" ht="19.5" thickBot="1" x14ac:dyDescent="0.35">
      <c r="A66" s="91" t="s">
        <v>64</v>
      </c>
      <c r="B66" s="156">
        <v>8969</v>
      </c>
      <c r="C66" s="157">
        <v>16572</v>
      </c>
      <c r="D66" s="156">
        <v>2109962</v>
      </c>
      <c r="E66" s="97">
        <f t="shared" si="18"/>
        <v>235.25052960196231</v>
      </c>
      <c r="F66" s="176">
        <v>4664</v>
      </c>
      <c r="G66" s="165">
        <f t="shared" si="19"/>
        <v>11908</v>
      </c>
      <c r="H66" s="171">
        <f t="shared" si="20"/>
        <v>9681</v>
      </c>
      <c r="I66" s="143">
        <v>6891</v>
      </c>
      <c r="J66" s="144">
        <v>0</v>
      </c>
    </row>
    <row r="67" spans="1:10" ht="19.5" thickBot="1" x14ac:dyDescent="0.35">
      <c r="A67" s="107" t="s">
        <v>48</v>
      </c>
      <c r="B67" s="145">
        <f>SUM(B60:B66)</f>
        <v>58113</v>
      </c>
      <c r="C67" s="145">
        <f t="shared" ref="C67:J67" si="21">SUM(C60:C66)</f>
        <v>109416</v>
      </c>
      <c r="D67" s="145">
        <f t="shared" si="21"/>
        <v>13829167</v>
      </c>
      <c r="E67" s="177">
        <f t="shared" si="18"/>
        <v>237.97028203672156</v>
      </c>
      <c r="F67" s="146">
        <f t="shared" si="21"/>
        <v>30840</v>
      </c>
      <c r="G67" s="146">
        <f t="shared" si="21"/>
        <v>78576</v>
      </c>
      <c r="H67" s="108">
        <f t="shared" si="21"/>
        <v>63954</v>
      </c>
      <c r="I67" s="111">
        <f t="shared" si="21"/>
        <v>45462</v>
      </c>
      <c r="J67" s="112">
        <f t="shared" si="21"/>
        <v>0</v>
      </c>
    </row>
    <row r="68" spans="1:10" ht="19.5" thickBot="1" x14ac:dyDescent="0.35">
      <c r="A68" s="160"/>
      <c r="B68" s="161"/>
      <c r="C68" s="161"/>
      <c r="D68" s="161"/>
      <c r="E68" s="162"/>
      <c r="F68" s="149"/>
      <c r="G68" s="149"/>
      <c r="H68" s="114"/>
      <c r="I68" s="114"/>
      <c r="J68" s="114"/>
    </row>
    <row r="69" spans="1:10" ht="19.5" thickBot="1" x14ac:dyDescent="0.35">
      <c r="A69" s="386" t="s">
        <v>65</v>
      </c>
      <c r="B69" s="179"/>
      <c r="C69" s="179"/>
      <c r="D69" s="179"/>
      <c r="E69" s="179"/>
      <c r="F69" s="180"/>
      <c r="G69" s="179"/>
      <c r="H69" s="179"/>
      <c r="I69" s="179"/>
      <c r="J69" s="181"/>
    </row>
    <row r="70" spans="1:10" ht="18.75" x14ac:dyDescent="0.3">
      <c r="A70" s="82" t="s">
        <v>66</v>
      </c>
      <c r="B70" s="150">
        <v>3946</v>
      </c>
      <c r="C70" s="151">
        <v>7384</v>
      </c>
      <c r="D70" s="150">
        <v>939909</v>
      </c>
      <c r="E70" s="182">
        <f t="shared" ref="E70:E76" si="22">D70/B70</f>
        <v>238.19285352255449</v>
      </c>
      <c r="F70" s="165">
        <v>1825</v>
      </c>
      <c r="G70" s="165">
        <f t="shared" ref="G70:G75" si="23">C70-F70</f>
        <v>5559</v>
      </c>
      <c r="H70" s="116">
        <f t="shared" ref="H70:H75" si="24">C70-I70-J70</f>
        <v>4167</v>
      </c>
      <c r="I70" s="183">
        <v>3217</v>
      </c>
      <c r="J70" s="125">
        <v>0</v>
      </c>
    </row>
    <row r="71" spans="1:10" ht="18.75" x14ac:dyDescent="0.3">
      <c r="A71" s="91" t="s">
        <v>67</v>
      </c>
      <c r="B71" s="129">
        <v>7678</v>
      </c>
      <c r="C71" s="153">
        <v>13797</v>
      </c>
      <c r="D71" s="129">
        <v>1737336</v>
      </c>
      <c r="E71" s="184">
        <f t="shared" si="22"/>
        <v>226.27455066423548</v>
      </c>
      <c r="F71" s="165">
        <v>3372</v>
      </c>
      <c r="G71" s="165">
        <f t="shared" si="23"/>
        <v>10425</v>
      </c>
      <c r="H71" s="123">
        <f t="shared" si="24"/>
        <v>7763</v>
      </c>
      <c r="I71" s="124">
        <v>6034</v>
      </c>
      <c r="J71" s="133">
        <v>0</v>
      </c>
    </row>
    <row r="72" spans="1:10" ht="18.75" x14ac:dyDescent="0.3">
      <c r="A72" s="91" t="s">
        <v>65</v>
      </c>
      <c r="B72" s="129">
        <v>7706</v>
      </c>
      <c r="C72" s="153">
        <v>14216</v>
      </c>
      <c r="D72" s="129">
        <v>1813095</v>
      </c>
      <c r="E72" s="184">
        <f t="shared" si="22"/>
        <v>235.2835452893849</v>
      </c>
      <c r="F72" s="165">
        <v>3644</v>
      </c>
      <c r="G72" s="165">
        <f t="shared" si="23"/>
        <v>10572</v>
      </c>
      <c r="H72" s="123">
        <f t="shared" si="24"/>
        <v>7984</v>
      </c>
      <c r="I72" s="124">
        <v>6232</v>
      </c>
      <c r="J72" s="133">
        <v>0</v>
      </c>
    </row>
    <row r="73" spans="1:10" ht="18.75" x14ac:dyDescent="0.3">
      <c r="A73" s="91" t="s">
        <v>68</v>
      </c>
      <c r="B73" s="129">
        <v>3984</v>
      </c>
      <c r="C73" s="153">
        <v>7205</v>
      </c>
      <c r="D73" s="129">
        <v>919449</v>
      </c>
      <c r="E73" s="184">
        <f t="shared" si="22"/>
        <v>230.78539156626505</v>
      </c>
      <c r="F73" s="165">
        <v>1596</v>
      </c>
      <c r="G73" s="165">
        <f t="shared" si="23"/>
        <v>5609</v>
      </c>
      <c r="H73" s="123">
        <f t="shared" si="24"/>
        <v>3906</v>
      </c>
      <c r="I73" s="124">
        <v>3299</v>
      </c>
      <c r="J73" s="133">
        <v>0</v>
      </c>
    </row>
    <row r="74" spans="1:10" ht="18.75" x14ac:dyDescent="0.3">
      <c r="A74" s="91" t="s">
        <v>69</v>
      </c>
      <c r="B74" s="129">
        <v>6290</v>
      </c>
      <c r="C74" s="153">
        <v>11578</v>
      </c>
      <c r="D74" s="129">
        <v>1468423</v>
      </c>
      <c r="E74" s="184">
        <f t="shared" si="22"/>
        <v>233.45357710651828</v>
      </c>
      <c r="F74" s="165">
        <v>2909</v>
      </c>
      <c r="G74" s="165">
        <f t="shared" si="23"/>
        <v>8669</v>
      </c>
      <c r="H74" s="123">
        <f t="shared" si="24"/>
        <v>6462</v>
      </c>
      <c r="I74" s="124">
        <v>5116</v>
      </c>
      <c r="J74" s="133">
        <v>0</v>
      </c>
    </row>
    <row r="75" spans="1:10" ht="19.5" thickBot="1" x14ac:dyDescent="0.35">
      <c r="A75" s="98" t="s">
        <v>70</v>
      </c>
      <c r="B75" s="156">
        <v>4313</v>
      </c>
      <c r="C75" s="157">
        <v>8178</v>
      </c>
      <c r="D75" s="156">
        <v>1032730</v>
      </c>
      <c r="E75" s="185">
        <f t="shared" si="22"/>
        <v>239.44586134940877</v>
      </c>
      <c r="F75" s="176">
        <v>2143</v>
      </c>
      <c r="G75" s="165">
        <f t="shared" si="23"/>
        <v>6035</v>
      </c>
      <c r="H75" s="186">
        <f t="shared" si="24"/>
        <v>4534</v>
      </c>
      <c r="I75" s="187">
        <v>3644</v>
      </c>
      <c r="J75" s="138">
        <v>0</v>
      </c>
    </row>
    <row r="76" spans="1:10" ht="19.5" thickBot="1" x14ac:dyDescent="0.35">
      <c r="A76" s="107" t="s">
        <v>48</v>
      </c>
      <c r="B76" s="145">
        <f>SUM(B70:B75)</f>
        <v>33917</v>
      </c>
      <c r="C76" s="145">
        <f t="shared" ref="C76:J76" si="25">SUM(C70:C75)</f>
        <v>62358</v>
      </c>
      <c r="D76" s="145">
        <f t="shared" si="25"/>
        <v>7910942</v>
      </c>
      <c r="E76" s="172">
        <f t="shared" si="22"/>
        <v>233.244154848601</v>
      </c>
      <c r="F76" s="146">
        <f t="shared" si="25"/>
        <v>15489</v>
      </c>
      <c r="G76" s="146">
        <f t="shared" si="25"/>
        <v>46869</v>
      </c>
      <c r="H76" s="108">
        <f t="shared" si="25"/>
        <v>34816</v>
      </c>
      <c r="I76" s="111">
        <f t="shared" si="25"/>
        <v>27542</v>
      </c>
      <c r="J76" s="112">
        <f t="shared" si="25"/>
        <v>0</v>
      </c>
    </row>
    <row r="77" spans="1:10" ht="19.5" thickBot="1" x14ac:dyDescent="0.35">
      <c r="A77" s="160"/>
      <c r="B77" s="161"/>
      <c r="C77" s="161"/>
      <c r="D77" s="161"/>
      <c r="E77" s="162"/>
      <c r="F77" s="149"/>
      <c r="G77" s="149"/>
      <c r="H77" s="114"/>
      <c r="I77" s="114"/>
      <c r="J77" s="114"/>
    </row>
    <row r="78" spans="1:10" ht="16.5" thickBot="1" x14ac:dyDescent="0.3">
      <c r="A78" s="430" t="s">
        <v>71</v>
      </c>
      <c r="B78" s="431"/>
      <c r="C78" s="431"/>
      <c r="D78" s="431"/>
      <c r="E78" s="431"/>
      <c r="F78" s="431"/>
      <c r="G78" s="431"/>
      <c r="H78" s="435"/>
      <c r="I78" s="435"/>
      <c r="J78" s="436"/>
    </row>
    <row r="79" spans="1:10" ht="18.75" x14ac:dyDescent="0.3">
      <c r="A79" s="82" t="s">
        <v>72</v>
      </c>
      <c r="B79" s="150">
        <v>2670</v>
      </c>
      <c r="C79" s="151">
        <v>4921</v>
      </c>
      <c r="D79" s="150">
        <v>617679</v>
      </c>
      <c r="E79" s="182">
        <f t="shared" ref="E79:E89" si="26">D79/B79</f>
        <v>231.34044943820226</v>
      </c>
      <c r="F79" s="165">
        <v>1333</v>
      </c>
      <c r="G79" s="165">
        <f t="shared" ref="G79:G88" si="27">C79-F79</f>
        <v>3588</v>
      </c>
      <c r="H79" s="166">
        <f t="shared" ref="H79:H88" si="28">C79-I79-J79</f>
        <v>2774</v>
      </c>
      <c r="I79" s="119">
        <v>2147</v>
      </c>
      <c r="J79" s="120"/>
    </row>
    <row r="80" spans="1:10" ht="18.75" x14ac:dyDescent="0.3">
      <c r="A80" s="91" t="s">
        <v>73</v>
      </c>
      <c r="B80" s="129">
        <v>246</v>
      </c>
      <c r="C80" s="153">
        <v>501</v>
      </c>
      <c r="D80" s="129">
        <v>59002</v>
      </c>
      <c r="E80" s="184">
        <f t="shared" si="26"/>
        <v>239.84552845528455</v>
      </c>
      <c r="F80" s="165">
        <v>146</v>
      </c>
      <c r="G80" s="165">
        <f t="shared" si="27"/>
        <v>355</v>
      </c>
      <c r="H80" s="123">
        <f t="shared" si="28"/>
        <v>279</v>
      </c>
      <c r="I80" s="124">
        <v>222</v>
      </c>
      <c r="J80" s="133">
        <v>0</v>
      </c>
    </row>
    <row r="81" spans="1:10" ht="18.75" x14ac:dyDescent="0.3">
      <c r="A81" s="91" t="s">
        <v>74</v>
      </c>
      <c r="B81" s="129">
        <v>6313</v>
      </c>
      <c r="C81" s="153">
        <v>11950</v>
      </c>
      <c r="D81" s="129">
        <v>1521210</v>
      </c>
      <c r="E81" s="184">
        <f t="shared" si="26"/>
        <v>240.96467606526215</v>
      </c>
      <c r="F81" s="165">
        <v>3391</v>
      </c>
      <c r="G81" s="165">
        <f t="shared" si="27"/>
        <v>8559</v>
      </c>
      <c r="H81" s="123">
        <f t="shared" si="28"/>
        <v>7006</v>
      </c>
      <c r="I81" s="124">
        <v>4944</v>
      </c>
      <c r="J81" s="133">
        <v>0</v>
      </c>
    </row>
    <row r="82" spans="1:10" ht="18.75" x14ac:dyDescent="0.3">
      <c r="A82" s="91" t="s">
        <v>71</v>
      </c>
      <c r="B82" s="129">
        <v>10139</v>
      </c>
      <c r="C82" s="153">
        <v>18578</v>
      </c>
      <c r="D82" s="129">
        <v>2343164</v>
      </c>
      <c r="E82" s="184">
        <f t="shared" si="26"/>
        <v>231.10405365420652</v>
      </c>
      <c r="F82" s="165">
        <v>4932</v>
      </c>
      <c r="G82" s="165">
        <f t="shared" si="27"/>
        <v>13646</v>
      </c>
      <c r="H82" s="123">
        <f t="shared" si="28"/>
        <v>10856</v>
      </c>
      <c r="I82" s="124">
        <v>7722</v>
      </c>
      <c r="J82" s="133">
        <v>0</v>
      </c>
    </row>
    <row r="83" spans="1:10" ht="18.75" x14ac:dyDescent="0.3">
      <c r="A83" s="91" t="s">
        <v>75</v>
      </c>
      <c r="B83" s="129">
        <v>7985</v>
      </c>
      <c r="C83" s="153">
        <v>15434</v>
      </c>
      <c r="D83" s="129">
        <v>1957392</v>
      </c>
      <c r="E83" s="184">
        <f t="shared" si="26"/>
        <v>245.13362554790231</v>
      </c>
      <c r="F83" s="165">
        <v>4163</v>
      </c>
      <c r="G83" s="165">
        <f t="shared" si="27"/>
        <v>11271</v>
      </c>
      <c r="H83" s="123">
        <f t="shared" si="28"/>
        <v>8817</v>
      </c>
      <c r="I83" s="124">
        <v>6617</v>
      </c>
      <c r="J83" s="133">
        <v>0</v>
      </c>
    </row>
    <row r="84" spans="1:10" ht="18.75" x14ac:dyDescent="0.3">
      <c r="A84" s="91" t="s">
        <v>76</v>
      </c>
      <c r="B84" s="129">
        <v>7882</v>
      </c>
      <c r="C84" s="153">
        <v>14410</v>
      </c>
      <c r="D84" s="129">
        <v>1821314</v>
      </c>
      <c r="E84" s="184">
        <f t="shared" si="26"/>
        <v>231.0725704136006</v>
      </c>
      <c r="F84" s="165">
        <v>3663</v>
      </c>
      <c r="G84" s="165">
        <f t="shared" si="27"/>
        <v>10747</v>
      </c>
      <c r="H84" s="123">
        <f t="shared" si="28"/>
        <v>8088</v>
      </c>
      <c r="I84" s="124">
        <v>6321</v>
      </c>
      <c r="J84" s="133">
        <v>1</v>
      </c>
    </row>
    <row r="85" spans="1:10" ht="18.75" x14ac:dyDescent="0.3">
      <c r="A85" s="91" t="s">
        <v>77</v>
      </c>
      <c r="B85" s="129">
        <v>2781</v>
      </c>
      <c r="C85" s="153">
        <v>4978</v>
      </c>
      <c r="D85" s="129">
        <v>630041</v>
      </c>
      <c r="E85" s="184">
        <f t="shared" si="26"/>
        <v>226.551959726717</v>
      </c>
      <c r="F85" s="165">
        <v>1115</v>
      </c>
      <c r="G85" s="165">
        <f t="shared" si="27"/>
        <v>3863</v>
      </c>
      <c r="H85" s="123">
        <f t="shared" si="28"/>
        <v>2661</v>
      </c>
      <c r="I85" s="124">
        <v>2317</v>
      </c>
      <c r="J85" s="133">
        <v>0</v>
      </c>
    </row>
    <row r="86" spans="1:10" ht="18.75" x14ac:dyDescent="0.3">
      <c r="A86" s="91" t="s">
        <v>78</v>
      </c>
      <c r="B86" s="129">
        <v>5694</v>
      </c>
      <c r="C86" s="153">
        <v>10813</v>
      </c>
      <c r="D86" s="129">
        <v>1369192</v>
      </c>
      <c r="E86" s="184">
        <f t="shared" si="26"/>
        <v>240.46224095539165</v>
      </c>
      <c r="F86" s="165">
        <v>2955</v>
      </c>
      <c r="G86" s="165">
        <f t="shared" si="27"/>
        <v>7858</v>
      </c>
      <c r="H86" s="123">
        <f t="shared" si="28"/>
        <v>6158</v>
      </c>
      <c r="I86" s="124">
        <v>4655</v>
      </c>
      <c r="J86" s="133">
        <v>0</v>
      </c>
    </row>
    <row r="87" spans="1:10" ht="18.75" x14ac:dyDescent="0.3">
      <c r="A87" s="91" t="s">
        <v>79</v>
      </c>
      <c r="B87" s="129">
        <v>1977</v>
      </c>
      <c r="C87" s="153">
        <v>3653</v>
      </c>
      <c r="D87" s="129">
        <v>470063</v>
      </c>
      <c r="E87" s="184">
        <f t="shared" si="26"/>
        <v>237.76580677794638</v>
      </c>
      <c r="F87" s="165">
        <v>1075</v>
      </c>
      <c r="G87" s="165">
        <f t="shared" si="27"/>
        <v>2578</v>
      </c>
      <c r="H87" s="123">
        <f t="shared" si="28"/>
        <v>1992</v>
      </c>
      <c r="I87" s="124">
        <v>1661</v>
      </c>
      <c r="J87" s="133">
        <v>0</v>
      </c>
    </row>
    <row r="88" spans="1:10" ht="19.5" thickBot="1" x14ac:dyDescent="0.35">
      <c r="A88" s="98" t="s">
        <v>80</v>
      </c>
      <c r="B88" s="156">
        <v>9135</v>
      </c>
      <c r="C88" s="157">
        <v>16118</v>
      </c>
      <c r="D88" s="156">
        <v>2042431</v>
      </c>
      <c r="E88" s="185">
        <f t="shared" si="26"/>
        <v>223.58303229337713</v>
      </c>
      <c r="F88" s="176">
        <v>3754</v>
      </c>
      <c r="G88" s="165">
        <f t="shared" si="27"/>
        <v>12364</v>
      </c>
      <c r="H88" s="171">
        <f t="shared" si="28"/>
        <v>8903</v>
      </c>
      <c r="I88" s="143">
        <v>7215</v>
      </c>
      <c r="J88" s="144">
        <v>0</v>
      </c>
    </row>
    <row r="89" spans="1:10" ht="19.5" thickBot="1" x14ac:dyDescent="0.35">
      <c r="A89" s="107" t="s">
        <v>48</v>
      </c>
      <c r="B89" s="145">
        <f>SUM(B79:B88)</f>
        <v>54822</v>
      </c>
      <c r="C89" s="145">
        <f t="shared" ref="C89:E89" si="29">SUM(C79:C88)</f>
        <v>101356</v>
      </c>
      <c r="D89" s="145">
        <f t="shared" si="29"/>
        <v>12831488</v>
      </c>
      <c r="E89" s="188">
        <f t="shared" si="26"/>
        <v>234.0572762759476</v>
      </c>
      <c r="F89" s="189">
        <f>SUM(F79:F88)</f>
        <v>26527</v>
      </c>
      <c r="G89" s="189">
        <f>SUM(G79:G88)</f>
        <v>74829</v>
      </c>
      <c r="H89" s="173">
        <f>SUM(H79:H88)</f>
        <v>57534</v>
      </c>
      <c r="I89" s="174">
        <f t="shared" ref="I89:J89" si="30">SUM(I79:I88)</f>
        <v>43821</v>
      </c>
      <c r="J89" s="175">
        <f t="shared" si="30"/>
        <v>1</v>
      </c>
    </row>
    <row r="90" spans="1:10" ht="19.5" thickBot="1" x14ac:dyDescent="0.35">
      <c r="A90" s="160"/>
      <c r="B90" s="161"/>
      <c r="C90" s="161"/>
      <c r="D90" s="161"/>
      <c r="E90" s="114"/>
      <c r="F90" s="149"/>
      <c r="G90" s="149"/>
      <c r="H90" s="114"/>
      <c r="I90" s="114"/>
      <c r="J90" s="114"/>
    </row>
    <row r="91" spans="1:10" ht="16.5" thickBot="1" x14ac:dyDescent="0.3">
      <c r="A91" s="430" t="s">
        <v>81</v>
      </c>
      <c r="B91" s="431"/>
      <c r="C91" s="431"/>
      <c r="D91" s="431"/>
      <c r="E91" s="431"/>
      <c r="F91" s="431"/>
      <c r="G91" s="431"/>
      <c r="H91" s="435"/>
      <c r="I91" s="435"/>
      <c r="J91" s="436"/>
    </row>
    <row r="92" spans="1:10" ht="18.75" x14ac:dyDescent="0.3">
      <c r="A92" s="82" t="s">
        <v>82</v>
      </c>
      <c r="B92" s="150">
        <v>5645</v>
      </c>
      <c r="C92" s="151">
        <v>10215</v>
      </c>
      <c r="D92" s="164">
        <v>1282291</v>
      </c>
      <c r="E92" s="118">
        <f t="shared" ref="E92:E101" si="31">D92/B92</f>
        <v>227.15518157661649</v>
      </c>
      <c r="F92" s="165">
        <v>2250</v>
      </c>
      <c r="G92" s="165">
        <f t="shared" ref="G92:G100" si="32">C92-F92</f>
        <v>7965</v>
      </c>
      <c r="H92" s="166">
        <f t="shared" ref="H92:H100" si="33">C92-I92-J92</f>
        <v>5539</v>
      </c>
      <c r="I92" s="119">
        <v>4675</v>
      </c>
      <c r="J92" s="120">
        <v>1</v>
      </c>
    </row>
    <row r="93" spans="1:10" ht="18.75" x14ac:dyDescent="0.3">
      <c r="A93" s="91" t="s">
        <v>83</v>
      </c>
      <c r="B93" s="129">
        <v>8095</v>
      </c>
      <c r="C93" s="153">
        <v>15495</v>
      </c>
      <c r="D93" s="168">
        <v>1961460</v>
      </c>
      <c r="E93" s="97">
        <f t="shared" si="31"/>
        <v>242.30512662137122</v>
      </c>
      <c r="F93" s="165">
        <v>3725</v>
      </c>
      <c r="G93" s="165">
        <f t="shared" si="32"/>
        <v>11770</v>
      </c>
      <c r="H93" s="123">
        <f t="shared" si="33"/>
        <v>8734</v>
      </c>
      <c r="I93" s="124">
        <v>6761</v>
      </c>
      <c r="J93" s="133">
        <v>0</v>
      </c>
    </row>
    <row r="94" spans="1:10" ht="18.75" x14ac:dyDescent="0.3">
      <c r="A94" s="91" t="s">
        <v>84</v>
      </c>
      <c r="B94" s="129">
        <v>4004</v>
      </c>
      <c r="C94" s="153">
        <v>7628</v>
      </c>
      <c r="D94" s="168">
        <v>972892</v>
      </c>
      <c r="E94" s="97">
        <f t="shared" si="31"/>
        <v>242.98001998001999</v>
      </c>
      <c r="F94" s="165">
        <v>1815</v>
      </c>
      <c r="G94" s="165">
        <f t="shared" si="32"/>
        <v>5813</v>
      </c>
      <c r="H94" s="123">
        <f t="shared" si="33"/>
        <v>4190</v>
      </c>
      <c r="I94" s="124">
        <v>3437</v>
      </c>
      <c r="J94" s="133">
        <v>1</v>
      </c>
    </row>
    <row r="95" spans="1:10" ht="18.75" x14ac:dyDescent="0.3">
      <c r="A95" s="91" t="s">
        <v>85</v>
      </c>
      <c r="B95" s="129">
        <v>2800</v>
      </c>
      <c r="C95" s="153">
        <v>4847</v>
      </c>
      <c r="D95" s="168">
        <v>619124</v>
      </c>
      <c r="E95" s="97">
        <f t="shared" si="31"/>
        <v>221.11571428571429</v>
      </c>
      <c r="F95" s="165">
        <v>1018</v>
      </c>
      <c r="G95" s="165">
        <f t="shared" si="32"/>
        <v>3829</v>
      </c>
      <c r="H95" s="123">
        <f t="shared" si="33"/>
        <v>2758</v>
      </c>
      <c r="I95" s="124">
        <v>2089</v>
      </c>
      <c r="J95" s="133">
        <v>0</v>
      </c>
    </row>
    <row r="96" spans="1:10" ht="18.75" x14ac:dyDescent="0.3">
      <c r="A96" s="91" t="s">
        <v>86</v>
      </c>
      <c r="B96" s="129">
        <v>5388</v>
      </c>
      <c r="C96" s="153">
        <v>10417</v>
      </c>
      <c r="D96" s="168">
        <v>1321160</v>
      </c>
      <c r="E96" s="97">
        <f t="shared" si="31"/>
        <v>245.20415738678545</v>
      </c>
      <c r="F96" s="165">
        <v>2461</v>
      </c>
      <c r="G96" s="165">
        <f t="shared" si="32"/>
        <v>7956</v>
      </c>
      <c r="H96" s="123">
        <f t="shared" si="33"/>
        <v>5716</v>
      </c>
      <c r="I96" s="124">
        <v>4701</v>
      </c>
      <c r="J96" s="133">
        <v>0</v>
      </c>
    </row>
    <row r="97" spans="1:10" ht="18.75" x14ac:dyDescent="0.3">
      <c r="A97" s="91" t="s">
        <v>87</v>
      </c>
      <c r="B97" s="129">
        <v>1146</v>
      </c>
      <c r="C97" s="153">
        <v>2478</v>
      </c>
      <c r="D97" s="168">
        <v>314850</v>
      </c>
      <c r="E97" s="97">
        <f t="shared" si="31"/>
        <v>274.73821989528795</v>
      </c>
      <c r="F97" s="165">
        <v>651</v>
      </c>
      <c r="G97" s="165">
        <f t="shared" si="32"/>
        <v>1827</v>
      </c>
      <c r="H97" s="123">
        <f t="shared" si="33"/>
        <v>1285</v>
      </c>
      <c r="I97" s="124">
        <v>1193</v>
      </c>
      <c r="J97" s="133">
        <v>0</v>
      </c>
    </row>
    <row r="98" spans="1:10" ht="18.75" x14ac:dyDescent="0.3">
      <c r="A98" s="91" t="s">
        <v>88</v>
      </c>
      <c r="B98" s="129">
        <v>16223</v>
      </c>
      <c r="C98" s="153">
        <v>29201</v>
      </c>
      <c r="D98" s="168">
        <v>3765861.27</v>
      </c>
      <c r="E98" s="97">
        <f t="shared" si="31"/>
        <v>232.13100351353017</v>
      </c>
      <c r="F98" s="165">
        <v>7288</v>
      </c>
      <c r="G98" s="165">
        <f t="shared" si="32"/>
        <v>21913</v>
      </c>
      <c r="H98" s="123">
        <f t="shared" si="33"/>
        <v>16758</v>
      </c>
      <c r="I98" s="124">
        <v>12443</v>
      </c>
      <c r="J98" s="133">
        <v>0</v>
      </c>
    </row>
    <row r="99" spans="1:10" ht="18.75" x14ac:dyDescent="0.3">
      <c r="A99" s="190" t="s">
        <v>89</v>
      </c>
      <c r="B99" s="129">
        <v>4372</v>
      </c>
      <c r="C99" s="153">
        <v>8449</v>
      </c>
      <c r="D99" s="191">
        <v>1056334</v>
      </c>
      <c r="E99" s="192">
        <f t="shared" si="31"/>
        <v>241.61344922232388</v>
      </c>
      <c r="F99" s="165">
        <v>2094</v>
      </c>
      <c r="G99" s="165">
        <f t="shared" si="32"/>
        <v>6355</v>
      </c>
      <c r="H99" s="123">
        <f t="shared" si="33"/>
        <v>4665</v>
      </c>
      <c r="I99" s="124">
        <v>3784</v>
      </c>
      <c r="J99" s="133">
        <v>0</v>
      </c>
    </row>
    <row r="100" spans="1:10" ht="19.5" thickBot="1" x14ac:dyDescent="0.35">
      <c r="A100" s="91" t="s">
        <v>90</v>
      </c>
      <c r="B100" s="156">
        <v>6871</v>
      </c>
      <c r="C100" s="157">
        <v>13028</v>
      </c>
      <c r="D100" s="170">
        <v>1655027</v>
      </c>
      <c r="E100" s="104">
        <f t="shared" si="31"/>
        <v>240.87134332702664</v>
      </c>
      <c r="F100" s="176">
        <v>3239</v>
      </c>
      <c r="G100" s="165">
        <f t="shared" si="32"/>
        <v>9789</v>
      </c>
      <c r="H100" s="171">
        <f t="shared" si="33"/>
        <v>7178</v>
      </c>
      <c r="I100" s="143">
        <v>5850</v>
      </c>
      <c r="J100" s="144">
        <v>0</v>
      </c>
    </row>
    <row r="101" spans="1:10" ht="19.5" thickBot="1" x14ac:dyDescent="0.35">
      <c r="A101" s="107" t="s">
        <v>48</v>
      </c>
      <c r="B101" s="145">
        <f>SUM(B92:B100)</f>
        <v>54544</v>
      </c>
      <c r="C101" s="145">
        <f t="shared" ref="C101:G101" si="34">SUM(C92:C100)</f>
        <v>101758</v>
      </c>
      <c r="D101" s="145">
        <f t="shared" si="34"/>
        <v>12948999.27</v>
      </c>
      <c r="E101" s="172">
        <f t="shared" si="31"/>
        <v>237.40465074068641</v>
      </c>
      <c r="F101" s="146">
        <f t="shared" si="34"/>
        <v>24541</v>
      </c>
      <c r="G101" s="146">
        <f t="shared" si="34"/>
        <v>77217</v>
      </c>
      <c r="H101" s="173">
        <f>SUM(H92:H100)</f>
        <v>56823</v>
      </c>
      <c r="I101" s="174">
        <f>SUM(I92:I100)</f>
        <v>44933</v>
      </c>
      <c r="J101" s="175">
        <f>SUM(J92:J100)</f>
        <v>2</v>
      </c>
    </row>
    <row r="102" spans="1:10" ht="19.5" thickBot="1" x14ac:dyDescent="0.35">
      <c r="A102" s="160"/>
      <c r="B102" s="161"/>
      <c r="C102" s="161"/>
      <c r="D102" s="161"/>
      <c r="E102" s="162"/>
      <c r="F102" s="149"/>
      <c r="G102" s="149"/>
      <c r="H102" s="114"/>
      <c r="I102" s="114"/>
      <c r="J102" s="114"/>
    </row>
    <row r="103" spans="1:10" ht="16.5" thickBot="1" x14ac:dyDescent="0.3">
      <c r="A103" s="437" t="s">
        <v>91</v>
      </c>
      <c r="B103" s="438"/>
      <c r="C103" s="438"/>
      <c r="D103" s="438"/>
      <c r="E103" s="438"/>
      <c r="F103" s="438"/>
      <c r="G103" s="438"/>
      <c r="H103" s="439"/>
      <c r="I103" s="439"/>
      <c r="J103" s="440"/>
    </row>
    <row r="104" spans="1:10" ht="18.75" x14ac:dyDescent="0.3">
      <c r="A104" s="193" t="s">
        <v>92</v>
      </c>
      <c r="B104" s="194">
        <v>3938</v>
      </c>
      <c r="C104" s="195">
        <v>8306</v>
      </c>
      <c r="D104" s="194">
        <v>1060022</v>
      </c>
      <c r="E104" s="182">
        <f t="shared" ref="E104:E118" si="35">D104/B104</f>
        <v>269.17775520568819</v>
      </c>
      <c r="F104" s="165">
        <v>2125</v>
      </c>
      <c r="G104" s="165">
        <f t="shared" ref="G104:G117" si="36">C104-F104</f>
        <v>6181</v>
      </c>
      <c r="H104" s="166">
        <f t="shared" ref="H104:H117" si="37">C104-I104-J104</f>
        <v>4480</v>
      </c>
      <c r="I104" s="119">
        <v>3824</v>
      </c>
      <c r="J104" s="120">
        <v>2</v>
      </c>
    </row>
    <row r="105" spans="1:10" ht="18.75" x14ac:dyDescent="0.3">
      <c r="A105" s="196" t="s">
        <v>93</v>
      </c>
      <c r="B105" s="129">
        <v>5568</v>
      </c>
      <c r="C105" s="131">
        <v>10240</v>
      </c>
      <c r="D105" s="129">
        <v>1292354</v>
      </c>
      <c r="E105" s="184">
        <f t="shared" si="35"/>
        <v>232.10380747126436</v>
      </c>
      <c r="F105" s="165">
        <v>2549</v>
      </c>
      <c r="G105" s="165">
        <f t="shared" si="36"/>
        <v>7691</v>
      </c>
      <c r="H105" s="123">
        <f t="shared" si="37"/>
        <v>5595</v>
      </c>
      <c r="I105" s="124">
        <v>4645</v>
      </c>
      <c r="J105" s="133">
        <v>0</v>
      </c>
    </row>
    <row r="106" spans="1:10" ht="18.75" x14ac:dyDescent="0.3">
      <c r="A106" s="196" t="s">
        <v>94</v>
      </c>
      <c r="B106" s="126">
        <v>855</v>
      </c>
      <c r="C106" s="197">
        <v>1664</v>
      </c>
      <c r="D106" s="126">
        <v>223254</v>
      </c>
      <c r="E106" s="184">
        <f t="shared" si="35"/>
        <v>261.11578947368423</v>
      </c>
      <c r="F106" s="165">
        <v>368</v>
      </c>
      <c r="G106" s="165">
        <f t="shared" si="36"/>
        <v>1296</v>
      </c>
      <c r="H106" s="123">
        <f t="shared" si="37"/>
        <v>875</v>
      </c>
      <c r="I106" s="124">
        <v>789</v>
      </c>
      <c r="J106" s="133">
        <v>0</v>
      </c>
    </row>
    <row r="107" spans="1:10" ht="18.75" x14ac:dyDescent="0.3">
      <c r="A107" s="196" t="s">
        <v>95</v>
      </c>
      <c r="B107" s="129">
        <v>7600</v>
      </c>
      <c r="C107" s="153">
        <v>14537</v>
      </c>
      <c r="D107" s="129">
        <v>1846828</v>
      </c>
      <c r="E107" s="184">
        <f t="shared" si="35"/>
        <v>243.0036842105263</v>
      </c>
      <c r="F107" s="165">
        <v>3621</v>
      </c>
      <c r="G107" s="165">
        <f t="shared" si="36"/>
        <v>10916</v>
      </c>
      <c r="H107" s="123">
        <f t="shared" si="37"/>
        <v>7991</v>
      </c>
      <c r="I107" s="124">
        <v>6546</v>
      </c>
      <c r="J107" s="133">
        <v>0</v>
      </c>
    </row>
    <row r="108" spans="1:10" ht="18.75" x14ac:dyDescent="0.3">
      <c r="A108" s="91" t="s">
        <v>96</v>
      </c>
      <c r="B108" s="129">
        <v>4749</v>
      </c>
      <c r="C108" s="153">
        <v>9212</v>
      </c>
      <c r="D108" s="129">
        <v>1183013</v>
      </c>
      <c r="E108" s="184">
        <f t="shared" si="35"/>
        <v>249.10781217098335</v>
      </c>
      <c r="F108" s="165">
        <v>2339</v>
      </c>
      <c r="G108" s="165">
        <f t="shared" si="36"/>
        <v>6873</v>
      </c>
      <c r="H108" s="123">
        <f t="shared" si="37"/>
        <v>5068</v>
      </c>
      <c r="I108" s="124">
        <v>4144</v>
      </c>
      <c r="J108" s="133">
        <v>0</v>
      </c>
    </row>
    <row r="109" spans="1:10" ht="18.75" x14ac:dyDescent="0.3">
      <c r="A109" s="91" t="s">
        <v>97</v>
      </c>
      <c r="B109" s="129">
        <v>3788</v>
      </c>
      <c r="C109" s="153">
        <v>7517</v>
      </c>
      <c r="D109" s="129">
        <v>971987</v>
      </c>
      <c r="E109" s="184">
        <f t="shared" si="35"/>
        <v>256.59635691657866</v>
      </c>
      <c r="F109" s="165">
        <v>1828</v>
      </c>
      <c r="G109" s="165">
        <f t="shared" si="36"/>
        <v>5689</v>
      </c>
      <c r="H109" s="123">
        <f t="shared" si="37"/>
        <v>3878</v>
      </c>
      <c r="I109" s="124">
        <v>3638</v>
      </c>
      <c r="J109" s="133">
        <v>1</v>
      </c>
    </row>
    <row r="110" spans="1:10" ht="18.75" x14ac:dyDescent="0.3">
      <c r="A110" s="91" t="s">
        <v>98</v>
      </c>
      <c r="B110" s="129">
        <v>8925</v>
      </c>
      <c r="C110" s="153">
        <v>17617</v>
      </c>
      <c r="D110" s="129">
        <v>2226214</v>
      </c>
      <c r="E110" s="184">
        <f t="shared" si="35"/>
        <v>249.43574229691876</v>
      </c>
      <c r="F110" s="165">
        <v>4485</v>
      </c>
      <c r="G110" s="165">
        <f t="shared" si="36"/>
        <v>13132</v>
      </c>
      <c r="H110" s="123">
        <f t="shared" si="37"/>
        <v>9854</v>
      </c>
      <c r="I110" s="124">
        <v>7763</v>
      </c>
      <c r="J110" s="133">
        <v>0</v>
      </c>
    </row>
    <row r="111" spans="1:10" ht="18.75" x14ac:dyDescent="0.3">
      <c r="A111" s="91" t="s">
        <v>99</v>
      </c>
      <c r="B111" s="129">
        <v>5968</v>
      </c>
      <c r="C111" s="153">
        <v>12038</v>
      </c>
      <c r="D111" s="129">
        <v>1511933</v>
      </c>
      <c r="E111" s="184">
        <f t="shared" si="35"/>
        <v>253.33997989276139</v>
      </c>
      <c r="F111" s="165">
        <v>2912</v>
      </c>
      <c r="G111" s="165">
        <f t="shared" si="36"/>
        <v>9126</v>
      </c>
      <c r="H111" s="123">
        <f t="shared" si="37"/>
        <v>6270</v>
      </c>
      <c r="I111" s="124">
        <v>5768</v>
      </c>
      <c r="J111" s="133">
        <v>0</v>
      </c>
    </row>
    <row r="112" spans="1:10" ht="18.75" x14ac:dyDescent="0.3">
      <c r="A112" s="91" t="s">
        <v>100</v>
      </c>
      <c r="B112" s="129">
        <v>5452</v>
      </c>
      <c r="C112" s="153">
        <v>11164</v>
      </c>
      <c r="D112" s="129">
        <v>1411126</v>
      </c>
      <c r="E112" s="184">
        <f t="shared" si="35"/>
        <v>258.82721936903886</v>
      </c>
      <c r="F112" s="165">
        <v>3216</v>
      </c>
      <c r="G112" s="165">
        <f t="shared" si="36"/>
        <v>7948</v>
      </c>
      <c r="H112" s="123">
        <f t="shared" si="37"/>
        <v>6150</v>
      </c>
      <c r="I112" s="124">
        <v>5014</v>
      </c>
      <c r="J112" s="133">
        <v>0</v>
      </c>
    </row>
    <row r="113" spans="1:10" ht="18.75" x14ac:dyDescent="0.3">
      <c r="A113" s="91" t="s">
        <v>101</v>
      </c>
      <c r="B113" s="129">
        <v>7669</v>
      </c>
      <c r="C113" s="153">
        <v>13733</v>
      </c>
      <c r="D113" s="129">
        <v>1762351</v>
      </c>
      <c r="E113" s="184">
        <f t="shared" si="35"/>
        <v>229.80192984743775</v>
      </c>
      <c r="F113" s="165">
        <v>3597</v>
      </c>
      <c r="G113" s="165">
        <f t="shared" si="36"/>
        <v>10136</v>
      </c>
      <c r="H113" s="123">
        <f t="shared" si="37"/>
        <v>7901</v>
      </c>
      <c r="I113" s="124">
        <v>5832</v>
      </c>
      <c r="J113" s="133">
        <v>0</v>
      </c>
    </row>
    <row r="114" spans="1:10" ht="18.75" x14ac:dyDescent="0.3">
      <c r="A114" s="91" t="s">
        <v>102</v>
      </c>
      <c r="B114" s="129">
        <v>8793</v>
      </c>
      <c r="C114" s="153">
        <v>17496</v>
      </c>
      <c r="D114" s="129">
        <v>2221522</v>
      </c>
      <c r="E114" s="184">
        <f t="shared" si="35"/>
        <v>252.64665074491072</v>
      </c>
      <c r="F114" s="165">
        <v>4886</v>
      </c>
      <c r="G114" s="165">
        <f t="shared" si="36"/>
        <v>12610</v>
      </c>
      <c r="H114" s="123">
        <f t="shared" si="37"/>
        <v>9942</v>
      </c>
      <c r="I114" s="124">
        <v>7554</v>
      </c>
      <c r="J114" s="133">
        <v>0</v>
      </c>
    </row>
    <row r="115" spans="1:10" ht="18.75" x14ac:dyDescent="0.3">
      <c r="A115" s="91" t="s">
        <v>103</v>
      </c>
      <c r="B115" s="129">
        <v>16170</v>
      </c>
      <c r="C115" s="153">
        <v>30682</v>
      </c>
      <c r="D115" s="129">
        <v>3956689</v>
      </c>
      <c r="E115" s="184">
        <f t="shared" si="35"/>
        <v>244.69319727891155</v>
      </c>
      <c r="F115" s="165">
        <v>8268</v>
      </c>
      <c r="G115" s="165">
        <f t="shared" si="36"/>
        <v>22414</v>
      </c>
      <c r="H115" s="123">
        <f t="shared" si="37"/>
        <v>17424</v>
      </c>
      <c r="I115" s="124">
        <v>13258</v>
      </c>
      <c r="J115" s="133">
        <v>0</v>
      </c>
    </row>
    <row r="116" spans="1:10" ht="18.75" x14ac:dyDescent="0.3">
      <c r="A116" s="91" t="s">
        <v>104</v>
      </c>
      <c r="B116" s="129">
        <v>5711</v>
      </c>
      <c r="C116" s="153">
        <v>11332</v>
      </c>
      <c r="D116" s="129">
        <v>1455726</v>
      </c>
      <c r="E116" s="184">
        <f t="shared" si="35"/>
        <v>254.89861670460516</v>
      </c>
      <c r="F116" s="165">
        <v>2818</v>
      </c>
      <c r="G116" s="165">
        <f t="shared" si="36"/>
        <v>8514</v>
      </c>
      <c r="H116" s="123">
        <f t="shared" si="37"/>
        <v>6209</v>
      </c>
      <c r="I116" s="124">
        <v>5123</v>
      </c>
      <c r="J116" s="133">
        <v>0</v>
      </c>
    </row>
    <row r="117" spans="1:10" ht="19.5" thickBot="1" x14ac:dyDescent="0.35">
      <c r="A117" s="91" t="s">
        <v>105</v>
      </c>
      <c r="B117" s="156">
        <v>8413</v>
      </c>
      <c r="C117" s="157">
        <v>15758</v>
      </c>
      <c r="D117" s="156">
        <v>2016716</v>
      </c>
      <c r="E117" s="185">
        <f t="shared" si="35"/>
        <v>239.71425175323904</v>
      </c>
      <c r="F117" s="176">
        <v>3581</v>
      </c>
      <c r="G117" s="165">
        <f t="shared" si="36"/>
        <v>12177</v>
      </c>
      <c r="H117" s="171">
        <f t="shared" si="37"/>
        <v>8724</v>
      </c>
      <c r="I117" s="143">
        <v>7034</v>
      </c>
      <c r="J117" s="144">
        <v>0</v>
      </c>
    </row>
    <row r="118" spans="1:10" ht="19.5" thickBot="1" x14ac:dyDescent="0.35">
      <c r="A118" s="107" t="s">
        <v>48</v>
      </c>
      <c r="B118" s="145">
        <f>SUM(B104:B117)</f>
        <v>93599</v>
      </c>
      <c r="C118" s="145">
        <f t="shared" ref="C118:J118" si="38">SUM(C104:C117)</f>
        <v>181296</v>
      </c>
      <c r="D118" s="145">
        <f t="shared" si="38"/>
        <v>23139735</v>
      </c>
      <c r="E118" s="172">
        <f t="shared" si="35"/>
        <v>247.22203228666973</v>
      </c>
      <c r="F118" s="146">
        <f t="shared" si="38"/>
        <v>46593</v>
      </c>
      <c r="G118" s="146">
        <f t="shared" si="38"/>
        <v>134703</v>
      </c>
      <c r="H118" s="173">
        <f>SUM(H104:H117)</f>
        <v>100361</v>
      </c>
      <c r="I118" s="174">
        <f t="shared" si="38"/>
        <v>80932</v>
      </c>
      <c r="J118" s="175">
        <f t="shared" si="38"/>
        <v>3</v>
      </c>
    </row>
    <row r="119" spans="1:10" ht="19.5" thickBot="1" x14ac:dyDescent="0.35">
      <c r="A119" s="160"/>
      <c r="B119" s="161"/>
      <c r="C119" s="161"/>
      <c r="D119" s="161"/>
      <c r="E119" s="162"/>
      <c r="F119" s="149"/>
      <c r="G119" s="149"/>
      <c r="H119" s="114"/>
      <c r="I119" s="114"/>
      <c r="J119" s="114"/>
    </row>
    <row r="120" spans="1:10" ht="16.5" thickBot="1" x14ac:dyDescent="0.3">
      <c r="A120" s="430" t="s">
        <v>106</v>
      </c>
      <c r="B120" s="431"/>
      <c r="C120" s="431"/>
      <c r="D120" s="431"/>
      <c r="E120" s="431"/>
      <c r="F120" s="431"/>
      <c r="G120" s="431"/>
      <c r="H120" s="431"/>
      <c r="I120" s="431"/>
      <c r="J120" s="432"/>
    </row>
    <row r="121" spans="1:10" ht="18.75" x14ac:dyDescent="0.3">
      <c r="A121" s="82" t="s">
        <v>108</v>
      </c>
      <c r="B121" s="150">
        <v>9370</v>
      </c>
      <c r="C121" s="198">
        <v>17035</v>
      </c>
      <c r="D121" s="150">
        <v>2166760</v>
      </c>
      <c r="E121" s="182">
        <f t="shared" ref="E121:E131" si="39">D121/B121</f>
        <v>231.24439701173961</v>
      </c>
      <c r="F121" s="150">
        <v>4675</v>
      </c>
      <c r="G121" s="198">
        <f t="shared" ref="G121:G128" si="40">C121-F121</f>
        <v>12360</v>
      </c>
      <c r="H121" s="118">
        <f t="shared" ref="H121:H128" si="41">C121-I121-J121</f>
        <v>9948</v>
      </c>
      <c r="I121" s="119">
        <v>7087</v>
      </c>
      <c r="J121" s="152">
        <v>0</v>
      </c>
    </row>
    <row r="122" spans="1:10" ht="18.75" x14ac:dyDescent="0.3">
      <c r="A122" s="91" t="s">
        <v>109</v>
      </c>
      <c r="B122" s="126">
        <v>1470</v>
      </c>
      <c r="C122" s="165">
        <v>2713</v>
      </c>
      <c r="D122" s="126">
        <v>342695</v>
      </c>
      <c r="E122" s="184">
        <f t="shared" si="39"/>
        <v>233.12585034013605</v>
      </c>
      <c r="F122" s="129">
        <v>708</v>
      </c>
      <c r="G122" s="199">
        <f t="shared" si="40"/>
        <v>2005</v>
      </c>
      <c r="H122" s="97">
        <f t="shared" si="41"/>
        <v>1596</v>
      </c>
      <c r="I122" s="124">
        <v>1117</v>
      </c>
      <c r="J122" s="154">
        <v>0</v>
      </c>
    </row>
    <row r="123" spans="1:10" ht="18.75" x14ac:dyDescent="0.3">
      <c r="A123" s="91" t="s">
        <v>110</v>
      </c>
      <c r="B123" s="129">
        <v>9139</v>
      </c>
      <c r="C123" s="167">
        <v>14535</v>
      </c>
      <c r="D123" s="129">
        <v>1871758</v>
      </c>
      <c r="E123" s="184">
        <f t="shared" si="39"/>
        <v>204.8099354415144</v>
      </c>
      <c r="F123" s="129">
        <v>3422</v>
      </c>
      <c r="G123" s="199">
        <f t="shared" si="40"/>
        <v>11113</v>
      </c>
      <c r="H123" s="97">
        <f t="shared" si="41"/>
        <v>8447</v>
      </c>
      <c r="I123" s="124">
        <v>6088</v>
      </c>
      <c r="J123" s="154">
        <v>0</v>
      </c>
    </row>
    <row r="124" spans="1:10" ht="18.75" x14ac:dyDescent="0.3">
      <c r="A124" s="91" t="s">
        <v>111</v>
      </c>
      <c r="B124" s="129">
        <v>11130</v>
      </c>
      <c r="C124" s="167">
        <v>21179</v>
      </c>
      <c r="D124" s="129">
        <v>2716501</v>
      </c>
      <c r="E124" s="184">
        <f t="shared" si="39"/>
        <v>244.07017070979336</v>
      </c>
      <c r="F124" s="129">
        <v>6695</v>
      </c>
      <c r="G124" s="199">
        <f t="shared" si="40"/>
        <v>14484</v>
      </c>
      <c r="H124" s="97">
        <f t="shared" si="41"/>
        <v>12803</v>
      </c>
      <c r="I124" s="124">
        <v>8376</v>
      </c>
      <c r="J124" s="154">
        <v>0</v>
      </c>
    </row>
    <row r="125" spans="1:10" ht="18.75" x14ac:dyDescent="0.3">
      <c r="A125" s="91" t="s">
        <v>112</v>
      </c>
      <c r="B125" s="129">
        <v>9742</v>
      </c>
      <c r="C125" s="167">
        <v>18229</v>
      </c>
      <c r="D125" s="129">
        <v>2324393</v>
      </c>
      <c r="E125" s="184">
        <f t="shared" si="39"/>
        <v>238.59505235064668</v>
      </c>
      <c r="F125" s="129">
        <v>5921</v>
      </c>
      <c r="G125" s="199">
        <f t="shared" si="40"/>
        <v>12308</v>
      </c>
      <c r="H125" s="97">
        <f t="shared" si="41"/>
        <v>11130</v>
      </c>
      <c r="I125" s="124">
        <v>7098</v>
      </c>
      <c r="J125" s="154">
        <v>1</v>
      </c>
    </row>
    <row r="126" spans="1:10" ht="18.75" x14ac:dyDescent="0.3">
      <c r="A126" s="91" t="s">
        <v>113</v>
      </c>
      <c r="B126" s="129">
        <v>7899</v>
      </c>
      <c r="C126" s="167">
        <v>15254</v>
      </c>
      <c r="D126" s="129">
        <v>1957925</v>
      </c>
      <c r="E126" s="184">
        <f t="shared" si="39"/>
        <v>247.86998354222052</v>
      </c>
      <c r="F126" s="129">
        <v>4945</v>
      </c>
      <c r="G126" s="199">
        <f t="shared" si="40"/>
        <v>10309</v>
      </c>
      <c r="H126" s="97">
        <f t="shared" si="41"/>
        <v>9167</v>
      </c>
      <c r="I126" s="124">
        <v>6086</v>
      </c>
      <c r="J126" s="154">
        <v>1</v>
      </c>
    </row>
    <row r="127" spans="1:10" ht="18.75" x14ac:dyDescent="0.3">
      <c r="A127" s="91" t="s">
        <v>114</v>
      </c>
      <c r="B127" s="129">
        <v>14251</v>
      </c>
      <c r="C127" s="167">
        <v>25273</v>
      </c>
      <c r="D127" s="129">
        <v>3242724.81</v>
      </c>
      <c r="E127" s="184">
        <f t="shared" si="39"/>
        <v>227.54366781278506</v>
      </c>
      <c r="F127" s="129">
        <v>7664</v>
      </c>
      <c r="G127" s="199">
        <f t="shared" si="40"/>
        <v>17609</v>
      </c>
      <c r="H127" s="97">
        <f t="shared" si="41"/>
        <v>15238</v>
      </c>
      <c r="I127" s="124">
        <v>10035</v>
      </c>
      <c r="J127" s="154">
        <v>0</v>
      </c>
    </row>
    <row r="128" spans="1:10" ht="19.5" thickBot="1" x14ac:dyDescent="0.35">
      <c r="A128" s="190" t="s">
        <v>107</v>
      </c>
      <c r="B128" s="156">
        <v>1792</v>
      </c>
      <c r="C128" s="169">
        <v>3570</v>
      </c>
      <c r="D128" s="156">
        <v>464677</v>
      </c>
      <c r="E128" s="185">
        <f t="shared" si="39"/>
        <v>259.30636160714283</v>
      </c>
      <c r="F128" s="156">
        <v>1200</v>
      </c>
      <c r="G128" s="200">
        <f t="shared" si="40"/>
        <v>2370</v>
      </c>
      <c r="H128" s="104">
        <f t="shared" si="41"/>
        <v>2042</v>
      </c>
      <c r="I128" s="143">
        <v>1528</v>
      </c>
      <c r="J128" s="158">
        <v>0</v>
      </c>
    </row>
    <row r="129" spans="1:10" ht="19.5" thickBot="1" x14ac:dyDescent="0.35">
      <c r="A129" s="107" t="s">
        <v>48</v>
      </c>
      <c r="B129" s="145">
        <f t="shared" ref="B129:J129" si="42">SUM(B121:B128)</f>
        <v>64793</v>
      </c>
      <c r="C129" s="145">
        <f t="shared" si="42"/>
        <v>117788</v>
      </c>
      <c r="D129" s="145">
        <f t="shared" si="42"/>
        <v>15087433.810000001</v>
      </c>
      <c r="E129" s="172">
        <f t="shared" si="39"/>
        <v>232.85592286203757</v>
      </c>
      <c r="F129" s="159">
        <f t="shared" si="42"/>
        <v>35230</v>
      </c>
      <c r="G129" s="159">
        <f t="shared" si="42"/>
        <v>82558</v>
      </c>
      <c r="H129" s="173">
        <f>SUM(H121:H128)</f>
        <v>70371</v>
      </c>
      <c r="I129" s="174">
        <f t="shared" si="42"/>
        <v>47415</v>
      </c>
      <c r="J129" s="175">
        <f t="shared" si="42"/>
        <v>2</v>
      </c>
    </row>
    <row r="130" spans="1:10" ht="19.5" thickBot="1" x14ac:dyDescent="0.35">
      <c r="A130" s="160"/>
      <c r="B130" s="161"/>
      <c r="C130" s="161"/>
      <c r="D130" s="161"/>
      <c r="E130" s="162"/>
      <c r="F130" s="149"/>
      <c r="G130" s="149"/>
      <c r="H130" s="114"/>
      <c r="I130" s="114"/>
      <c r="J130" s="114"/>
    </row>
    <row r="131" spans="1:10" ht="19.5" thickBot="1" x14ac:dyDescent="0.35">
      <c r="A131" s="201" t="s">
        <v>115</v>
      </c>
      <c r="B131" s="202">
        <f t="shared" ref="B131:J131" si="43">SUM(B129+B118+B101+B89+B76+B67+B57+B47+B33+B17)</f>
        <v>658738</v>
      </c>
      <c r="C131" s="202">
        <f t="shared" si="43"/>
        <v>1232177</v>
      </c>
      <c r="D131" s="202">
        <f t="shared" si="43"/>
        <v>156862791.07999998</v>
      </c>
      <c r="E131" s="202">
        <f t="shared" si="39"/>
        <v>238.12622177557691</v>
      </c>
      <c r="F131" s="146">
        <f t="shared" si="43"/>
        <v>320081</v>
      </c>
      <c r="G131" s="146">
        <f t="shared" si="43"/>
        <v>912096</v>
      </c>
      <c r="H131" s="145">
        <f t="shared" si="43"/>
        <v>697582</v>
      </c>
      <c r="I131" s="189">
        <f t="shared" si="43"/>
        <v>534584</v>
      </c>
      <c r="J131" s="203">
        <f t="shared" si="43"/>
        <v>11</v>
      </c>
    </row>
    <row r="133" spans="1:10" x14ac:dyDescent="0.25">
      <c r="D133" s="388"/>
    </row>
  </sheetData>
  <mergeCells count="13">
    <mergeCell ref="A19:J19"/>
    <mergeCell ref="A35:J35"/>
    <mergeCell ref="B1:I1"/>
    <mergeCell ref="B2:I2"/>
    <mergeCell ref="B3:I3"/>
    <mergeCell ref="B4:I4"/>
    <mergeCell ref="D5:F5"/>
    <mergeCell ref="A120:J120"/>
    <mergeCell ref="A49:J49"/>
    <mergeCell ref="A59:J59"/>
    <mergeCell ref="A78:J78"/>
    <mergeCell ref="A91:J91"/>
    <mergeCell ref="A103:J10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1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17" sqref="E17"/>
    </sheetView>
  </sheetViews>
  <sheetFormatPr defaultRowHeight="15" x14ac:dyDescent="0.25"/>
  <cols>
    <col min="1" max="1" width="18.140625" style="69" bestFit="1" customWidth="1"/>
    <col min="2" max="2" width="12.28515625" style="69" bestFit="1" customWidth="1"/>
    <col min="3" max="3" width="17.85546875" style="69" bestFit="1" customWidth="1"/>
    <col min="4" max="4" width="32.140625" style="69" bestFit="1" customWidth="1"/>
    <col min="5" max="5" width="32.7109375" style="69" bestFit="1" customWidth="1"/>
    <col min="6" max="6" width="9.28515625" style="69" bestFit="1" customWidth="1"/>
    <col min="7" max="7" width="11.42578125" style="69" bestFit="1" customWidth="1"/>
    <col min="8" max="8" width="13.85546875" style="69" bestFit="1" customWidth="1"/>
    <col min="9" max="9" width="14.42578125" style="69" bestFit="1" customWidth="1"/>
    <col min="10" max="10" width="6.5703125" style="69" bestFit="1" customWidth="1"/>
    <col min="11" max="16384" width="9.140625" style="69"/>
  </cols>
  <sheetData>
    <row r="1" spans="1:10" ht="18.75" x14ac:dyDescent="0.3">
      <c r="B1" s="433" t="s">
        <v>0</v>
      </c>
      <c r="C1" s="433"/>
      <c r="D1" s="433"/>
      <c r="E1" s="433"/>
      <c r="F1" s="433"/>
      <c r="G1" s="433"/>
      <c r="H1" s="433"/>
      <c r="I1" s="433"/>
    </row>
    <row r="2" spans="1:10" ht="18.75" x14ac:dyDescent="0.3">
      <c r="B2" s="433" t="s">
        <v>1</v>
      </c>
      <c r="C2" s="433"/>
      <c r="D2" s="433"/>
      <c r="E2" s="433"/>
      <c r="F2" s="433"/>
      <c r="G2" s="433"/>
      <c r="H2" s="433"/>
      <c r="I2" s="433"/>
    </row>
    <row r="3" spans="1:10" ht="18.75" x14ac:dyDescent="0.3">
      <c r="B3" s="434" t="s">
        <v>2</v>
      </c>
      <c r="C3" s="434"/>
      <c r="D3" s="434"/>
      <c r="E3" s="434"/>
      <c r="F3" s="434"/>
      <c r="G3" s="434"/>
      <c r="H3" s="434"/>
      <c r="I3" s="434"/>
    </row>
    <row r="4" spans="1:10" ht="18.75" x14ac:dyDescent="0.3">
      <c r="B4" s="433" t="s">
        <v>117</v>
      </c>
      <c r="C4" s="433"/>
      <c r="D4" s="433"/>
      <c r="E4" s="433"/>
      <c r="F4" s="433"/>
      <c r="G4" s="433"/>
      <c r="H4" s="433"/>
      <c r="I4" s="433"/>
    </row>
    <row r="5" spans="1:10" ht="18.75" x14ac:dyDescent="0.3">
      <c r="D5" s="441" t="s">
        <v>143</v>
      </c>
      <c r="E5" s="441"/>
      <c r="F5" s="441"/>
    </row>
    <row r="6" spans="1:10" ht="15.75" thickBot="1" x14ac:dyDescent="0.3"/>
    <row r="7" spans="1:10" ht="16.5" thickBot="1" x14ac:dyDescent="0.3">
      <c r="A7" s="204" t="s">
        <v>119</v>
      </c>
      <c r="B7" s="70" t="s">
        <v>3</v>
      </c>
      <c r="C7" s="71" t="s">
        <v>4</v>
      </c>
      <c r="D7" s="72" t="s">
        <v>116</v>
      </c>
      <c r="E7" s="73" t="s">
        <v>5</v>
      </c>
      <c r="F7" s="74" t="s">
        <v>6</v>
      </c>
      <c r="G7" s="75" t="s">
        <v>7</v>
      </c>
      <c r="H7" s="73" t="s">
        <v>8</v>
      </c>
      <c r="I7" s="71" t="s">
        <v>9</v>
      </c>
      <c r="J7" s="76" t="s">
        <v>10</v>
      </c>
    </row>
    <row r="8" spans="1:10" ht="19.5" thickBot="1" x14ac:dyDescent="0.35">
      <c r="A8" s="77" t="s">
        <v>11</v>
      </c>
      <c r="B8" s="78"/>
      <c r="C8" s="78"/>
      <c r="D8" s="78"/>
      <c r="E8" s="79"/>
      <c r="F8" s="78"/>
      <c r="G8" s="78"/>
      <c r="H8" s="80"/>
      <c r="I8" s="78"/>
      <c r="J8" s="81"/>
    </row>
    <row r="9" spans="1:10" ht="18.75" x14ac:dyDescent="0.3">
      <c r="A9" s="82" t="s">
        <v>12</v>
      </c>
      <c r="B9" s="83">
        <v>8023</v>
      </c>
      <c r="C9" s="84">
        <v>15341</v>
      </c>
      <c r="D9" s="85">
        <v>1949579</v>
      </c>
      <c r="E9" s="86">
        <f>D9/B9</f>
        <v>242.99875358344758</v>
      </c>
      <c r="F9" s="83">
        <v>3393</v>
      </c>
      <c r="G9" s="87">
        <f t="shared" ref="G9:G16" si="0">C9-F9</f>
        <v>11948</v>
      </c>
      <c r="H9" s="88">
        <f>C9-I9</f>
        <v>8444</v>
      </c>
      <c r="I9" s="89">
        <v>6897</v>
      </c>
      <c r="J9" s="90">
        <v>0</v>
      </c>
    </row>
    <row r="10" spans="1:10" ht="18.75" x14ac:dyDescent="0.3">
      <c r="A10" s="91" t="s">
        <v>13</v>
      </c>
      <c r="B10" s="92">
        <v>5449</v>
      </c>
      <c r="C10" s="93">
        <v>10121</v>
      </c>
      <c r="D10" s="94">
        <v>1314756</v>
      </c>
      <c r="E10" s="95">
        <f t="shared" ref="E10:E17" si="1">D10/B10</f>
        <v>241.28390530372545</v>
      </c>
      <c r="F10" s="96">
        <v>2547</v>
      </c>
      <c r="G10" s="87">
        <f t="shared" si="0"/>
        <v>7574</v>
      </c>
      <c r="H10" s="88">
        <f t="shared" ref="H10:H16" si="2">C10-I10</f>
        <v>5655</v>
      </c>
      <c r="I10" s="89">
        <v>4466</v>
      </c>
      <c r="J10" s="90">
        <v>0</v>
      </c>
    </row>
    <row r="11" spans="1:10" ht="18.75" x14ac:dyDescent="0.3">
      <c r="A11" s="91" t="s">
        <v>14</v>
      </c>
      <c r="B11" s="92">
        <v>6236</v>
      </c>
      <c r="C11" s="93">
        <v>11265</v>
      </c>
      <c r="D11" s="94">
        <v>1473832</v>
      </c>
      <c r="E11" s="95">
        <f t="shared" si="1"/>
        <v>236.34252726106479</v>
      </c>
      <c r="F11" s="96">
        <v>2623</v>
      </c>
      <c r="G11" s="87">
        <f t="shared" si="0"/>
        <v>8642</v>
      </c>
      <c r="H11" s="88">
        <f t="shared" si="2"/>
        <v>6272</v>
      </c>
      <c r="I11" s="89">
        <v>4993</v>
      </c>
      <c r="J11" s="90">
        <v>0</v>
      </c>
    </row>
    <row r="12" spans="1:10" ht="18.75" x14ac:dyDescent="0.3">
      <c r="A12" s="91" t="s">
        <v>15</v>
      </c>
      <c r="B12" s="92">
        <v>8358</v>
      </c>
      <c r="C12" s="93">
        <v>15615</v>
      </c>
      <c r="D12" s="94">
        <v>2000637</v>
      </c>
      <c r="E12" s="95">
        <f t="shared" si="1"/>
        <v>239.36791098348888</v>
      </c>
      <c r="F12" s="96">
        <v>3532</v>
      </c>
      <c r="G12" s="87">
        <f t="shared" si="0"/>
        <v>12083</v>
      </c>
      <c r="H12" s="88">
        <f t="shared" si="2"/>
        <v>8538</v>
      </c>
      <c r="I12" s="89">
        <v>7077</v>
      </c>
      <c r="J12" s="90">
        <v>0</v>
      </c>
    </row>
    <row r="13" spans="1:10" ht="18.75" x14ac:dyDescent="0.3">
      <c r="A13" s="91" t="s">
        <v>16</v>
      </c>
      <c r="B13" s="92">
        <v>2110</v>
      </c>
      <c r="C13" s="93">
        <v>4183</v>
      </c>
      <c r="D13" s="94">
        <v>542229</v>
      </c>
      <c r="E13" s="95">
        <f t="shared" si="1"/>
        <v>256.98056872037915</v>
      </c>
      <c r="F13" s="96">
        <v>1030</v>
      </c>
      <c r="G13" s="87">
        <f t="shared" si="0"/>
        <v>3153</v>
      </c>
      <c r="H13" s="88">
        <f t="shared" si="2"/>
        <v>2178</v>
      </c>
      <c r="I13" s="89">
        <v>2005</v>
      </c>
      <c r="J13" s="90">
        <v>0</v>
      </c>
    </row>
    <row r="14" spans="1:10" ht="18.75" x14ac:dyDescent="0.3">
      <c r="A14" s="91" t="s">
        <v>17</v>
      </c>
      <c r="B14" s="92">
        <v>8433</v>
      </c>
      <c r="C14" s="93">
        <v>16326</v>
      </c>
      <c r="D14" s="94">
        <v>2087901</v>
      </c>
      <c r="E14" s="95">
        <f t="shared" si="1"/>
        <v>247.58697972251866</v>
      </c>
      <c r="F14" s="96">
        <v>3867</v>
      </c>
      <c r="G14" s="87">
        <f t="shared" si="0"/>
        <v>12459</v>
      </c>
      <c r="H14" s="88">
        <f t="shared" si="2"/>
        <v>8846</v>
      </c>
      <c r="I14" s="89">
        <v>7480</v>
      </c>
      <c r="J14" s="90">
        <v>0</v>
      </c>
    </row>
    <row r="15" spans="1:10" ht="18.75" x14ac:dyDescent="0.3">
      <c r="A15" s="91" t="s">
        <v>18</v>
      </c>
      <c r="B15" s="92">
        <v>3111</v>
      </c>
      <c r="C15" s="93">
        <v>5610</v>
      </c>
      <c r="D15" s="94">
        <v>712993</v>
      </c>
      <c r="E15" s="95">
        <f t="shared" si="1"/>
        <v>229.18450658952105</v>
      </c>
      <c r="F15" s="96">
        <v>1243</v>
      </c>
      <c r="G15" s="87">
        <f t="shared" si="0"/>
        <v>4367</v>
      </c>
      <c r="H15" s="88">
        <f t="shared" si="2"/>
        <v>3058</v>
      </c>
      <c r="I15" s="89">
        <v>2552</v>
      </c>
      <c r="J15" s="90">
        <v>0</v>
      </c>
    </row>
    <row r="16" spans="1:10" ht="19.5" thickBot="1" x14ac:dyDescent="0.35">
      <c r="A16" s="98" t="s">
        <v>19</v>
      </c>
      <c r="B16" s="99">
        <v>9905</v>
      </c>
      <c r="C16" s="100">
        <v>18253</v>
      </c>
      <c r="D16" s="101">
        <v>2387333</v>
      </c>
      <c r="E16" s="102">
        <f t="shared" si="1"/>
        <v>241.02301867743563</v>
      </c>
      <c r="F16" s="103">
        <v>4187</v>
      </c>
      <c r="G16" s="87">
        <f t="shared" si="0"/>
        <v>14066</v>
      </c>
      <c r="H16" s="88">
        <f t="shared" si="2"/>
        <v>10032</v>
      </c>
      <c r="I16" s="105">
        <v>8221</v>
      </c>
      <c r="J16" s="106">
        <v>0</v>
      </c>
    </row>
    <row r="17" spans="1:10" ht="19.5" thickBot="1" x14ac:dyDescent="0.35">
      <c r="A17" s="107" t="s">
        <v>20</v>
      </c>
      <c r="B17" s="108">
        <f>SUM(B9:B16)</f>
        <v>51625</v>
      </c>
      <c r="C17" s="108">
        <f t="shared" ref="C17:E17" si="3">SUM(C9:C16)</f>
        <v>96714</v>
      </c>
      <c r="D17" s="109">
        <f t="shared" si="3"/>
        <v>12469260</v>
      </c>
      <c r="E17" s="110">
        <f t="shared" si="1"/>
        <v>241.53530266343824</v>
      </c>
      <c r="F17" s="109">
        <f>SUM(F9:F16)</f>
        <v>22422</v>
      </c>
      <c r="G17" s="109">
        <f>SUM(G9:G16)</f>
        <v>74292</v>
      </c>
      <c r="H17" s="108">
        <f t="shared" ref="H17:J17" si="4">SUM(H9:H16)</f>
        <v>53023</v>
      </c>
      <c r="I17" s="111">
        <f>SUM(I9:I16)</f>
        <v>43691</v>
      </c>
      <c r="J17" s="112">
        <f t="shared" si="4"/>
        <v>0</v>
      </c>
    </row>
    <row r="18" spans="1:10" ht="19.5" thickBot="1" x14ac:dyDescent="0.35">
      <c r="A18" s="113"/>
      <c r="B18" s="114"/>
      <c r="C18" s="114"/>
      <c r="D18" s="114"/>
      <c r="E18" s="114"/>
      <c r="F18" s="114"/>
      <c r="G18" s="114"/>
      <c r="H18" s="114"/>
      <c r="I18" s="114"/>
      <c r="J18" s="114"/>
    </row>
    <row r="19" spans="1:10" ht="16.5" thickBot="1" x14ac:dyDescent="0.3">
      <c r="A19" s="437" t="s">
        <v>21</v>
      </c>
      <c r="B19" s="438"/>
      <c r="C19" s="438"/>
      <c r="D19" s="438"/>
      <c r="E19" s="438"/>
      <c r="F19" s="438"/>
      <c r="G19" s="438"/>
      <c r="H19" s="439"/>
      <c r="I19" s="439"/>
      <c r="J19" s="440"/>
    </row>
    <row r="20" spans="1:10" ht="18.75" x14ac:dyDescent="0.3">
      <c r="A20" s="115" t="s">
        <v>22</v>
      </c>
      <c r="B20" s="83">
        <v>13826</v>
      </c>
      <c r="C20" s="84">
        <v>24292</v>
      </c>
      <c r="D20" s="85">
        <v>3172106</v>
      </c>
      <c r="E20" s="116">
        <f t="shared" ref="E20:E33" si="5">D20/B20</f>
        <v>229.4304932735426</v>
      </c>
      <c r="F20" s="83">
        <v>5582</v>
      </c>
      <c r="G20" s="117">
        <f t="shared" ref="G20:G32" si="6">C20-F20</f>
        <v>18710</v>
      </c>
      <c r="H20" s="118">
        <f t="shared" ref="H20:H32" si="7">C20-I20-J20</f>
        <v>13521</v>
      </c>
      <c r="I20" s="119">
        <v>10771</v>
      </c>
      <c r="J20" s="120">
        <v>0</v>
      </c>
    </row>
    <row r="21" spans="1:10" ht="18.75" x14ac:dyDescent="0.3">
      <c r="A21" s="115" t="s">
        <v>23</v>
      </c>
      <c r="B21" s="96">
        <v>7170</v>
      </c>
      <c r="C21" s="121">
        <v>12399</v>
      </c>
      <c r="D21" s="122">
        <v>1623277</v>
      </c>
      <c r="E21" s="123">
        <f t="shared" si="5"/>
        <v>226.39846582984657</v>
      </c>
      <c r="F21" s="96">
        <v>2989</v>
      </c>
      <c r="G21" s="87">
        <f t="shared" si="6"/>
        <v>9410</v>
      </c>
      <c r="H21" s="97">
        <f t="shared" si="7"/>
        <v>7059</v>
      </c>
      <c r="I21" s="124">
        <v>5340</v>
      </c>
      <c r="J21" s="125">
        <v>0</v>
      </c>
    </row>
    <row r="22" spans="1:10" ht="18.75" x14ac:dyDescent="0.3">
      <c r="A22" s="82" t="s">
        <v>24</v>
      </c>
      <c r="B22" s="126">
        <v>5733</v>
      </c>
      <c r="C22" s="127">
        <v>10282</v>
      </c>
      <c r="D22" s="128">
        <v>1330352</v>
      </c>
      <c r="E22" s="123">
        <f t="shared" si="5"/>
        <v>232.05163090877377</v>
      </c>
      <c r="F22" s="96">
        <v>2517</v>
      </c>
      <c r="G22" s="87">
        <f t="shared" si="6"/>
        <v>7765</v>
      </c>
      <c r="H22" s="97">
        <f t="shared" si="7"/>
        <v>5668</v>
      </c>
      <c r="I22" s="124">
        <v>4614</v>
      </c>
      <c r="J22" s="125">
        <v>0</v>
      </c>
    </row>
    <row r="23" spans="1:10" ht="18.75" x14ac:dyDescent="0.3">
      <c r="A23" s="91" t="s">
        <v>25</v>
      </c>
      <c r="B23" s="129">
        <v>7212</v>
      </c>
      <c r="C23" s="130">
        <v>13468</v>
      </c>
      <c r="D23" s="131">
        <v>1707916</v>
      </c>
      <c r="E23" s="123">
        <f t="shared" si="5"/>
        <v>236.81586245146977</v>
      </c>
      <c r="F23" s="92">
        <v>2948</v>
      </c>
      <c r="G23" s="132">
        <f t="shared" si="6"/>
        <v>10520</v>
      </c>
      <c r="H23" s="97">
        <f t="shared" si="7"/>
        <v>7292</v>
      </c>
      <c r="I23" s="124">
        <v>6175</v>
      </c>
      <c r="J23" s="133">
        <v>1</v>
      </c>
    </row>
    <row r="24" spans="1:10" ht="18.75" x14ac:dyDescent="0.3">
      <c r="A24" s="91" t="s">
        <v>26</v>
      </c>
      <c r="B24" s="129">
        <v>4512</v>
      </c>
      <c r="C24" s="130">
        <v>8477</v>
      </c>
      <c r="D24" s="131">
        <v>1084954</v>
      </c>
      <c r="E24" s="123">
        <f t="shared" si="5"/>
        <v>240.45966312056737</v>
      </c>
      <c r="F24" s="92">
        <v>1994</v>
      </c>
      <c r="G24" s="132">
        <f t="shared" si="6"/>
        <v>6483</v>
      </c>
      <c r="H24" s="97">
        <f t="shared" si="7"/>
        <v>4557</v>
      </c>
      <c r="I24" s="124">
        <v>3920</v>
      </c>
      <c r="J24" s="133">
        <v>0</v>
      </c>
    </row>
    <row r="25" spans="1:10" ht="18.75" x14ac:dyDescent="0.3">
      <c r="A25" s="91" t="s">
        <v>27</v>
      </c>
      <c r="B25" s="129">
        <v>3285</v>
      </c>
      <c r="C25" s="130">
        <v>6303</v>
      </c>
      <c r="D25" s="131">
        <v>812437</v>
      </c>
      <c r="E25" s="123">
        <f t="shared" si="5"/>
        <v>247.31719939117198</v>
      </c>
      <c r="F25" s="92">
        <v>1646</v>
      </c>
      <c r="G25" s="132">
        <f t="shared" si="6"/>
        <v>4657</v>
      </c>
      <c r="H25" s="97">
        <f t="shared" si="7"/>
        <v>3422</v>
      </c>
      <c r="I25" s="124">
        <v>2881</v>
      </c>
      <c r="J25" s="133">
        <v>0</v>
      </c>
    </row>
    <row r="26" spans="1:10" ht="18.75" x14ac:dyDescent="0.3">
      <c r="A26" s="91" t="s">
        <v>28</v>
      </c>
      <c r="B26" s="129">
        <v>8408</v>
      </c>
      <c r="C26" s="130">
        <v>15504</v>
      </c>
      <c r="D26" s="131">
        <v>2006541</v>
      </c>
      <c r="E26" s="123">
        <f t="shared" si="5"/>
        <v>238.64664605137963</v>
      </c>
      <c r="F26" s="92">
        <v>3692</v>
      </c>
      <c r="G26" s="132">
        <f t="shared" si="6"/>
        <v>11812</v>
      </c>
      <c r="H26" s="97">
        <f t="shared" si="7"/>
        <v>8536</v>
      </c>
      <c r="I26" s="124">
        <v>6968</v>
      </c>
      <c r="J26" s="133">
        <v>0</v>
      </c>
    </row>
    <row r="27" spans="1:10" ht="18.75" x14ac:dyDescent="0.3">
      <c r="A27" s="91" t="s">
        <v>29</v>
      </c>
      <c r="B27" s="129">
        <v>7614</v>
      </c>
      <c r="C27" s="130">
        <v>14517</v>
      </c>
      <c r="D27" s="131">
        <v>1889699</v>
      </c>
      <c r="E27" s="123">
        <f t="shared" si="5"/>
        <v>248.18741791436827</v>
      </c>
      <c r="F27" s="92">
        <v>3167</v>
      </c>
      <c r="G27" s="132">
        <f t="shared" si="6"/>
        <v>11350</v>
      </c>
      <c r="H27" s="97">
        <f t="shared" si="7"/>
        <v>7715</v>
      </c>
      <c r="I27" s="124">
        <v>6802</v>
      </c>
      <c r="J27" s="133">
        <v>0</v>
      </c>
    </row>
    <row r="28" spans="1:10" ht="18.75" x14ac:dyDescent="0.3">
      <c r="A28" s="91" t="s">
        <v>30</v>
      </c>
      <c r="B28" s="129">
        <v>9411</v>
      </c>
      <c r="C28" s="130">
        <v>17086</v>
      </c>
      <c r="D28" s="131">
        <v>2202139</v>
      </c>
      <c r="E28" s="123">
        <f t="shared" si="5"/>
        <v>233.99628094782702</v>
      </c>
      <c r="F28" s="92">
        <v>4319</v>
      </c>
      <c r="G28" s="132">
        <f t="shared" si="6"/>
        <v>12767</v>
      </c>
      <c r="H28" s="97">
        <f t="shared" si="7"/>
        <v>9700</v>
      </c>
      <c r="I28" s="124">
        <v>7385</v>
      </c>
      <c r="J28" s="133">
        <v>1</v>
      </c>
    </row>
    <row r="29" spans="1:10" ht="18.75" x14ac:dyDescent="0.3">
      <c r="A29" s="91" t="s">
        <v>31</v>
      </c>
      <c r="B29" s="129">
        <v>6742</v>
      </c>
      <c r="C29" s="130">
        <v>13112</v>
      </c>
      <c r="D29" s="131">
        <v>1686583</v>
      </c>
      <c r="E29" s="123">
        <f t="shared" si="5"/>
        <v>250.16063482646098</v>
      </c>
      <c r="F29" s="92">
        <v>3163</v>
      </c>
      <c r="G29" s="132">
        <f t="shared" si="6"/>
        <v>9949</v>
      </c>
      <c r="H29" s="97">
        <f t="shared" si="7"/>
        <v>7132</v>
      </c>
      <c r="I29" s="124">
        <v>5980</v>
      </c>
      <c r="J29" s="133">
        <v>0</v>
      </c>
    </row>
    <row r="30" spans="1:10" ht="18.75" x14ac:dyDescent="0.3">
      <c r="A30" s="91" t="s">
        <v>32</v>
      </c>
      <c r="B30" s="129">
        <v>5513</v>
      </c>
      <c r="C30" s="130">
        <v>10368</v>
      </c>
      <c r="D30" s="131">
        <v>1325517</v>
      </c>
      <c r="E30" s="123">
        <f t="shared" si="5"/>
        <v>240.43479049519317</v>
      </c>
      <c r="F30" s="92">
        <v>2497</v>
      </c>
      <c r="G30" s="132">
        <f t="shared" si="6"/>
        <v>7871</v>
      </c>
      <c r="H30" s="97">
        <f t="shared" si="7"/>
        <v>5738</v>
      </c>
      <c r="I30" s="124">
        <v>4630</v>
      </c>
      <c r="J30" s="133">
        <v>0</v>
      </c>
    </row>
    <row r="31" spans="1:10" ht="18.75" x14ac:dyDescent="0.3">
      <c r="A31" s="134" t="s">
        <v>33</v>
      </c>
      <c r="B31" s="129">
        <v>5065</v>
      </c>
      <c r="C31" s="135">
        <v>9624</v>
      </c>
      <c r="D31" s="136">
        <v>1257161</v>
      </c>
      <c r="E31" s="123">
        <f t="shared" si="5"/>
        <v>248.20552813425468</v>
      </c>
      <c r="F31" s="137">
        <v>2283</v>
      </c>
      <c r="G31" s="132">
        <f t="shared" si="6"/>
        <v>7341</v>
      </c>
      <c r="H31" s="97">
        <f t="shared" si="7"/>
        <v>5180</v>
      </c>
      <c r="I31" s="124">
        <v>4444</v>
      </c>
      <c r="J31" s="138">
        <v>0</v>
      </c>
    </row>
    <row r="32" spans="1:10" ht="19.5" thickBot="1" x14ac:dyDescent="0.35">
      <c r="A32" s="134" t="s">
        <v>34</v>
      </c>
      <c r="B32" s="139">
        <v>1820</v>
      </c>
      <c r="C32" s="140">
        <v>3478</v>
      </c>
      <c r="D32" s="141">
        <v>454506</v>
      </c>
      <c r="E32" s="123">
        <f t="shared" si="5"/>
        <v>249.72857142857143</v>
      </c>
      <c r="F32" s="99">
        <v>744</v>
      </c>
      <c r="G32" s="142">
        <f t="shared" si="6"/>
        <v>2734</v>
      </c>
      <c r="H32" s="104">
        <f t="shared" si="7"/>
        <v>1838</v>
      </c>
      <c r="I32" s="143">
        <v>1640</v>
      </c>
      <c r="J32" s="144">
        <v>0</v>
      </c>
    </row>
    <row r="33" spans="1:10" ht="19.5" thickBot="1" x14ac:dyDescent="0.35">
      <c r="A33" s="107" t="s">
        <v>35</v>
      </c>
      <c r="B33" s="145">
        <f>SUM(B20:B32)</f>
        <v>86311</v>
      </c>
      <c r="C33" s="145">
        <f t="shared" ref="C33:E33" si="8">SUM(C20:C32)</f>
        <v>158910</v>
      </c>
      <c r="D33" s="146">
        <f t="shared" si="8"/>
        <v>20553188</v>
      </c>
      <c r="E33" s="110">
        <f t="shared" si="5"/>
        <v>238.12941571757946</v>
      </c>
      <c r="F33" s="147">
        <f>SUM(F20:F32)</f>
        <v>37541</v>
      </c>
      <c r="G33" s="148">
        <f>SUM(G20:G32)</f>
        <v>121369</v>
      </c>
      <c r="H33" s="108">
        <f>SUM(H20:H32)</f>
        <v>87358</v>
      </c>
      <c r="I33" s="111">
        <f>SUM(I20:I32)</f>
        <v>71550</v>
      </c>
      <c r="J33" s="112">
        <f t="shared" ref="J33" si="9">SUM(J20:J32)</f>
        <v>2</v>
      </c>
    </row>
    <row r="34" spans="1:10" ht="19.5" thickBot="1" x14ac:dyDescent="0.35">
      <c r="A34" s="113"/>
      <c r="B34" s="149"/>
      <c r="C34" s="149"/>
      <c r="D34" s="149"/>
      <c r="E34" s="114"/>
      <c r="F34" s="149"/>
      <c r="G34" s="149"/>
      <c r="H34" s="114"/>
      <c r="I34" s="114"/>
      <c r="J34" s="114"/>
    </row>
    <row r="35" spans="1:10" ht="16.5" thickBot="1" x14ac:dyDescent="0.3">
      <c r="A35" s="430" t="s">
        <v>36</v>
      </c>
      <c r="B35" s="431"/>
      <c r="C35" s="431"/>
      <c r="D35" s="431"/>
      <c r="E35" s="431"/>
      <c r="F35" s="431"/>
      <c r="G35" s="431"/>
      <c r="H35" s="431"/>
      <c r="I35" s="431"/>
      <c r="J35" s="432"/>
    </row>
    <row r="36" spans="1:10" ht="18.75" x14ac:dyDescent="0.3">
      <c r="A36" s="91" t="s">
        <v>37</v>
      </c>
      <c r="B36" s="129">
        <v>11647</v>
      </c>
      <c r="C36" s="130">
        <v>20829</v>
      </c>
      <c r="D36" s="131">
        <v>2675995</v>
      </c>
      <c r="E36" s="88">
        <f t="shared" ref="E36:E47" si="10">D36/B36</f>
        <v>229.75830686013566</v>
      </c>
      <c r="F36" s="150">
        <v>5656</v>
      </c>
      <c r="G36" s="151">
        <f t="shared" ref="G36:G46" si="11">C36-F36</f>
        <v>15173</v>
      </c>
      <c r="H36" s="118">
        <f t="shared" ref="H36:H46" si="12">C36-I36-J36</f>
        <v>12486</v>
      </c>
      <c r="I36" s="119">
        <v>8343</v>
      </c>
      <c r="J36" s="152">
        <v>0</v>
      </c>
    </row>
    <row r="37" spans="1:10" ht="18.75" x14ac:dyDescent="0.3">
      <c r="A37" s="91" t="s">
        <v>38</v>
      </c>
      <c r="B37" s="129">
        <v>15923</v>
      </c>
      <c r="C37" s="130">
        <v>30060</v>
      </c>
      <c r="D37" s="131">
        <v>3831954</v>
      </c>
      <c r="E37" s="97">
        <f t="shared" si="10"/>
        <v>240.65527852791558</v>
      </c>
      <c r="F37" s="129">
        <v>8716</v>
      </c>
      <c r="G37" s="153">
        <f t="shared" si="11"/>
        <v>21344</v>
      </c>
      <c r="H37" s="97">
        <f t="shared" si="12"/>
        <v>18047</v>
      </c>
      <c r="I37" s="124">
        <v>12013</v>
      </c>
      <c r="J37" s="154">
        <v>0</v>
      </c>
    </row>
    <row r="38" spans="1:10" ht="18.75" x14ac:dyDescent="0.3">
      <c r="A38" s="91" t="s">
        <v>39</v>
      </c>
      <c r="B38" s="129">
        <v>5172</v>
      </c>
      <c r="C38" s="130">
        <v>9902</v>
      </c>
      <c r="D38" s="131">
        <v>1292926</v>
      </c>
      <c r="E38" s="97">
        <f t="shared" si="10"/>
        <v>249.98569218870844</v>
      </c>
      <c r="F38" s="129">
        <v>2984</v>
      </c>
      <c r="G38" s="153">
        <f t="shared" si="11"/>
        <v>6918</v>
      </c>
      <c r="H38" s="97">
        <f t="shared" si="12"/>
        <v>5780</v>
      </c>
      <c r="I38" s="124">
        <v>4122</v>
      </c>
      <c r="J38" s="154">
        <v>0</v>
      </c>
    </row>
    <row r="39" spans="1:10" ht="18.75" x14ac:dyDescent="0.3">
      <c r="A39" s="91" t="s">
        <v>40</v>
      </c>
      <c r="B39" s="129">
        <v>8368</v>
      </c>
      <c r="C39" s="130">
        <v>16239</v>
      </c>
      <c r="D39" s="131">
        <v>2069666</v>
      </c>
      <c r="E39" s="97">
        <f t="shared" si="10"/>
        <v>247.33102294455068</v>
      </c>
      <c r="F39" s="129">
        <v>4105</v>
      </c>
      <c r="G39" s="153">
        <f t="shared" si="11"/>
        <v>12134</v>
      </c>
      <c r="H39" s="97">
        <f t="shared" si="12"/>
        <v>8882</v>
      </c>
      <c r="I39" s="124">
        <v>7357</v>
      </c>
      <c r="J39" s="154">
        <v>0</v>
      </c>
    </row>
    <row r="40" spans="1:10" ht="18.75" x14ac:dyDescent="0.3">
      <c r="A40" s="91" t="s">
        <v>41</v>
      </c>
      <c r="B40" s="129">
        <v>5833</v>
      </c>
      <c r="C40" s="130">
        <v>10764</v>
      </c>
      <c r="D40" s="131">
        <v>1380530</v>
      </c>
      <c r="E40" s="97">
        <f t="shared" si="10"/>
        <v>236.67581004628835</v>
      </c>
      <c r="F40" s="129">
        <v>2984</v>
      </c>
      <c r="G40" s="153">
        <f t="shared" si="11"/>
        <v>7780</v>
      </c>
      <c r="H40" s="97">
        <f t="shared" si="12"/>
        <v>6264</v>
      </c>
      <c r="I40" s="124">
        <v>4500</v>
      </c>
      <c r="J40" s="154">
        <v>0</v>
      </c>
    </row>
    <row r="41" spans="1:10" ht="18.75" x14ac:dyDescent="0.3">
      <c r="A41" s="91" t="s">
        <v>42</v>
      </c>
      <c r="B41" s="129">
        <v>7563</v>
      </c>
      <c r="C41" s="130">
        <v>14907</v>
      </c>
      <c r="D41" s="131">
        <v>1925220</v>
      </c>
      <c r="E41" s="97">
        <f t="shared" si="10"/>
        <v>254.55771519238397</v>
      </c>
      <c r="F41" s="129">
        <v>3738</v>
      </c>
      <c r="G41" s="153">
        <f t="shared" si="11"/>
        <v>11169</v>
      </c>
      <c r="H41" s="97">
        <f t="shared" si="12"/>
        <v>8040</v>
      </c>
      <c r="I41" s="124">
        <v>6867</v>
      </c>
      <c r="J41" s="154">
        <v>0</v>
      </c>
    </row>
    <row r="42" spans="1:10" ht="18.75" x14ac:dyDescent="0.3">
      <c r="A42" s="91" t="s">
        <v>43</v>
      </c>
      <c r="B42" s="129">
        <v>10293</v>
      </c>
      <c r="C42" s="130">
        <v>19983</v>
      </c>
      <c r="D42" s="131">
        <v>2538112</v>
      </c>
      <c r="E42" s="97">
        <f t="shared" si="10"/>
        <v>246.58622364713884</v>
      </c>
      <c r="F42" s="129">
        <v>5558</v>
      </c>
      <c r="G42" s="153">
        <f t="shared" si="11"/>
        <v>14425</v>
      </c>
      <c r="H42" s="97">
        <f t="shared" si="12"/>
        <v>11345</v>
      </c>
      <c r="I42" s="124">
        <v>8638</v>
      </c>
      <c r="J42" s="154">
        <v>0</v>
      </c>
    </row>
    <row r="43" spans="1:10" ht="18.75" x14ac:dyDescent="0.3">
      <c r="A43" s="91" t="s">
        <v>44</v>
      </c>
      <c r="B43" s="129">
        <v>6977</v>
      </c>
      <c r="C43" s="130">
        <v>13024</v>
      </c>
      <c r="D43" s="131">
        <v>1661081</v>
      </c>
      <c r="E43" s="97">
        <f t="shared" si="10"/>
        <v>238.07954708327361</v>
      </c>
      <c r="F43" s="129">
        <v>3529</v>
      </c>
      <c r="G43" s="153">
        <f t="shared" si="11"/>
        <v>9495</v>
      </c>
      <c r="H43" s="97">
        <f t="shared" si="12"/>
        <v>7477</v>
      </c>
      <c r="I43" s="124">
        <v>5547</v>
      </c>
      <c r="J43" s="154">
        <v>0</v>
      </c>
    </row>
    <row r="44" spans="1:10" ht="18.75" x14ac:dyDescent="0.3">
      <c r="A44" s="91" t="s">
        <v>45</v>
      </c>
      <c r="B44" s="129">
        <v>5099</v>
      </c>
      <c r="C44" s="130">
        <v>9154</v>
      </c>
      <c r="D44" s="131">
        <v>1156190</v>
      </c>
      <c r="E44" s="97">
        <f t="shared" si="10"/>
        <v>226.74838203569328</v>
      </c>
      <c r="F44" s="129">
        <v>2407</v>
      </c>
      <c r="G44" s="153">
        <f t="shared" si="11"/>
        <v>6747</v>
      </c>
      <c r="H44" s="97">
        <f t="shared" si="12"/>
        <v>5490</v>
      </c>
      <c r="I44" s="124">
        <v>3664</v>
      </c>
      <c r="J44" s="154">
        <v>0</v>
      </c>
    </row>
    <row r="45" spans="1:10" ht="18.75" x14ac:dyDescent="0.3">
      <c r="A45" s="91" t="s">
        <v>46</v>
      </c>
      <c r="B45" s="129">
        <v>7828</v>
      </c>
      <c r="C45" s="130">
        <v>14810</v>
      </c>
      <c r="D45" s="131">
        <v>1892100</v>
      </c>
      <c r="E45" s="97">
        <f t="shared" si="10"/>
        <v>241.70924885028103</v>
      </c>
      <c r="F45" s="129">
        <v>4066</v>
      </c>
      <c r="G45" s="153">
        <f t="shared" si="11"/>
        <v>10744</v>
      </c>
      <c r="H45" s="97">
        <f t="shared" si="12"/>
        <v>8429</v>
      </c>
      <c r="I45" s="124">
        <v>6381</v>
      </c>
      <c r="J45" s="154">
        <v>0</v>
      </c>
    </row>
    <row r="46" spans="1:10" ht="19.5" thickBot="1" x14ac:dyDescent="0.35">
      <c r="A46" s="134" t="s">
        <v>47</v>
      </c>
      <c r="B46" s="129">
        <v>11447</v>
      </c>
      <c r="C46" s="130">
        <v>21172</v>
      </c>
      <c r="D46" s="131">
        <v>2714683</v>
      </c>
      <c r="E46" s="192">
        <f t="shared" si="10"/>
        <v>237.15235432864506</v>
      </c>
      <c r="F46" s="155">
        <v>5372</v>
      </c>
      <c r="G46" s="389">
        <f t="shared" si="11"/>
        <v>15800</v>
      </c>
      <c r="H46" s="192">
        <f t="shared" si="12"/>
        <v>12001</v>
      </c>
      <c r="I46" s="187">
        <v>9170</v>
      </c>
      <c r="J46" s="390">
        <v>1</v>
      </c>
    </row>
    <row r="47" spans="1:10" ht="19.5" thickBot="1" x14ac:dyDescent="0.35">
      <c r="A47" s="107" t="s">
        <v>48</v>
      </c>
      <c r="B47" s="145">
        <f t="shared" ref="B47:J47" si="13">SUM(B36:B46)</f>
        <v>96150</v>
      </c>
      <c r="C47" s="145">
        <f t="shared" si="13"/>
        <v>180844</v>
      </c>
      <c r="D47" s="146">
        <f t="shared" si="13"/>
        <v>23138457</v>
      </c>
      <c r="E47" s="177">
        <f t="shared" si="10"/>
        <v>240.64957878315133</v>
      </c>
      <c r="F47" s="110">
        <f t="shared" si="13"/>
        <v>49115</v>
      </c>
      <c r="G47" s="146">
        <f t="shared" si="13"/>
        <v>131729</v>
      </c>
      <c r="H47" s="108">
        <f t="shared" si="13"/>
        <v>104241</v>
      </c>
      <c r="I47" s="111">
        <f t="shared" si="13"/>
        <v>76602</v>
      </c>
      <c r="J47" s="112">
        <f t="shared" si="13"/>
        <v>1</v>
      </c>
    </row>
    <row r="48" spans="1:10" ht="19.5" thickBot="1" x14ac:dyDescent="0.35">
      <c r="A48" s="160"/>
      <c r="B48" s="161"/>
      <c r="C48" s="161"/>
      <c r="D48" s="161"/>
      <c r="E48" s="162"/>
      <c r="F48" s="149"/>
      <c r="G48" s="149"/>
      <c r="H48" s="114"/>
      <c r="I48" s="114"/>
      <c r="J48" s="114"/>
    </row>
    <row r="49" spans="1:10" ht="16.5" thickBot="1" x14ac:dyDescent="0.3">
      <c r="A49" s="430" t="s">
        <v>49</v>
      </c>
      <c r="B49" s="431"/>
      <c r="C49" s="431"/>
      <c r="D49" s="431"/>
      <c r="E49" s="431"/>
      <c r="F49" s="431"/>
      <c r="G49" s="431"/>
      <c r="H49" s="431"/>
      <c r="I49" s="431"/>
      <c r="J49" s="432"/>
    </row>
    <row r="50" spans="1:10" ht="18.75" x14ac:dyDescent="0.3">
      <c r="A50" s="82" t="s">
        <v>50</v>
      </c>
      <c r="B50" s="150">
        <v>5677</v>
      </c>
      <c r="C50" s="163">
        <v>10514</v>
      </c>
      <c r="D50" s="164">
        <v>1356938</v>
      </c>
      <c r="E50" s="118">
        <f t="shared" ref="E50:E57" si="14">D50/B50</f>
        <v>239.0237801655804</v>
      </c>
      <c r="F50" s="150">
        <v>2762</v>
      </c>
      <c r="G50" s="165">
        <f t="shared" ref="G50:G56" si="15">C50-F50</f>
        <v>7752</v>
      </c>
      <c r="H50" s="166">
        <f t="shared" ref="H50:H56" si="16">C50-I50-J50</f>
        <v>5970</v>
      </c>
      <c r="I50" s="119">
        <v>4544</v>
      </c>
      <c r="J50" s="120">
        <v>0</v>
      </c>
    </row>
    <row r="51" spans="1:10" ht="18.75" x14ac:dyDescent="0.3">
      <c r="A51" s="91" t="s">
        <v>51</v>
      </c>
      <c r="B51" s="129">
        <v>7805</v>
      </c>
      <c r="C51" s="167">
        <v>15424</v>
      </c>
      <c r="D51" s="168">
        <v>1991859</v>
      </c>
      <c r="E51" s="97">
        <f t="shared" si="14"/>
        <v>255.20294682895579</v>
      </c>
      <c r="F51" s="126">
        <v>4076</v>
      </c>
      <c r="G51" s="165">
        <f t="shared" si="15"/>
        <v>11348</v>
      </c>
      <c r="H51" s="123">
        <f t="shared" si="16"/>
        <v>8408</v>
      </c>
      <c r="I51" s="124">
        <v>7016</v>
      </c>
      <c r="J51" s="133">
        <v>0</v>
      </c>
    </row>
    <row r="52" spans="1:10" ht="18.75" x14ac:dyDescent="0.3">
      <c r="A52" s="91" t="s">
        <v>52</v>
      </c>
      <c r="B52" s="129">
        <v>22986</v>
      </c>
      <c r="C52" s="167">
        <v>41321</v>
      </c>
      <c r="D52" s="168">
        <v>5310336</v>
      </c>
      <c r="E52" s="97">
        <f t="shared" si="14"/>
        <v>231.02479770294963</v>
      </c>
      <c r="F52" s="126">
        <v>10469</v>
      </c>
      <c r="G52" s="165">
        <f t="shared" si="15"/>
        <v>30852</v>
      </c>
      <c r="H52" s="123">
        <f t="shared" si="16"/>
        <v>24067</v>
      </c>
      <c r="I52" s="124">
        <v>17254</v>
      </c>
      <c r="J52" s="133">
        <v>0</v>
      </c>
    </row>
    <row r="53" spans="1:10" ht="18.75" x14ac:dyDescent="0.3">
      <c r="A53" s="91" t="s">
        <v>53</v>
      </c>
      <c r="B53" s="129">
        <v>7948</v>
      </c>
      <c r="C53" s="167">
        <v>14795</v>
      </c>
      <c r="D53" s="168">
        <v>1879001</v>
      </c>
      <c r="E53" s="97">
        <f t="shared" si="14"/>
        <v>236.41180171112231</v>
      </c>
      <c r="F53" s="126">
        <v>3738</v>
      </c>
      <c r="G53" s="165">
        <f t="shared" si="15"/>
        <v>11057</v>
      </c>
      <c r="H53" s="123">
        <f t="shared" si="16"/>
        <v>8396</v>
      </c>
      <c r="I53" s="124">
        <v>6399</v>
      </c>
      <c r="J53" s="133">
        <v>0</v>
      </c>
    </row>
    <row r="54" spans="1:10" ht="18.75" x14ac:dyDescent="0.3">
      <c r="A54" s="91" t="s">
        <v>54</v>
      </c>
      <c r="B54" s="129">
        <v>5568</v>
      </c>
      <c r="C54" s="167">
        <v>10098</v>
      </c>
      <c r="D54" s="168">
        <v>1323077</v>
      </c>
      <c r="E54" s="97">
        <f t="shared" si="14"/>
        <v>237.62158764367817</v>
      </c>
      <c r="F54" s="126">
        <v>2555</v>
      </c>
      <c r="G54" s="165">
        <f t="shared" si="15"/>
        <v>7543</v>
      </c>
      <c r="H54" s="123">
        <f t="shared" si="16"/>
        <v>5504</v>
      </c>
      <c r="I54" s="124">
        <v>4594</v>
      </c>
      <c r="J54" s="133">
        <v>0</v>
      </c>
    </row>
    <row r="55" spans="1:10" ht="18.75" x14ac:dyDescent="0.3">
      <c r="A55" s="91" t="s">
        <v>55</v>
      </c>
      <c r="B55" s="129">
        <v>5286</v>
      </c>
      <c r="C55" s="167">
        <v>9753</v>
      </c>
      <c r="D55" s="168">
        <v>1246945</v>
      </c>
      <c r="E55" s="97">
        <f t="shared" si="14"/>
        <v>235.89576239122209</v>
      </c>
      <c r="F55" s="126">
        <v>2387</v>
      </c>
      <c r="G55" s="165">
        <f t="shared" si="15"/>
        <v>7366</v>
      </c>
      <c r="H55" s="123">
        <f t="shared" si="16"/>
        <v>5542</v>
      </c>
      <c r="I55" s="124">
        <v>4211</v>
      </c>
      <c r="J55" s="133">
        <v>0</v>
      </c>
    </row>
    <row r="56" spans="1:10" ht="19.5" thickBot="1" x14ac:dyDescent="0.35">
      <c r="A56" s="91" t="s">
        <v>56</v>
      </c>
      <c r="B56" s="156">
        <v>8320</v>
      </c>
      <c r="C56" s="169">
        <v>14933</v>
      </c>
      <c r="D56" s="170">
        <v>1911301</v>
      </c>
      <c r="E56" s="97">
        <f t="shared" si="14"/>
        <v>229.7236778846154</v>
      </c>
      <c r="F56" s="139">
        <v>3362</v>
      </c>
      <c r="G56" s="165">
        <f t="shared" si="15"/>
        <v>11571</v>
      </c>
      <c r="H56" s="171">
        <f t="shared" si="16"/>
        <v>8299</v>
      </c>
      <c r="I56" s="143">
        <v>6634</v>
      </c>
      <c r="J56" s="144">
        <v>0</v>
      </c>
    </row>
    <row r="57" spans="1:10" ht="19.5" thickBot="1" x14ac:dyDescent="0.35">
      <c r="A57" s="107" t="s">
        <v>48</v>
      </c>
      <c r="B57" s="145">
        <f>SUM(B50:B56)</f>
        <v>63590</v>
      </c>
      <c r="C57" s="145">
        <f t="shared" ref="C57:J57" si="17">SUM(C50:C56)</f>
        <v>116838</v>
      </c>
      <c r="D57" s="147">
        <f t="shared" si="17"/>
        <v>15019457</v>
      </c>
      <c r="E57" s="172">
        <f t="shared" si="14"/>
        <v>236.19212140273629</v>
      </c>
      <c r="F57" s="146">
        <f t="shared" si="17"/>
        <v>29349</v>
      </c>
      <c r="G57" s="146">
        <f t="shared" si="17"/>
        <v>87489</v>
      </c>
      <c r="H57" s="173">
        <f t="shared" si="17"/>
        <v>66186</v>
      </c>
      <c r="I57" s="174">
        <f t="shared" si="17"/>
        <v>50652</v>
      </c>
      <c r="J57" s="175">
        <f t="shared" si="17"/>
        <v>0</v>
      </c>
    </row>
    <row r="58" spans="1:10" ht="19.5" thickBot="1" x14ac:dyDescent="0.35">
      <c r="A58" s="160"/>
      <c r="B58" s="161"/>
      <c r="C58" s="161"/>
      <c r="D58" s="161"/>
      <c r="E58" s="162"/>
      <c r="F58" s="149"/>
      <c r="G58" s="149"/>
      <c r="H58" s="114"/>
      <c r="I58" s="114"/>
      <c r="J58" s="114"/>
    </row>
    <row r="59" spans="1:10" ht="16.5" thickBot="1" x14ac:dyDescent="0.3">
      <c r="A59" s="430" t="s">
        <v>57</v>
      </c>
      <c r="B59" s="431"/>
      <c r="C59" s="431"/>
      <c r="D59" s="431"/>
      <c r="E59" s="431"/>
      <c r="F59" s="431"/>
      <c r="G59" s="431"/>
      <c r="H59" s="435"/>
      <c r="I59" s="435"/>
      <c r="J59" s="436"/>
    </row>
    <row r="60" spans="1:10" ht="18.75" x14ac:dyDescent="0.3">
      <c r="A60" s="82" t="s">
        <v>58</v>
      </c>
      <c r="B60" s="150">
        <v>9121</v>
      </c>
      <c r="C60" s="151">
        <v>17329</v>
      </c>
      <c r="D60" s="150">
        <v>2201874</v>
      </c>
      <c r="E60" s="118">
        <f t="shared" ref="E60:E67" si="18">D60/B60</f>
        <v>241.40708255673721</v>
      </c>
      <c r="F60" s="165">
        <v>4619</v>
      </c>
      <c r="G60" s="165">
        <f t="shared" ref="G60:G66" si="19">C60-F60</f>
        <v>12710</v>
      </c>
      <c r="H60" s="166">
        <f t="shared" ref="H60:H66" si="20">C60-I60-J60</f>
        <v>9874</v>
      </c>
      <c r="I60" s="119">
        <v>7455</v>
      </c>
      <c r="J60" s="120">
        <v>0</v>
      </c>
    </row>
    <row r="61" spans="1:10" ht="18.75" x14ac:dyDescent="0.3">
      <c r="A61" s="91" t="s">
        <v>59</v>
      </c>
      <c r="B61" s="129">
        <v>9771</v>
      </c>
      <c r="C61" s="153">
        <v>18243</v>
      </c>
      <c r="D61" s="129">
        <v>2309796</v>
      </c>
      <c r="E61" s="97">
        <f t="shared" si="18"/>
        <v>236.392999692969</v>
      </c>
      <c r="F61" s="165">
        <v>5247</v>
      </c>
      <c r="G61" s="165">
        <f t="shared" si="19"/>
        <v>12996</v>
      </c>
      <c r="H61" s="123">
        <f t="shared" si="20"/>
        <v>10780</v>
      </c>
      <c r="I61" s="124">
        <v>7463</v>
      </c>
      <c r="J61" s="133">
        <v>0</v>
      </c>
    </row>
    <row r="62" spans="1:10" ht="18.75" x14ac:dyDescent="0.3">
      <c r="A62" s="91" t="s">
        <v>60</v>
      </c>
      <c r="B62" s="129">
        <v>11676</v>
      </c>
      <c r="C62" s="153">
        <v>21506</v>
      </c>
      <c r="D62" s="129">
        <v>2738056</v>
      </c>
      <c r="E62" s="97">
        <f t="shared" si="18"/>
        <v>234.50291195614938</v>
      </c>
      <c r="F62" s="165">
        <v>6417</v>
      </c>
      <c r="G62" s="165">
        <f t="shared" si="19"/>
        <v>15089</v>
      </c>
      <c r="H62" s="123">
        <f t="shared" si="20"/>
        <v>13140</v>
      </c>
      <c r="I62" s="124">
        <v>8366</v>
      </c>
      <c r="J62" s="133">
        <v>0</v>
      </c>
    </row>
    <row r="63" spans="1:10" ht="18.75" x14ac:dyDescent="0.3">
      <c r="A63" s="91" t="s">
        <v>61</v>
      </c>
      <c r="B63" s="129">
        <v>5047</v>
      </c>
      <c r="C63" s="153">
        <v>9998</v>
      </c>
      <c r="D63" s="129">
        <v>1307056</v>
      </c>
      <c r="E63" s="97">
        <f t="shared" si="18"/>
        <v>258.97681791163069</v>
      </c>
      <c r="F63" s="165">
        <v>2840</v>
      </c>
      <c r="G63" s="165">
        <f t="shared" si="19"/>
        <v>7158</v>
      </c>
      <c r="H63" s="123">
        <f t="shared" si="20"/>
        <v>5726</v>
      </c>
      <c r="I63" s="124">
        <v>4272</v>
      </c>
      <c r="J63" s="133">
        <v>0</v>
      </c>
    </row>
    <row r="64" spans="1:10" ht="18.75" x14ac:dyDescent="0.3">
      <c r="A64" s="91" t="s">
        <v>62</v>
      </c>
      <c r="B64" s="129">
        <v>3691</v>
      </c>
      <c r="C64" s="153">
        <v>6914</v>
      </c>
      <c r="D64" s="129">
        <v>881640</v>
      </c>
      <c r="E64" s="97">
        <f t="shared" si="18"/>
        <v>238.86209699268491</v>
      </c>
      <c r="F64" s="165">
        <v>1771</v>
      </c>
      <c r="G64" s="165">
        <f t="shared" si="19"/>
        <v>5143</v>
      </c>
      <c r="H64" s="123">
        <f t="shared" si="20"/>
        <v>3904</v>
      </c>
      <c r="I64" s="124">
        <v>3010</v>
      </c>
      <c r="J64" s="133">
        <v>0</v>
      </c>
    </row>
    <row r="65" spans="1:10" ht="18.75" x14ac:dyDescent="0.3">
      <c r="A65" s="91" t="s">
        <v>63</v>
      </c>
      <c r="B65" s="129">
        <v>9415</v>
      </c>
      <c r="C65" s="153">
        <v>17641</v>
      </c>
      <c r="D65" s="129">
        <v>2243091</v>
      </c>
      <c r="E65" s="97">
        <f t="shared" si="18"/>
        <v>238.24652150823155</v>
      </c>
      <c r="F65" s="165">
        <v>4646</v>
      </c>
      <c r="G65" s="165">
        <f t="shared" si="19"/>
        <v>12995</v>
      </c>
      <c r="H65" s="123">
        <f t="shared" si="20"/>
        <v>10110</v>
      </c>
      <c r="I65" s="124">
        <v>7531</v>
      </c>
      <c r="J65" s="133">
        <v>0</v>
      </c>
    </row>
    <row r="66" spans="1:10" ht="19.5" thickBot="1" x14ac:dyDescent="0.35">
      <c r="A66" s="91" t="s">
        <v>64</v>
      </c>
      <c r="B66" s="156">
        <v>8879</v>
      </c>
      <c r="C66" s="157">
        <v>16337</v>
      </c>
      <c r="D66" s="156">
        <v>2107951</v>
      </c>
      <c r="E66" s="97">
        <f t="shared" si="18"/>
        <v>237.408604572587</v>
      </c>
      <c r="F66" s="176">
        <v>4571</v>
      </c>
      <c r="G66" s="165">
        <f t="shared" si="19"/>
        <v>11766</v>
      </c>
      <c r="H66" s="171">
        <f t="shared" si="20"/>
        <v>9555</v>
      </c>
      <c r="I66" s="143">
        <v>6782</v>
      </c>
      <c r="J66" s="144">
        <v>0</v>
      </c>
    </row>
    <row r="67" spans="1:10" ht="19.5" thickBot="1" x14ac:dyDescent="0.35">
      <c r="A67" s="107" t="s">
        <v>48</v>
      </c>
      <c r="B67" s="145">
        <f>SUM(B60:B66)</f>
        <v>57600</v>
      </c>
      <c r="C67" s="145">
        <f t="shared" ref="C67:J67" si="21">SUM(C60:C66)</f>
        <v>107968</v>
      </c>
      <c r="D67" s="145">
        <f t="shared" si="21"/>
        <v>13789464</v>
      </c>
      <c r="E67" s="177">
        <f t="shared" si="18"/>
        <v>239.40041666666667</v>
      </c>
      <c r="F67" s="146">
        <f t="shared" si="21"/>
        <v>30111</v>
      </c>
      <c r="G67" s="146">
        <f t="shared" si="21"/>
        <v>77857</v>
      </c>
      <c r="H67" s="108">
        <f t="shared" si="21"/>
        <v>63089</v>
      </c>
      <c r="I67" s="111">
        <f t="shared" si="21"/>
        <v>44879</v>
      </c>
      <c r="J67" s="112">
        <f t="shared" si="21"/>
        <v>0</v>
      </c>
    </row>
    <row r="68" spans="1:10" ht="19.5" thickBot="1" x14ac:dyDescent="0.35">
      <c r="A68" s="160"/>
      <c r="B68" s="161"/>
      <c r="C68" s="161"/>
      <c r="D68" s="161"/>
      <c r="E68" s="162"/>
      <c r="F68" s="149"/>
      <c r="G68" s="149"/>
      <c r="H68" s="114"/>
      <c r="I68" s="114"/>
      <c r="J68" s="114"/>
    </row>
    <row r="69" spans="1:10" ht="19.5" thickBot="1" x14ac:dyDescent="0.35">
      <c r="A69" s="178" t="s">
        <v>65</v>
      </c>
      <c r="B69" s="179"/>
      <c r="C69" s="179"/>
      <c r="D69" s="179"/>
      <c r="E69" s="179"/>
      <c r="F69" s="180"/>
      <c r="G69" s="179"/>
      <c r="H69" s="179"/>
      <c r="I69" s="179"/>
      <c r="J69" s="181"/>
    </row>
    <row r="70" spans="1:10" ht="18.75" x14ac:dyDescent="0.3">
      <c r="A70" s="82" t="s">
        <v>66</v>
      </c>
      <c r="B70" s="150">
        <v>3898</v>
      </c>
      <c r="C70" s="151">
        <v>7229</v>
      </c>
      <c r="D70" s="150">
        <v>928941</v>
      </c>
      <c r="E70" s="182">
        <f t="shared" ref="E70:E76" si="22">D70/B70</f>
        <v>238.31221139045664</v>
      </c>
      <c r="F70" s="165">
        <v>1752</v>
      </c>
      <c r="G70" s="165">
        <f t="shared" ref="G70:G75" si="23">C70-F70</f>
        <v>5477</v>
      </c>
      <c r="H70" s="116">
        <f t="shared" ref="H70:H75" si="24">C70-I70-J70</f>
        <v>4073</v>
      </c>
      <c r="I70" s="183">
        <v>3156</v>
      </c>
      <c r="J70" s="125">
        <v>0</v>
      </c>
    </row>
    <row r="71" spans="1:10" ht="18.75" x14ac:dyDescent="0.3">
      <c r="A71" s="91" t="s">
        <v>67</v>
      </c>
      <c r="B71" s="129">
        <v>7630</v>
      </c>
      <c r="C71" s="153">
        <v>13669</v>
      </c>
      <c r="D71" s="129">
        <v>1738187</v>
      </c>
      <c r="E71" s="184">
        <f t="shared" si="22"/>
        <v>227.80956749672345</v>
      </c>
      <c r="F71" s="165">
        <v>3331</v>
      </c>
      <c r="G71" s="165">
        <f t="shared" si="23"/>
        <v>10338</v>
      </c>
      <c r="H71" s="123">
        <f t="shared" si="24"/>
        <v>7683</v>
      </c>
      <c r="I71" s="124">
        <v>5986</v>
      </c>
      <c r="J71" s="133">
        <v>0</v>
      </c>
    </row>
    <row r="72" spans="1:10" ht="18.75" x14ac:dyDescent="0.3">
      <c r="A72" s="91" t="s">
        <v>65</v>
      </c>
      <c r="B72" s="129">
        <v>7614</v>
      </c>
      <c r="C72" s="153">
        <v>13970</v>
      </c>
      <c r="D72" s="129">
        <v>1802009</v>
      </c>
      <c r="E72" s="184">
        <f t="shared" si="22"/>
        <v>236.67047543997899</v>
      </c>
      <c r="F72" s="165">
        <v>3535</v>
      </c>
      <c r="G72" s="165">
        <f t="shared" si="23"/>
        <v>10435</v>
      </c>
      <c r="H72" s="123">
        <f t="shared" si="24"/>
        <v>7851</v>
      </c>
      <c r="I72" s="124">
        <v>6119</v>
      </c>
      <c r="J72" s="133">
        <v>0</v>
      </c>
    </row>
    <row r="73" spans="1:10" ht="18.75" x14ac:dyDescent="0.3">
      <c r="A73" s="91" t="s">
        <v>68</v>
      </c>
      <c r="B73" s="129">
        <v>3942</v>
      </c>
      <c r="C73" s="153">
        <v>7095</v>
      </c>
      <c r="D73" s="129">
        <v>914312</v>
      </c>
      <c r="E73" s="184">
        <f t="shared" si="22"/>
        <v>231.94114662607814</v>
      </c>
      <c r="F73" s="165">
        <v>1549</v>
      </c>
      <c r="G73" s="165">
        <f t="shared" si="23"/>
        <v>5546</v>
      </c>
      <c r="H73" s="123">
        <f t="shared" si="24"/>
        <v>3842</v>
      </c>
      <c r="I73" s="124">
        <v>3253</v>
      </c>
      <c r="J73" s="133">
        <v>0</v>
      </c>
    </row>
    <row r="74" spans="1:10" ht="18.75" x14ac:dyDescent="0.3">
      <c r="A74" s="91" t="s">
        <v>69</v>
      </c>
      <c r="B74" s="129">
        <v>6159</v>
      </c>
      <c r="C74" s="153">
        <v>11218</v>
      </c>
      <c r="D74" s="129">
        <v>1443245</v>
      </c>
      <c r="E74" s="184">
        <f t="shared" si="22"/>
        <v>234.33106023705147</v>
      </c>
      <c r="F74" s="165">
        <v>2757</v>
      </c>
      <c r="G74" s="165">
        <f t="shared" si="23"/>
        <v>8461</v>
      </c>
      <c r="H74" s="123">
        <f t="shared" si="24"/>
        <v>6261</v>
      </c>
      <c r="I74" s="124">
        <v>4957</v>
      </c>
      <c r="J74" s="133">
        <v>0</v>
      </c>
    </row>
    <row r="75" spans="1:10" ht="19.5" thickBot="1" x14ac:dyDescent="0.35">
      <c r="A75" s="98" t="s">
        <v>70</v>
      </c>
      <c r="B75" s="156">
        <v>4290</v>
      </c>
      <c r="C75" s="157">
        <v>8082</v>
      </c>
      <c r="D75" s="156">
        <v>1032307</v>
      </c>
      <c r="E75" s="185">
        <f t="shared" si="22"/>
        <v>240.63100233100232</v>
      </c>
      <c r="F75" s="176">
        <v>2092</v>
      </c>
      <c r="G75" s="165">
        <f t="shared" si="23"/>
        <v>5990</v>
      </c>
      <c r="H75" s="186">
        <f t="shared" si="24"/>
        <v>4474</v>
      </c>
      <c r="I75" s="187">
        <v>3608</v>
      </c>
      <c r="J75" s="138">
        <v>0</v>
      </c>
    </row>
    <row r="76" spans="1:10" ht="19.5" thickBot="1" x14ac:dyDescent="0.35">
      <c r="A76" s="107" t="s">
        <v>48</v>
      </c>
      <c r="B76" s="145">
        <f>SUM(B70:B75)</f>
        <v>33533</v>
      </c>
      <c r="C76" s="145">
        <f t="shared" ref="C76:J76" si="25">SUM(C70:C75)</f>
        <v>61263</v>
      </c>
      <c r="D76" s="145">
        <f t="shared" si="25"/>
        <v>7859001</v>
      </c>
      <c r="E76" s="172">
        <f t="shared" si="22"/>
        <v>234.3661766021531</v>
      </c>
      <c r="F76" s="146">
        <f t="shared" si="25"/>
        <v>15016</v>
      </c>
      <c r="G76" s="146">
        <f t="shared" si="25"/>
        <v>46247</v>
      </c>
      <c r="H76" s="108">
        <f t="shared" si="25"/>
        <v>34184</v>
      </c>
      <c r="I76" s="111">
        <f t="shared" si="25"/>
        <v>27079</v>
      </c>
      <c r="J76" s="112">
        <f t="shared" si="25"/>
        <v>0</v>
      </c>
    </row>
    <row r="77" spans="1:10" ht="19.5" thickBot="1" x14ac:dyDescent="0.35">
      <c r="A77" s="160"/>
      <c r="B77" s="161"/>
      <c r="C77" s="161"/>
      <c r="D77" s="161"/>
      <c r="E77" s="162"/>
      <c r="F77" s="149"/>
      <c r="G77" s="149"/>
      <c r="H77" s="114"/>
      <c r="I77" s="114"/>
      <c r="J77" s="114"/>
    </row>
    <row r="78" spans="1:10" ht="16.5" thickBot="1" x14ac:dyDescent="0.3">
      <c r="A78" s="430" t="s">
        <v>71</v>
      </c>
      <c r="B78" s="431"/>
      <c r="C78" s="431"/>
      <c r="D78" s="431"/>
      <c r="E78" s="431"/>
      <c r="F78" s="431"/>
      <c r="G78" s="431"/>
      <c r="H78" s="435"/>
      <c r="I78" s="435"/>
      <c r="J78" s="436"/>
    </row>
    <row r="79" spans="1:10" ht="18.75" x14ac:dyDescent="0.3">
      <c r="A79" s="82" t="s">
        <v>72</v>
      </c>
      <c r="B79" s="150">
        <v>2612</v>
      </c>
      <c r="C79" s="151">
        <v>4782</v>
      </c>
      <c r="D79" s="150">
        <v>609840</v>
      </c>
      <c r="E79" s="182">
        <f t="shared" ref="E79:E89" si="26">D79/B79</f>
        <v>233.47626339969372</v>
      </c>
      <c r="F79" s="165">
        <v>1277</v>
      </c>
      <c r="G79" s="165">
        <f t="shared" ref="G79:G88" si="27">C79-F79</f>
        <v>3505</v>
      </c>
      <c r="H79" s="166">
        <f t="shared" ref="H79:H88" si="28">C79-I79-J79</f>
        <v>2701</v>
      </c>
      <c r="I79" s="119">
        <v>2081</v>
      </c>
      <c r="J79" s="120">
        <v>0</v>
      </c>
    </row>
    <row r="80" spans="1:10" ht="18.75" x14ac:dyDescent="0.3">
      <c r="A80" s="91" t="s">
        <v>73</v>
      </c>
      <c r="B80" s="129">
        <v>247</v>
      </c>
      <c r="C80" s="153">
        <v>496</v>
      </c>
      <c r="D80" s="129">
        <v>59687</v>
      </c>
      <c r="E80" s="184">
        <f t="shared" si="26"/>
        <v>241.64777327935224</v>
      </c>
      <c r="F80" s="165">
        <v>139</v>
      </c>
      <c r="G80" s="165">
        <f t="shared" si="27"/>
        <v>357</v>
      </c>
      <c r="H80" s="123">
        <f t="shared" si="28"/>
        <v>276</v>
      </c>
      <c r="I80" s="124">
        <v>220</v>
      </c>
      <c r="J80" s="133">
        <v>0</v>
      </c>
    </row>
    <row r="81" spans="1:10" ht="18.75" x14ac:dyDescent="0.3">
      <c r="A81" s="91" t="s">
        <v>74</v>
      </c>
      <c r="B81" s="129">
        <v>6347</v>
      </c>
      <c r="C81" s="153">
        <v>11941</v>
      </c>
      <c r="D81" s="129">
        <v>1530891</v>
      </c>
      <c r="E81" s="184">
        <f t="shared" si="26"/>
        <v>241.19914920434852</v>
      </c>
      <c r="F81" s="165">
        <v>3331</v>
      </c>
      <c r="G81" s="165">
        <f t="shared" si="27"/>
        <v>8610</v>
      </c>
      <c r="H81" s="123">
        <f t="shared" si="28"/>
        <v>6969</v>
      </c>
      <c r="I81" s="124">
        <v>4972</v>
      </c>
      <c r="J81" s="133">
        <v>0</v>
      </c>
    </row>
    <row r="82" spans="1:10" ht="18.75" x14ac:dyDescent="0.3">
      <c r="A82" s="91" t="s">
        <v>71</v>
      </c>
      <c r="B82" s="129">
        <v>10085</v>
      </c>
      <c r="C82" s="153">
        <v>18372</v>
      </c>
      <c r="D82" s="129">
        <v>2341081</v>
      </c>
      <c r="E82" s="184">
        <f t="shared" si="26"/>
        <v>232.13495290034706</v>
      </c>
      <c r="F82" s="165">
        <v>4831</v>
      </c>
      <c r="G82" s="165">
        <f t="shared" si="27"/>
        <v>13541</v>
      </c>
      <c r="H82" s="123">
        <f t="shared" si="28"/>
        <v>10716</v>
      </c>
      <c r="I82" s="124">
        <v>7656</v>
      </c>
      <c r="J82" s="133">
        <v>0</v>
      </c>
    </row>
    <row r="83" spans="1:10" ht="18.75" x14ac:dyDescent="0.3">
      <c r="A83" s="91" t="s">
        <v>75</v>
      </c>
      <c r="B83" s="129">
        <v>7926</v>
      </c>
      <c r="C83" s="153">
        <v>15269</v>
      </c>
      <c r="D83" s="129">
        <v>1960145</v>
      </c>
      <c r="E83" s="184">
        <f t="shared" si="26"/>
        <v>247.30570275044158</v>
      </c>
      <c r="F83" s="165">
        <v>4081</v>
      </c>
      <c r="G83" s="165">
        <f t="shared" si="27"/>
        <v>11188</v>
      </c>
      <c r="H83" s="123">
        <f t="shared" si="28"/>
        <v>8714</v>
      </c>
      <c r="I83" s="124">
        <v>6555</v>
      </c>
      <c r="J83" s="133">
        <v>0</v>
      </c>
    </row>
    <row r="84" spans="1:10" ht="18.75" x14ac:dyDescent="0.3">
      <c r="A84" s="91" t="s">
        <v>76</v>
      </c>
      <c r="B84" s="129">
        <v>7844</v>
      </c>
      <c r="C84" s="153">
        <v>14286</v>
      </c>
      <c r="D84" s="129">
        <v>1824107</v>
      </c>
      <c r="E84" s="184">
        <f t="shared" si="26"/>
        <v>232.54806221315656</v>
      </c>
      <c r="F84" s="165">
        <v>3591</v>
      </c>
      <c r="G84" s="165">
        <f t="shared" si="27"/>
        <v>10695</v>
      </c>
      <c r="H84" s="123">
        <f t="shared" si="28"/>
        <v>8014</v>
      </c>
      <c r="I84" s="124">
        <v>6271</v>
      </c>
      <c r="J84" s="133">
        <v>1</v>
      </c>
    </row>
    <row r="85" spans="1:10" ht="18.75" x14ac:dyDescent="0.3">
      <c r="A85" s="91" t="s">
        <v>77</v>
      </c>
      <c r="B85" s="129">
        <v>2752</v>
      </c>
      <c r="C85" s="153">
        <v>4901</v>
      </c>
      <c r="D85" s="129">
        <v>627300</v>
      </c>
      <c r="E85" s="184">
        <f t="shared" si="26"/>
        <v>227.94331395348837</v>
      </c>
      <c r="F85" s="165">
        <v>1085</v>
      </c>
      <c r="G85" s="165">
        <f t="shared" si="27"/>
        <v>3816</v>
      </c>
      <c r="H85" s="123">
        <f t="shared" si="28"/>
        <v>2624</v>
      </c>
      <c r="I85" s="124">
        <v>2277</v>
      </c>
      <c r="J85" s="133">
        <v>0</v>
      </c>
    </row>
    <row r="86" spans="1:10" ht="18.75" x14ac:dyDescent="0.3">
      <c r="A86" s="91" t="s">
        <v>78</v>
      </c>
      <c r="B86" s="129">
        <v>5656</v>
      </c>
      <c r="C86" s="153">
        <v>10689</v>
      </c>
      <c r="D86" s="129">
        <v>1370196</v>
      </c>
      <c r="E86" s="184">
        <f t="shared" si="26"/>
        <v>242.25530410183876</v>
      </c>
      <c r="F86" s="165">
        <v>2884</v>
      </c>
      <c r="G86" s="165">
        <f t="shared" si="27"/>
        <v>7805</v>
      </c>
      <c r="H86" s="123">
        <f t="shared" si="28"/>
        <v>6084</v>
      </c>
      <c r="I86" s="124">
        <v>4605</v>
      </c>
      <c r="J86" s="133">
        <v>0</v>
      </c>
    </row>
    <row r="87" spans="1:10" ht="18.75" x14ac:dyDescent="0.3">
      <c r="A87" s="91" t="s">
        <v>79</v>
      </c>
      <c r="B87" s="129">
        <v>1946</v>
      </c>
      <c r="C87" s="153">
        <v>3538</v>
      </c>
      <c r="D87" s="129">
        <v>461854</v>
      </c>
      <c r="E87" s="184">
        <f t="shared" si="26"/>
        <v>237.33504624871532</v>
      </c>
      <c r="F87" s="165">
        <v>1004</v>
      </c>
      <c r="G87" s="165">
        <f t="shared" si="27"/>
        <v>2534</v>
      </c>
      <c r="H87" s="123">
        <f t="shared" si="28"/>
        <v>1926</v>
      </c>
      <c r="I87" s="124">
        <v>1612</v>
      </c>
      <c r="J87" s="133">
        <v>0</v>
      </c>
    </row>
    <row r="88" spans="1:10" ht="19.5" thickBot="1" x14ac:dyDescent="0.35">
      <c r="A88" s="98" t="s">
        <v>80</v>
      </c>
      <c r="B88" s="156">
        <v>9061</v>
      </c>
      <c r="C88" s="157">
        <v>15927</v>
      </c>
      <c r="D88" s="156">
        <v>2039003</v>
      </c>
      <c r="E88" s="185">
        <f t="shared" si="26"/>
        <v>225.03068094029356</v>
      </c>
      <c r="F88" s="176">
        <v>3656</v>
      </c>
      <c r="G88" s="165">
        <f t="shared" si="27"/>
        <v>12271</v>
      </c>
      <c r="H88" s="171">
        <f t="shared" si="28"/>
        <v>8773</v>
      </c>
      <c r="I88" s="143">
        <v>7154</v>
      </c>
      <c r="J88" s="144">
        <v>0</v>
      </c>
    </row>
    <row r="89" spans="1:10" ht="19.5" thickBot="1" x14ac:dyDescent="0.35">
      <c r="A89" s="107" t="s">
        <v>48</v>
      </c>
      <c r="B89" s="145">
        <f>SUM(B79:B88)</f>
        <v>54476</v>
      </c>
      <c r="C89" s="145">
        <f t="shared" ref="C89:E89" si="29">SUM(C79:C88)</f>
        <v>100201</v>
      </c>
      <c r="D89" s="145">
        <f t="shared" si="29"/>
        <v>12824104</v>
      </c>
      <c r="E89" s="188">
        <f t="shared" si="26"/>
        <v>235.40832660254057</v>
      </c>
      <c r="F89" s="189">
        <f>SUM(F79:F88)</f>
        <v>25879</v>
      </c>
      <c r="G89" s="189">
        <f>SUM(G79:G88)</f>
        <v>74322</v>
      </c>
      <c r="H89" s="173">
        <f>SUM(H79:H88)</f>
        <v>56797</v>
      </c>
      <c r="I89" s="174">
        <f t="shared" ref="I89:J89" si="30">SUM(I79:I88)</f>
        <v>43403</v>
      </c>
      <c r="J89" s="175">
        <f t="shared" si="30"/>
        <v>1</v>
      </c>
    </row>
    <row r="90" spans="1:10" ht="19.5" thickBot="1" x14ac:dyDescent="0.35">
      <c r="A90" s="160"/>
      <c r="B90" s="161"/>
      <c r="C90" s="161"/>
      <c r="D90" s="161"/>
      <c r="E90" s="114"/>
      <c r="F90" s="149"/>
      <c r="G90" s="149"/>
      <c r="H90" s="114"/>
      <c r="I90" s="114"/>
      <c r="J90" s="114"/>
    </row>
    <row r="91" spans="1:10" ht="16.5" thickBot="1" x14ac:dyDescent="0.3">
      <c r="A91" s="430" t="s">
        <v>81</v>
      </c>
      <c r="B91" s="431"/>
      <c r="C91" s="431"/>
      <c r="D91" s="431"/>
      <c r="E91" s="431"/>
      <c r="F91" s="431"/>
      <c r="G91" s="431"/>
      <c r="H91" s="435"/>
      <c r="I91" s="435"/>
      <c r="J91" s="436"/>
    </row>
    <row r="92" spans="1:10" ht="18.75" x14ac:dyDescent="0.3">
      <c r="A92" s="82" t="s">
        <v>82</v>
      </c>
      <c r="B92" s="150">
        <v>5630</v>
      </c>
      <c r="C92" s="151">
        <v>10141</v>
      </c>
      <c r="D92" s="164">
        <v>1284488</v>
      </c>
      <c r="E92" s="118">
        <f t="shared" ref="E92:E101" si="31">D92/B92</f>
        <v>228.15062166962699</v>
      </c>
      <c r="F92" s="165">
        <v>2219</v>
      </c>
      <c r="G92" s="165">
        <f t="shared" ref="G92:G100" si="32">C92-F92</f>
        <v>7922</v>
      </c>
      <c r="H92" s="166">
        <f t="shared" ref="H92:H100" si="33">C92-I92-J92</f>
        <v>5499</v>
      </c>
      <c r="I92" s="119">
        <v>4641</v>
      </c>
      <c r="J92" s="120">
        <v>1</v>
      </c>
    </row>
    <row r="93" spans="1:10" ht="18.75" x14ac:dyDescent="0.3">
      <c r="A93" s="91" t="s">
        <v>83</v>
      </c>
      <c r="B93" s="129">
        <v>8063</v>
      </c>
      <c r="C93" s="153">
        <v>15292</v>
      </c>
      <c r="D93" s="168">
        <v>1955221</v>
      </c>
      <c r="E93" s="97">
        <f t="shared" si="31"/>
        <v>242.49299268262433</v>
      </c>
      <c r="F93" s="165">
        <v>3609</v>
      </c>
      <c r="G93" s="165">
        <f t="shared" si="32"/>
        <v>11683</v>
      </c>
      <c r="H93" s="123">
        <f t="shared" si="33"/>
        <v>8605</v>
      </c>
      <c r="I93" s="124">
        <v>6687</v>
      </c>
      <c r="J93" s="133">
        <v>0</v>
      </c>
    </row>
    <row r="94" spans="1:10" ht="18.75" x14ac:dyDescent="0.3">
      <c r="A94" s="91" t="s">
        <v>84</v>
      </c>
      <c r="B94" s="129">
        <v>3980</v>
      </c>
      <c r="C94" s="153">
        <v>7529</v>
      </c>
      <c r="D94" s="168">
        <v>971220</v>
      </c>
      <c r="E94" s="97">
        <f t="shared" si="31"/>
        <v>244.0251256281407</v>
      </c>
      <c r="F94" s="165">
        <v>1778</v>
      </c>
      <c r="G94" s="165">
        <f t="shared" si="32"/>
        <v>5751</v>
      </c>
      <c r="H94" s="123">
        <f t="shared" si="33"/>
        <v>4131</v>
      </c>
      <c r="I94" s="124">
        <v>3397</v>
      </c>
      <c r="J94" s="133">
        <v>1</v>
      </c>
    </row>
    <row r="95" spans="1:10" ht="18.75" x14ac:dyDescent="0.3">
      <c r="A95" s="91" t="s">
        <v>85</v>
      </c>
      <c r="B95" s="129">
        <v>2786</v>
      </c>
      <c r="C95" s="153">
        <v>4823</v>
      </c>
      <c r="D95" s="168">
        <v>620452</v>
      </c>
      <c r="E95" s="97">
        <f t="shared" si="31"/>
        <v>222.7035175879397</v>
      </c>
      <c r="F95" s="165">
        <v>1007</v>
      </c>
      <c r="G95" s="165">
        <f t="shared" si="32"/>
        <v>3816</v>
      </c>
      <c r="H95" s="123">
        <f t="shared" si="33"/>
        <v>2742</v>
      </c>
      <c r="I95" s="124">
        <v>2081</v>
      </c>
      <c r="J95" s="133">
        <v>0</v>
      </c>
    </row>
    <row r="96" spans="1:10" ht="18.75" x14ac:dyDescent="0.3">
      <c r="A96" s="91" t="s">
        <v>86</v>
      </c>
      <c r="B96" s="129">
        <v>5351</v>
      </c>
      <c r="C96" s="153">
        <v>10347</v>
      </c>
      <c r="D96" s="168">
        <v>1326181</v>
      </c>
      <c r="E96" s="97">
        <f t="shared" si="31"/>
        <v>247.83797421042794</v>
      </c>
      <c r="F96" s="165">
        <v>2440</v>
      </c>
      <c r="G96" s="165">
        <f t="shared" si="32"/>
        <v>7907</v>
      </c>
      <c r="H96" s="123">
        <f t="shared" si="33"/>
        <v>5672</v>
      </c>
      <c r="I96" s="124">
        <v>4675</v>
      </c>
      <c r="J96" s="133">
        <v>0</v>
      </c>
    </row>
    <row r="97" spans="1:10" ht="18.75" x14ac:dyDescent="0.3">
      <c r="A97" s="91" t="s">
        <v>87</v>
      </c>
      <c r="B97" s="129">
        <v>1126</v>
      </c>
      <c r="C97" s="153">
        <v>2416</v>
      </c>
      <c r="D97" s="168">
        <v>312964</v>
      </c>
      <c r="E97" s="97">
        <f t="shared" si="31"/>
        <v>277.94316163410303</v>
      </c>
      <c r="F97" s="165">
        <v>626</v>
      </c>
      <c r="G97" s="165">
        <f t="shared" si="32"/>
        <v>1790</v>
      </c>
      <c r="H97" s="123">
        <f t="shared" si="33"/>
        <v>1259</v>
      </c>
      <c r="I97" s="124">
        <v>1157</v>
      </c>
      <c r="J97" s="133">
        <v>0</v>
      </c>
    </row>
    <row r="98" spans="1:10" ht="18.75" x14ac:dyDescent="0.3">
      <c r="A98" s="91" t="s">
        <v>88</v>
      </c>
      <c r="B98" s="129">
        <v>16206</v>
      </c>
      <c r="C98" s="153">
        <v>29056</v>
      </c>
      <c r="D98" s="168">
        <v>3782471</v>
      </c>
      <c r="E98" s="97">
        <f t="shared" si="31"/>
        <v>233.39941996791313</v>
      </c>
      <c r="F98" s="165">
        <v>7194</v>
      </c>
      <c r="G98" s="165">
        <f t="shared" si="32"/>
        <v>21862</v>
      </c>
      <c r="H98" s="123">
        <f t="shared" si="33"/>
        <v>16677</v>
      </c>
      <c r="I98" s="124">
        <v>12379</v>
      </c>
      <c r="J98" s="133">
        <v>0</v>
      </c>
    </row>
    <row r="99" spans="1:10" ht="18.75" x14ac:dyDescent="0.3">
      <c r="A99" s="190" t="s">
        <v>89</v>
      </c>
      <c r="B99" s="129">
        <v>4421</v>
      </c>
      <c r="C99" s="153">
        <v>8507</v>
      </c>
      <c r="D99" s="191">
        <v>1070522</v>
      </c>
      <c r="E99" s="192">
        <f t="shared" si="31"/>
        <v>242.14476362813843</v>
      </c>
      <c r="F99" s="165">
        <v>2098</v>
      </c>
      <c r="G99" s="165">
        <f t="shared" si="32"/>
        <v>6409</v>
      </c>
      <c r="H99" s="123">
        <f t="shared" si="33"/>
        <v>4703</v>
      </c>
      <c r="I99" s="124">
        <v>3804</v>
      </c>
      <c r="J99" s="133">
        <v>0</v>
      </c>
    </row>
    <row r="100" spans="1:10" ht="19.5" thickBot="1" x14ac:dyDescent="0.35">
      <c r="A100" s="91" t="s">
        <v>90</v>
      </c>
      <c r="B100" s="156">
        <v>6809</v>
      </c>
      <c r="C100" s="157">
        <v>12844</v>
      </c>
      <c r="D100" s="170">
        <v>1649931</v>
      </c>
      <c r="E100" s="104">
        <f t="shared" si="31"/>
        <v>242.31619914818623</v>
      </c>
      <c r="F100" s="176">
        <v>3156</v>
      </c>
      <c r="G100" s="165">
        <f t="shared" si="32"/>
        <v>9688</v>
      </c>
      <c r="H100" s="171">
        <f t="shared" si="33"/>
        <v>7063</v>
      </c>
      <c r="I100" s="143">
        <v>5781</v>
      </c>
      <c r="J100" s="144">
        <v>0</v>
      </c>
    </row>
    <row r="101" spans="1:10" ht="19.5" thickBot="1" x14ac:dyDescent="0.35">
      <c r="A101" s="107" t="s">
        <v>48</v>
      </c>
      <c r="B101" s="145">
        <f>SUM(B92:B100)</f>
        <v>54372</v>
      </c>
      <c r="C101" s="145">
        <f t="shared" ref="C101:G101" si="34">SUM(C92:C100)</f>
        <v>100955</v>
      </c>
      <c r="D101" s="145">
        <f>SUM(D92:D100)</f>
        <v>12973450</v>
      </c>
      <c r="E101" s="172">
        <f t="shared" si="31"/>
        <v>238.60534834105789</v>
      </c>
      <c r="F101" s="146">
        <f t="shared" si="34"/>
        <v>24127</v>
      </c>
      <c r="G101" s="146">
        <f t="shared" si="34"/>
        <v>76828</v>
      </c>
      <c r="H101" s="173">
        <f>SUM(H92:H100)</f>
        <v>56351</v>
      </c>
      <c r="I101" s="174">
        <f>SUM(I92:I100)</f>
        <v>44602</v>
      </c>
      <c r="J101" s="175">
        <f>SUM(J92:J100)</f>
        <v>2</v>
      </c>
    </row>
    <row r="102" spans="1:10" ht="19.5" thickBot="1" x14ac:dyDescent="0.35">
      <c r="A102" s="160"/>
      <c r="B102" s="161"/>
      <c r="C102" s="161"/>
      <c r="D102" s="161"/>
      <c r="E102" s="162"/>
      <c r="F102" s="149"/>
      <c r="G102" s="149"/>
      <c r="H102" s="114"/>
      <c r="I102" s="114"/>
      <c r="J102" s="114"/>
    </row>
    <row r="103" spans="1:10" ht="16.5" thickBot="1" x14ac:dyDescent="0.3">
      <c r="A103" s="437" t="s">
        <v>91</v>
      </c>
      <c r="B103" s="438"/>
      <c r="C103" s="438"/>
      <c r="D103" s="438"/>
      <c r="E103" s="438"/>
      <c r="F103" s="438"/>
      <c r="G103" s="438"/>
      <c r="H103" s="439"/>
      <c r="I103" s="439"/>
      <c r="J103" s="440"/>
    </row>
    <row r="104" spans="1:10" ht="18.75" x14ac:dyDescent="0.3">
      <c r="A104" s="193" t="s">
        <v>92</v>
      </c>
      <c r="B104" s="194">
        <v>3891</v>
      </c>
      <c r="C104" s="195">
        <v>8163</v>
      </c>
      <c r="D104" s="194">
        <v>1052923</v>
      </c>
      <c r="E104" s="182">
        <f t="shared" ref="E104:E118" si="35">D104/B104</f>
        <v>270.60472886147522</v>
      </c>
      <c r="F104" s="165">
        <v>2066</v>
      </c>
      <c r="G104" s="165">
        <f t="shared" ref="G104:G117" si="36">C104-F104</f>
        <v>6097</v>
      </c>
      <c r="H104" s="166">
        <f t="shared" ref="H104:H117" si="37">C104-I104-J104</f>
        <v>4394</v>
      </c>
      <c r="I104" s="119">
        <v>3767</v>
      </c>
      <c r="J104" s="120">
        <v>2</v>
      </c>
    </row>
    <row r="105" spans="1:10" ht="18.75" x14ac:dyDescent="0.3">
      <c r="A105" s="196" t="s">
        <v>93</v>
      </c>
      <c r="B105" s="129">
        <v>5530</v>
      </c>
      <c r="C105" s="131">
        <v>10063</v>
      </c>
      <c r="D105" s="129">
        <v>1283444</v>
      </c>
      <c r="E105" s="184">
        <f t="shared" si="35"/>
        <v>232.0875226039783</v>
      </c>
      <c r="F105" s="165">
        <v>2465</v>
      </c>
      <c r="G105" s="165">
        <f t="shared" si="36"/>
        <v>7598</v>
      </c>
      <c r="H105" s="123">
        <f t="shared" si="37"/>
        <v>5491</v>
      </c>
      <c r="I105" s="124">
        <v>4572</v>
      </c>
      <c r="J105" s="133">
        <v>0</v>
      </c>
    </row>
    <row r="106" spans="1:10" ht="18.75" x14ac:dyDescent="0.3">
      <c r="A106" s="196" t="s">
        <v>94</v>
      </c>
      <c r="B106" s="126">
        <v>848</v>
      </c>
      <c r="C106" s="197">
        <v>1645</v>
      </c>
      <c r="D106" s="126">
        <v>223395</v>
      </c>
      <c r="E106" s="184">
        <f t="shared" si="35"/>
        <v>263.4375</v>
      </c>
      <c r="F106" s="165">
        <v>360</v>
      </c>
      <c r="G106" s="165">
        <f t="shared" si="36"/>
        <v>1285</v>
      </c>
      <c r="H106" s="123">
        <f t="shared" si="37"/>
        <v>860</v>
      </c>
      <c r="I106" s="124">
        <v>785</v>
      </c>
      <c r="J106" s="133">
        <v>0</v>
      </c>
    </row>
    <row r="107" spans="1:10" ht="18.75" x14ac:dyDescent="0.3">
      <c r="A107" s="196" t="s">
        <v>95</v>
      </c>
      <c r="B107" s="129">
        <v>7572</v>
      </c>
      <c r="C107" s="153">
        <v>14391</v>
      </c>
      <c r="D107" s="129">
        <v>1845527</v>
      </c>
      <c r="E107" s="184">
        <f t="shared" si="35"/>
        <v>243.73045430533546</v>
      </c>
      <c r="F107" s="165">
        <v>3540</v>
      </c>
      <c r="G107" s="165">
        <f t="shared" si="36"/>
        <v>10851</v>
      </c>
      <c r="H107" s="123">
        <f t="shared" si="37"/>
        <v>7899</v>
      </c>
      <c r="I107" s="124">
        <v>6492</v>
      </c>
      <c r="J107" s="133">
        <v>0</v>
      </c>
    </row>
    <row r="108" spans="1:10" ht="18.75" x14ac:dyDescent="0.3">
      <c r="A108" s="91" t="s">
        <v>96</v>
      </c>
      <c r="B108" s="129">
        <v>4747</v>
      </c>
      <c r="C108" s="153">
        <v>9164</v>
      </c>
      <c r="D108" s="129">
        <v>1187161</v>
      </c>
      <c r="E108" s="184">
        <f t="shared" si="35"/>
        <v>250.08658099852539</v>
      </c>
      <c r="F108" s="165">
        <v>2312</v>
      </c>
      <c r="G108" s="165">
        <f t="shared" si="36"/>
        <v>6852</v>
      </c>
      <c r="H108" s="123">
        <f t="shared" si="37"/>
        <v>5045</v>
      </c>
      <c r="I108" s="124">
        <v>4119</v>
      </c>
      <c r="J108" s="133">
        <v>0</v>
      </c>
    </row>
    <row r="109" spans="1:10" ht="18.75" x14ac:dyDescent="0.3">
      <c r="A109" s="91" t="s">
        <v>97</v>
      </c>
      <c r="B109" s="129">
        <v>3721</v>
      </c>
      <c r="C109" s="153">
        <v>7329</v>
      </c>
      <c r="D109" s="129">
        <v>958969</v>
      </c>
      <c r="E109" s="184">
        <f t="shared" si="35"/>
        <v>257.71808653587743</v>
      </c>
      <c r="F109" s="165">
        <v>1760</v>
      </c>
      <c r="G109" s="165">
        <f t="shared" si="36"/>
        <v>5569</v>
      </c>
      <c r="H109" s="123">
        <f t="shared" si="37"/>
        <v>3757</v>
      </c>
      <c r="I109" s="124">
        <v>3571</v>
      </c>
      <c r="J109" s="133">
        <v>1</v>
      </c>
    </row>
    <row r="110" spans="1:10" ht="18.75" x14ac:dyDescent="0.3">
      <c r="A110" s="91" t="s">
        <v>98</v>
      </c>
      <c r="B110" s="129">
        <v>8903</v>
      </c>
      <c r="C110" s="153">
        <v>17457</v>
      </c>
      <c r="D110" s="129">
        <v>2225527</v>
      </c>
      <c r="E110" s="184">
        <f t="shared" si="35"/>
        <v>249.97495226328203</v>
      </c>
      <c r="F110" s="165">
        <v>4392</v>
      </c>
      <c r="G110" s="165">
        <f t="shared" si="36"/>
        <v>13065</v>
      </c>
      <c r="H110" s="123">
        <f t="shared" si="37"/>
        <v>9774</v>
      </c>
      <c r="I110" s="124">
        <v>7683</v>
      </c>
      <c r="J110" s="133">
        <v>0</v>
      </c>
    </row>
    <row r="111" spans="1:10" ht="18.75" x14ac:dyDescent="0.3">
      <c r="A111" s="91" t="s">
        <v>99</v>
      </c>
      <c r="B111" s="129">
        <v>5874</v>
      </c>
      <c r="C111" s="153">
        <v>11735</v>
      </c>
      <c r="D111" s="129">
        <v>1492810</v>
      </c>
      <c r="E111" s="184">
        <f t="shared" si="35"/>
        <v>254.13857677902621</v>
      </c>
      <c r="F111" s="165">
        <v>2796</v>
      </c>
      <c r="G111" s="165">
        <f t="shared" si="36"/>
        <v>8939</v>
      </c>
      <c r="H111" s="123">
        <f t="shared" si="37"/>
        <v>6102</v>
      </c>
      <c r="I111" s="124">
        <v>5633</v>
      </c>
      <c r="J111" s="133">
        <v>0</v>
      </c>
    </row>
    <row r="112" spans="1:10" ht="18.75" x14ac:dyDescent="0.3">
      <c r="A112" s="91" t="s">
        <v>100</v>
      </c>
      <c r="B112" s="129">
        <v>5375</v>
      </c>
      <c r="C112" s="153">
        <v>10964</v>
      </c>
      <c r="D112" s="129">
        <v>1400221</v>
      </c>
      <c r="E112" s="184">
        <f t="shared" si="35"/>
        <v>260.50623255813952</v>
      </c>
      <c r="F112" s="165">
        <v>3147</v>
      </c>
      <c r="G112" s="165">
        <f t="shared" si="36"/>
        <v>7817</v>
      </c>
      <c r="H112" s="123">
        <f t="shared" si="37"/>
        <v>6030</v>
      </c>
      <c r="I112" s="124">
        <v>4934</v>
      </c>
      <c r="J112" s="133">
        <v>0</v>
      </c>
    </row>
    <row r="113" spans="1:10" ht="18.75" x14ac:dyDescent="0.3">
      <c r="A113" s="91" t="s">
        <v>101</v>
      </c>
      <c r="B113" s="129">
        <v>7663</v>
      </c>
      <c r="C113" s="153">
        <v>13683</v>
      </c>
      <c r="D113" s="129">
        <v>1773559</v>
      </c>
      <c r="E113" s="184">
        <f t="shared" si="35"/>
        <v>231.44447344382095</v>
      </c>
      <c r="F113" s="165">
        <v>3556</v>
      </c>
      <c r="G113" s="165">
        <f t="shared" si="36"/>
        <v>10127</v>
      </c>
      <c r="H113" s="123">
        <f t="shared" si="37"/>
        <v>7867</v>
      </c>
      <c r="I113" s="124">
        <v>5816</v>
      </c>
      <c r="J113" s="133">
        <v>0</v>
      </c>
    </row>
    <row r="114" spans="1:10" ht="18.75" x14ac:dyDescent="0.3">
      <c r="A114" s="91" t="s">
        <v>102</v>
      </c>
      <c r="B114" s="129">
        <v>8743</v>
      </c>
      <c r="C114" s="153">
        <v>17303</v>
      </c>
      <c r="D114" s="129">
        <v>2221686</v>
      </c>
      <c r="E114" s="184">
        <f t="shared" si="35"/>
        <v>254.11025963628046</v>
      </c>
      <c r="F114" s="165">
        <v>4795</v>
      </c>
      <c r="G114" s="165">
        <f t="shared" si="36"/>
        <v>12508</v>
      </c>
      <c r="H114" s="123">
        <f t="shared" si="37"/>
        <v>9817</v>
      </c>
      <c r="I114" s="124">
        <v>7486</v>
      </c>
      <c r="J114" s="133">
        <v>0</v>
      </c>
    </row>
    <row r="115" spans="1:10" ht="18.75" x14ac:dyDescent="0.3">
      <c r="A115" s="91" t="s">
        <v>103</v>
      </c>
      <c r="B115" s="129">
        <v>16134</v>
      </c>
      <c r="C115" s="153">
        <v>30491</v>
      </c>
      <c r="D115" s="129">
        <v>3968455</v>
      </c>
      <c r="E115" s="184">
        <f t="shared" si="35"/>
        <v>245.96845171687121</v>
      </c>
      <c r="F115" s="165">
        <v>8144</v>
      </c>
      <c r="G115" s="165">
        <f t="shared" si="36"/>
        <v>22347</v>
      </c>
      <c r="H115" s="123">
        <f t="shared" si="37"/>
        <v>17336</v>
      </c>
      <c r="I115" s="124">
        <v>13155</v>
      </c>
      <c r="J115" s="133">
        <v>0</v>
      </c>
    </row>
    <row r="116" spans="1:10" ht="18.75" x14ac:dyDescent="0.3">
      <c r="A116" s="91" t="s">
        <v>104</v>
      </c>
      <c r="B116" s="129">
        <v>5654</v>
      </c>
      <c r="C116" s="153">
        <v>11170</v>
      </c>
      <c r="D116" s="129">
        <v>1450852</v>
      </c>
      <c r="E116" s="184">
        <f t="shared" si="35"/>
        <v>256.60629642730811</v>
      </c>
      <c r="F116" s="165">
        <v>2754</v>
      </c>
      <c r="G116" s="165">
        <f t="shared" si="36"/>
        <v>8416</v>
      </c>
      <c r="H116" s="123">
        <f t="shared" si="37"/>
        <v>6126</v>
      </c>
      <c r="I116" s="124">
        <v>5044</v>
      </c>
      <c r="J116" s="133">
        <v>0</v>
      </c>
    </row>
    <row r="117" spans="1:10" ht="19.5" thickBot="1" x14ac:dyDescent="0.35">
      <c r="A117" s="91" t="s">
        <v>105</v>
      </c>
      <c r="B117" s="156">
        <v>8354</v>
      </c>
      <c r="C117" s="157">
        <v>15581</v>
      </c>
      <c r="D117" s="156">
        <v>2012934</v>
      </c>
      <c r="E117" s="185">
        <f t="shared" si="35"/>
        <v>240.95451280823556</v>
      </c>
      <c r="F117" s="176">
        <v>3501</v>
      </c>
      <c r="G117" s="165">
        <f t="shared" si="36"/>
        <v>12080</v>
      </c>
      <c r="H117" s="171">
        <f t="shared" si="37"/>
        <v>8629</v>
      </c>
      <c r="I117" s="143">
        <v>6952</v>
      </c>
      <c r="J117" s="144">
        <v>0</v>
      </c>
    </row>
    <row r="118" spans="1:10" ht="19.5" thickBot="1" x14ac:dyDescent="0.35">
      <c r="A118" s="107" t="s">
        <v>48</v>
      </c>
      <c r="B118" s="145">
        <f>SUM(B104:B117)</f>
        <v>93009</v>
      </c>
      <c r="C118" s="145">
        <f t="shared" ref="C118:J118" si="38">SUM(C104:C117)</f>
        <v>179139</v>
      </c>
      <c r="D118" s="145">
        <f>SUM(D104:D117)</f>
        <v>23097463</v>
      </c>
      <c r="E118" s="172">
        <f t="shared" si="35"/>
        <v>248.33578470900665</v>
      </c>
      <c r="F118" s="146">
        <f t="shared" si="38"/>
        <v>45588</v>
      </c>
      <c r="G118" s="146">
        <f t="shared" si="38"/>
        <v>133551</v>
      </c>
      <c r="H118" s="173">
        <f>SUM(H104:H117)</f>
        <v>99127</v>
      </c>
      <c r="I118" s="174">
        <f>SUM(I104:I117)</f>
        <v>80009</v>
      </c>
      <c r="J118" s="175">
        <f t="shared" si="38"/>
        <v>3</v>
      </c>
    </row>
    <row r="119" spans="1:10" ht="19.5" thickBot="1" x14ac:dyDescent="0.35">
      <c r="A119" s="160"/>
      <c r="B119" s="161"/>
      <c r="C119" s="161"/>
      <c r="D119" s="161"/>
      <c r="E119" s="162"/>
      <c r="F119" s="149"/>
      <c r="G119" s="149"/>
      <c r="H119" s="114"/>
      <c r="I119" s="114"/>
      <c r="J119" s="114"/>
    </row>
    <row r="120" spans="1:10" ht="16.5" thickBot="1" x14ac:dyDescent="0.3">
      <c r="A120" s="430" t="s">
        <v>106</v>
      </c>
      <c r="B120" s="431"/>
      <c r="C120" s="431"/>
      <c r="D120" s="431"/>
      <c r="E120" s="431"/>
      <c r="F120" s="431"/>
      <c r="G120" s="431"/>
      <c r="H120" s="431"/>
      <c r="I120" s="431"/>
      <c r="J120" s="432"/>
    </row>
    <row r="121" spans="1:10" ht="18.75" x14ac:dyDescent="0.3">
      <c r="A121" s="82" t="s">
        <v>108</v>
      </c>
      <c r="B121" s="150">
        <v>9337</v>
      </c>
      <c r="C121" s="198">
        <v>16931</v>
      </c>
      <c r="D121" s="150">
        <v>2178839</v>
      </c>
      <c r="E121" s="182">
        <f t="shared" ref="E121:E131" si="39">D121/B121</f>
        <v>233.35536039413088</v>
      </c>
      <c r="F121" s="150">
        <v>4623</v>
      </c>
      <c r="G121" s="198">
        <f t="shared" ref="G121:G128" si="40">C121-F121</f>
        <v>12308</v>
      </c>
      <c r="H121" s="118">
        <f t="shared" ref="H121:H128" si="41">C121-I121-J121</f>
        <v>9871</v>
      </c>
      <c r="I121" s="119">
        <v>7060</v>
      </c>
      <c r="J121" s="152">
        <v>0</v>
      </c>
    </row>
    <row r="122" spans="1:10" ht="18.75" x14ac:dyDescent="0.3">
      <c r="A122" s="91" t="s">
        <v>109</v>
      </c>
      <c r="B122" s="126">
        <v>1466</v>
      </c>
      <c r="C122" s="165">
        <v>2701</v>
      </c>
      <c r="D122" s="126">
        <v>345338</v>
      </c>
      <c r="E122" s="184">
        <f t="shared" si="39"/>
        <v>235.56480218281038</v>
      </c>
      <c r="F122" s="129">
        <v>703</v>
      </c>
      <c r="G122" s="199">
        <f t="shared" si="40"/>
        <v>1998</v>
      </c>
      <c r="H122" s="97">
        <f t="shared" si="41"/>
        <v>1595</v>
      </c>
      <c r="I122" s="124">
        <v>1106</v>
      </c>
      <c r="J122" s="154">
        <v>0</v>
      </c>
    </row>
    <row r="123" spans="1:10" ht="18.75" x14ac:dyDescent="0.3">
      <c r="A123" s="91" t="s">
        <v>110</v>
      </c>
      <c r="B123" s="129">
        <v>9101</v>
      </c>
      <c r="C123" s="167">
        <v>14427</v>
      </c>
      <c r="D123" s="129">
        <v>1878351</v>
      </c>
      <c r="E123" s="184">
        <f t="shared" si="39"/>
        <v>206.38951763542468</v>
      </c>
      <c r="F123" s="129">
        <v>3367</v>
      </c>
      <c r="G123" s="199">
        <f t="shared" si="40"/>
        <v>11060</v>
      </c>
      <c r="H123" s="97">
        <f t="shared" si="41"/>
        <v>8359</v>
      </c>
      <c r="I123" s="124">
        <v>6068</v>
      </c>
      <c r="J123" s="154">
        <v>0</v>
      </c>
    </row>
    <row r="124" spans="1:10" ht="18.75" x14ac:dyDescent="0.3">
      <c r="A124" s="91" t="s">
        <v>111</v>
      </c>
      <c r="B124" s="129">
        <v>11044</v>
      </c>
      <c r="C124" s="167">
        <v>20852</v>
      </c>
      <c r="D124" s="129">
        <v>2703775</v>
      </c>
      <c r="E124" s="184">
        <f t="shared" si="39"/>
        <v>244.8184534588917</v>
      </c>
      <c r="F124" s="129">
        <v>6516</v>
      </c>
      <c r="G124" s="199">
        <f t="shared" si="40"/>
        <v>14336</v>
      </c>
      <c r="H124" s="97">
        <f t="shared" si="41"/>
        <v>12607</v>
      </c>
      <c r="I124" s="124">
        <v>8245</v>
      </c>
      <c r="J124" s="154">
        <v>0</v>
      </c>
    </row>
    <row r="125" spans="1:10" ht="18.75" x14ac:dyDescent="0.3">
      <c r="A125" s="91" t="s">
        <v>112</v>
      </c>
      <c r="B125" s="129">
        <v>9712</v>
      </c>
      <c r="C125" s="167">
        <v>18124</v>
      </c>
      <c r="D125" s="129">
        <v>2334676</v>
      </c>
      <c r="E125" s="184">
        <f t="shared" si="39"/>
        <v>240.39085667215815</v>
      </c>
      <c r="F125" s="129">
        <v>5848</v>
      </c>
      <c r="G125" s="199">
        <f t="shared" si="40"/>
        <v>12276</v>
      </c>
      <c r="H125" s="97">
        <f t="shared" si="41"/>
        <v>11062</v>
      </c>
      <c r="I125" s="124">
        <v>7061</v>
      </c>
      <c r="J125" s="154">
        <v>1</v>
      </c>
    </row>
    <row r="126" spans="1:10" ht="18.75" x14ac:dyDescent="0.3">
      <c r="A126" s="91" t="s">
        <v>113</v>
      </c>
      <c r="B126" s="129">
        <v>7908</v>
      </c>
      <c r="C126" s="167">
        <v>15194</v>
      </c>
      <c r="D126" s="129">
        <v>1968414</v>
      </c>
      <c r="E126" s="184">
        <f t="shared" si="39"/>
        <v>248.91426403641881</v>
      </c>
      <c r="F126" s="129">
        <v>4877</v>
      </c>
      <c r="G126" s="199">
        <f t="shared" si="40"/>
        <v>10317</v>
      </c>
      <c r="H126" s="97">
        <f t="shared" si="41"/>
        <v>9125</v>
      </c>
      <c r="I126" s="124">
        <v>6069</v>
      </c>
      <c r="J126" s="154">
        <v>0</v>
      </c>
    </row>
    <row r="127" spans="1:10" ht="18.75" x14ac:dyDescent="0.3">
      <c r="A127" s="91" t="s">
        <v>114</v>
      </c>
      <c r="B127" s="129">
        <v>14212</v>
      </c>
      <c r="C127" s="167">
        <v>25094</v>
      </c>
      <c r="D127" s="129">
        <v>3254270.81</v>
      </c>
      <c r="E127" s="184">
        <f t="shared" si="39"/>
        <v>228.9804960596679</v>
      </c>
      <c r="F127" s="129">
        <v>7523</v>
      </c>
      <c r="G127" s="199">
        <f t="shared" si="40"/>
        <v>17571</v>
      </c>
      <c r="H127" s="97">
        <f t="shared" si="41"/>
        <v>15130</v>
      </c>
      <c r="I127" s="124">
        <v>9964</v>
      </c>
      <c r="J127" s="154">
        <v>0</v>
      </c>
    </row>
    <row r="128" spans="1:10" ht="19.5" thickBot="1" x14ac:dyDescent="0.35">
      <c r="A128" s="190" t="s">
        <v>107</v>
      </c>
      <c r="B128" s="156">
        <v>1777</v>
      </c>
      <c r="C128" s="169">
        <v>3541</v>
      </c>
      <c r="D128" s="156">
        <v>464361</v>
      </c>
      <c r="E128" s="185">
        <f t="shared" si="39"/>
        <v>261.31738885762519</v>
      </c>
      <c r="F128" s="156">
        <v>1190</v>
      </c>
      <c r="G128" s="200">
        <f t="shared" si="40"/>
        <v>2351</v>
      </c>
      <c r="H128" s="104">
        <f t="shared" si="41"/>
        <v>2023</v>
      </c>
      <c r="I128" s="143">
        <v>1518</v>
      </c>
      <c r="J128" s="158">
        <v>0</v>
      </c>
    </row>
    <row r="129" spans="1:10" ht="19.5" thickBot="1" x14ac:dyDescent="0.35">
      <c r="A129" s="107" t="s">
        <v>48</v>
      </c>
      <c r="B129" s="145">
        <f t="shared" ref="B129:J129" si="42">SUM(B121:B128)</f>
        <v>64557</v>
      </c>
      <c r="C129" s="145">
        <f t="shared" si="42"/>
        <v>116864</v>
      </c>
      <c r="D129" s="391">
        <f t="shared" si="42"/>
        <v>15128024.810000001</v>
      </c>
      <c r="E129" s="172">
        <f t="shared" si="39"/>
        <v>234.33593274160819</v>
      </c>
      <c r="F129" s="159">
        <f t="shared" si="42"/>
        <v>34647</v>
      </c>
      <c r="G129" s="159">
        <f t="shared" si="42"/>
        <v>82217</v>
      </c>
      <c r="H129" s="173">
        <f>SUM(H121:H128)</f>
        <v>69772</v>
      </c>
      <c r="I129" s="174">
        <f t="shared" si="42"/>
        <v>47091</v>
      </c>
      <c r="J129" s="175">
        <f t="shared" si="42"/>
        <v>1</v>
      </c>
    </row>
    <row r="130" spans="1:10" ht="19.5" thickBot="1" x14ac:dyDescent="0.35">
      <c r="A130" s="160"/>
      <c r="B130" s="161"/>
      <c r="C130" s="161"/>
      <c r="D130" s="161"/>
      <c r="E130" s="162"/>
      <c r="F130" s="149"/>
      <c r="G130" s="149"/>
      <c r="H130" s="114"/>
      <c r="I130" s="114"/>
      <c r="J130" s="114"/>
    </row>
    <row r="131" spans="1:10" ht="19.5" thickBot="1" x14ac:dyDescent="0.35">
      <c r="A131" s="201" t="s">
        <v>115</v>
      </c>
      <c r="B131" s="202">
        <f t="shared" ref="B131:J131" si="43">SUM(B129+B118+B101+B89+B76+B67+B57+B47+B33+B17)</f>
        <v>655223</v>
      </c>
      <c r="C131" s="202">
        <f t="shared" si="43"/>
        <v>1219696</v>
      </c>
      <c r="D131" s="392">
        <f t="shared" si="43"/>
        <v>156851868.81</v>
      </c>
      <c r="E131" s="202">
        <f t="shared" si="39"/>
        <v>239.38700077683475</v>
      </c>
      <c r="F131" s="146">
        <f t="shared" si="43"/>
        <v>313795</v>
      </c>
      <c r="G131" s="146">
        <f t="shared" si="43"/>
        <v>905901</v>
      </c>
      <c r="H131" s="145">
        <f t="shared" si="43"/>
        <v>690128</v>
      </c>
      <c r="I131" s="189">
        <f>SUM(I129+I118+I101+I89+I76+I67+I57+I47+I33+I17)</f>
        <v>529558</v>
      </c>
      <c r="J131" s="203">
        <f t="shared" si="43"/>
        <v>10</v>
      </c>
    </row>
  </sheetData>
  <mergeCells count="13">
    <mergeCell ref="A120:J120"/>
    <mergeCell ref="B1:I1"/>
    <mergeCell ref="B2:I2"/>
    <mergeCell ref="B3:I3"/>
    <mergeCell ref="B4:I4"/>
    <mergeCell ref="A35:J35"/>
    <mergeCell ref="A49:J49"/>
    <mergeCell ref="A59:J59"/>
    <mergeCell ref="A78:J78"/>
    <mergeCell ref="A91:J91"/>
    <mergeCell ref="A103:J103"/>
    <mergeCell ref="D5:F5"/>
    <mergeCell ref="A19:J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4"/>
  <sheetViews>
    <sheetView topLeftCell="A4" workbookViewId="0">
      <selection activeCell="E17" sqref="E17"/>
    </sheetView>
  </sheetViews>
  <sheetFormatPr defaultRowHeight="15" x14ac:dyDescent="0.25"/>
  <cols>
    <col min="1" max="1" width="18.7109375" style="69" bestFit="1" customWidth="1"/>
    <col min="2" max="2" width="11.28515625" style="69" bestFit="1" customWidth="1"/>
    <col min="3" max="3" width="15.42578125" style="69" customWidth="1"/>
    <col min="4" max="4" width="26.140625" style="69" customWidth="1"/>
    <col min="5" max="5" width="22.42578125" style="69" customWidth="1"/>
    <col min="6" max="7" width="10.42578125" style="69" bestFit="1" customWidth="1"/>
    <col min="8" max="8" width="12.28515625" style="69" bestFit="1" customWidth="1"/>
    <col min="9" max="9" width="12.85546875" style="69" bestFit="1" customWidth="1"/>
    <col min="10" max="10" width="6.5703125" style="69" bestFit="1" customWidth="1"/>
    <col min="11" max="12" width="9.140625" style="69"/>
    <col min="13" max="13" width="18.42578125" style="69" bestFit="1" customWidth="1"/>
    <col min="14" max="248" width="9.140625" style="69"/>
    <col min="249" max="249" width="18.7109375" style="69" bestFit="1" customWidth="1"/>
    <col min="250" max="250" width="9.140625" style="69"/>
    <col min="251" max="251" width="10.28515625" style="69" customWidth="1"/>
    <col min="252" max="252" width="12.7109375" style="69" bestFit="1" customWidth="1"/>
    <col min="253" max="253" width="10.85546875" style="69" customWidth="1"/>
    <col min="254" max="254" width="19.140625" style="69" bestFit="1" customWidth="1"/>
    <col min="255" max="255" width="9.140625" style="69"/>
    <col min="256" max="256" width="9.42578125" style="69" customWidth="1"/>
    <col min="257" max="257" width="11.140625" style="69" customWidth="1"/>
    <col min="258" max="258" width="10.42578125" style="69" bestFit="1" customWidth="1"/>
    <col min="259" max="259" width="19.140625" style="69" bestFit="1" customWidth="1"/>
    <col min="260" max="260" width="9.140625" style="69"/>
    <col min="261" max="261" width="9.5703125" style="69" customWidth="1"/>
    <col min="262" max="262" width="9.140625" style="69"/>
    <col min="263" max="263" width="10.42578125" style="69" bestFit="1" customWidth="1"/>
    <col min="264" max="504" width="9.140625" style="69"/>
    <col min="505" max="505" width="18.7109375" style="69" bestFit="1" customWidth="1"/>
    <col min="506" max="506" width="9.140625" style="69"/>
    <col min="507" max="507" width="10.28515625" style="69" customWidth="1"/>
    <col min="508" max="508" width="12.7109375" style="69" bestFit="1" customWidth="1"/>
    <col min="509" max="509" width="10.85546875" style="69" customWidth="1"/>
    <col min="510" max="510" width="19.140625" style="69" bestFit="1" customWidth="1"/>
    <col min="511" max="511" width="9.140625" style="69"/>
    <col min="512" max="512" width="9.42578125" style="69" customWidth="1"/>
    <col min="513" max="513" width="11.140625" style="69" customWidth="1"/>
    <col min="514" max="514" width="10.42578125" style="69" bestFit="1" customWidth="1"/>
    <col min="515" max="515" width="19.140625" style="69" bestFit="1" customWidth="1"/>
    <col min="516" max="516" width="9.140625" style="69"/>
    <col min="517" max="517" width="9.5703125" style="69" customWidth="1"/>
    <col min="518" max="518" width="9.140625" style="69"/>
    <col min="519" max="519" width="10.42578125" style="69" bestFit="1" customWidth="1"/>
    <col min="520" max="760" width="9.140625" style="69"/>
    <col min="761" max="761" width="18.7109375" style="69" bestFit="1" customWidth="1"/>
    <col min="762" max="762" width="9.140625" style="69"/>
    <col min="763" max="763" width="10.28515625" style="69" customWidth="1"/>
    <col min="764" max="764" width="12.7109375" style="69" bestFit="1" customWidth="1"/>
    <col min="765" max="765" width="10.85546875" style="69" customWidth="1"/>
    <col min="766" max="766" width="19.140625" style="69" bestFit="1" customWidth="1"/>
    <col min="767" max="767" width="9.140625" style="69"/>
    <col min="768" max="768" width="9.42578125" style="69" customWidth="1"/>
    <col min="769" max="769" width="11.140625" style="69" customWidth="1"/>
    <col min="770" max="770" width="10.42578125" style="69" bestFit="1" customWidth="1"/>
    <col min="771" max="771" width="19.140625" style="69" bestFit="1" customWidth="1"/>
    <col min="772" max="772" width="9.140625" style="69"/>
    <col min="773" max="773" width="9.5703125" style="69" customWidth="1"/>
    <col min="774" max="774" width="9.140625" style="69"/>
    <col min="775" max="775" width="10.42578125" style="69" bestFit="1" customWidth="1"/>
    <col min="776" max="1016" width="9.140625" style="69"/>
    <col min="1017" max="1017" width="18.7109375" style="69" bestFit="1" customWidth="1"/>
    <col min="1018" max="1018" width="9.140625" style="69"/>
    <col min="1019" max="1019" width="10.28515625" style="69" customWidth="1"/>
    <col min="1020" max="1020" width="12.7109375" style="69" bestFit="1" customWidth="1"/>
    <col min="1021" max="1021" width="10.85546875" style="69" customWidth="1"/>
    <col min="1022" max="1022" width="19.140625" style="69" bestFit="1" customWidth="1"/>
    <col min="1023" max="1023" width="9.140625" style="69"/>
    <col min="1024" max="1024" width="9.42578125" style="69" customWidth="1"/>
    <col min="1025" max="1025" width="11.140625" style="69" customWidth="1"/>
    <col min="1026" max="1026" width="10.42578125" style="69" bestFit="1" customWidth="1"/>
    <col min="1027" max="1027" width="19.140625" style="69" bestFit="1" customWidth="1"/>
    <col min="1028" max="1028" width="9.140625" style="69"/>
    <col min="1029" max="1029" width="9.5703125" style="69" customWidth="1"/>
    <col min="1030" max="1030" width="9.140625" style="69"/>
    <col min="1031" max="1031" width="10.42578125" style="69" bestFit="1" customWidth="1"/>
    <col min="1032" max="1272" width="9.140625" style="69"/>
    <col min="1273" max="1273" width="18.7109375" style="69" bestFit="1" customWidth="1"/>
    <col min="1274" max="1274" width="9.140625" style="69"/>
    <col min="1275" max="1275" width="10.28515625" style="69" customWidth="1"/>
    <col min="1276" max="1276" width="12.7109375" style="69" bestFit="1" customWidth="1"/>
    <col min="1277" max="1277" width="10.85546875" style="69" customWidth="1"/>
    <col min="1278" max="1278" width="19.140625" style="69" bestFit="1" customWidth="1"/>
    <col min="1279" max="1279" width="9.140625" style="69"/>
    <col min="1280" max="1280" width="9.42578125" style="69" customWidth="1"/>
    <col min="1281" max="1281" width="11.140625" style="69" customWidth="1"/>
    <col min="1282" max="1282" width="10.42578125" style="69" bestFit="1" customWidth="1"/>
    <col min="1283" max="1283" width="19.140625" style="69" bestFit="1" customWidth="1"/>
    <col min="1284" max="1284" width="9.140625" style="69"/>
    <col min="1285" max="1285" width="9.5703125" style="69" customWidth="1"/>
    <col min="1286" max="1286" width="9.140625" style="69"/>
    <col min="1287" max="1287" width="10.42578125" style="69" bestFit="1" customWidth="1"/>
    <col min="1288" max="1528" width="9.140625" style="69"/>
    <col min="1529" max="1529" width="18.7109375" style="69" bestFit="1" customWidth="1"/>
    <col min="1530" max="1530" width="9.140625" style="69"/>
    <col min="1531" max="1531" width="10.28515625" style="69" customWidth="1"/>
    <col min="1532" max="1532" width="12.7109375" style="69" bestFit="1" customWidth="1"/>
    <col min="1533" max="1533" width="10.85546875" style="69" customWidth="1"/>
    <col min="1534" max="1534" width="19.140625" style="69" bestFit="1" customWidth="1"/>
    <col min="1535" max="1535" width="9.140625" style="69"/>
    <col min="1536" max="1536" width="9.42578125" style="69" customWidth="1"/>
    <col min="1537" max="1537" width="11.140625" style="69" customWidth="1"/>
    <col min="1538" max="1538" width="10.42578125" style="69" bestFit="1" customWidth="1"/>
    <col min="1539" max="1539" width="19.140625" style="69" bestFit="1" customWidth="1"/>
    <col min="1540" max="1540" width="9.140625" style="69"/>
    <col min="1541" max="1541" width="9.5703125" style="69" customWidth="1"/>
    <col min="1542" max="1542" width="9.140625" style="69"/>
    <col min="1543" max="1543" width="10.42578125" style="69" bestFit="1" customWidth="1"/>
    <col min="1544" max="1784" width="9.140625" style="69"/>
    <col min="1785" max="1785" width="18.7109375" style="69" bestFit="1" customWidth="1"/>
    <col min="1786" max="1786" width="9.140625" style="69"/>
    <col min="1787" max="1787" width="10.28515625" style="69" customWidth="1"/>
    <col min="1788" max="1788" width="12.7109375" style="69" bestFit="1" customWidth="1"/>
    <col min="1789" max="1789" width="10.85546875" style="69" customWidth="1"/>
    <col min="1790" max="1790" width="19.140625" style="69" bestFit="1" customWidth="1"/>
    <col min="1791" max="1791" width="9.140625" style="69"/>
    <col min="1792" max="1792" width="9.42578125" style="69" customWidth="1"/>
    <col min="1793" max="1793" width="11.140625" style="69" customWidth="1"/>
    <col min="1794" max="1794" width="10.42578125" style="69" bestFit="1" customWidth="1"/>
    <col min="1795" max="1795" width="19.140625" style="69" bestFit="1" customWidth="1"/>
    <col min="1796" max="1796" width="9.140625" style="69"/>
    <col min="1797" max="1797" width="9.5703125" style="69" customWidth="1"/>
    <col min="1798" max="1798" width="9.140625" style="69"/>
    <col min="1799" max="1799" width="10.42578125" style="69" bestFit="1" customWidth="1"/>
    <col min="1800" max="2040" width="9.140625" style="69"/>
    <col min="2041" max="2041" width="18.7109375" style="69" bestFit="1" customWidth="1"/>
    <col min="2042" max="2042" width="9.140625" style="69"/>
    <col min="2043" max="2043" width="10.28515625" style="69" customWidth="1"/>
    <col min="2044" max="2044" width="12.7109375" style="69" bestFit="1" customWidth="1"/>
    <col min="2045" max="2045" width="10.85546875" style="69" customWidth="1"/>
    <col min="2046" max="2046" width="19.140625" style="69" bestFit="1" customWidth="1"/>
    <col min="2047" max="2047" width="9.140625" style="69"/>
    <col min="2048" max="2048" width="9.42578125" style="69" customWidth="1"/>
    <col min="2049" max="2049" width="11.140625" style="69" customWidth="1"/>
    <col min="2050" max="2050" width="10.42578125" style="69" bestFit="1" customWidth="1"/>
    <col min="2051" max="2051" width="19.140625" style="69" bestFit="1" customWidth="1"/>
    <col min="2052" max="2052" width="9.140625" style="69"/>
    <col min="2053" max="2053" width="9.5703125" style="69" customWidth="1"/>
    <col min="2054" max="2054" width="9.140625" style="69"/>
    <col min="2055" max="2055" width="10.42578125" style="69" bestFit="1" customWidth="1"/>
    <col min="2056" max="2296" width="9.140625" style="69"/>
    <col min="2297" max="2297" width="18.7109375" style="69" bestFit="1" customWidth="1"/>
    <col min="2298" max="2298" width="9.140625" style="69"/>
    <col min="2299" max="2299" width="10.28515625" style="69" customWidth="1"/>
    <col min="2300" max="2300" width="12.7109375" style="69" bestFit="1" customWidth="1"/>
    <col min="2301" max="2301" width="10.85546875" style="69" customWidth="1"/>
    <col min="2302" max="2302" width="19.140625" style="69" bestFit="1" customWidth="1"/>
    <col min="2303" max="2303" width="9.140625" style="69"/>
    <col min="2304" max="2304" width="9.42578125" style="69" customWidth="1"/>
    <col min="2305" max="2305" width="11.140625" style="69" customWidth="1"/>
    <col min="2306" max="2306" width="10.42578125" style="69" bestFit="1" customWidth="1"/>
    <col min="2307" max="2307" width="19.140625" style="69" bestFit="1" customWidth="1"/>
    <col min="2308" max="2308" width="9.140625" style="69"/>
    <col min="2309" max="2309" width="9.5703125" style="69" customWidth="1"/>
    <col min="2310" max="2310" width="9.140625" style="69"/>
    <col min="2311" max="2311" width="10.42578125" style="69" bestFit="1" customWidth="1"/>
    <col min="2312" max="2552" width="9.140625" style="69"/>
    <col min="2553" max="2553" width="18.7109375" style="69" bestFit="1" customWidth="1"/>
    <col min="2554" max="2554" width="9.140625" style="69"/>
    <col min="2555" max="2555" width="10.28515625" style="69" customWidth="1"/>
    <col min="2556" max="2556" width="12.7109375" style="69" bestFit="1" customWidth="1"/>
    <col min="2557" max="2557" width="10.85546875" style="69" customWidth="1"/>
    <col min="2558" max="2558" width="19.140625" style="69" bestFit="1" customWidth="1"/>
    <col min="2559" max="2559" width="9.140625" style="69"/>
    <col min="2560" max="2560" width="9.42578125" style="69" customWidth="1"/>
    <col min="2561" max="2561" width="11.140625" style="69" customWidth="1"/>
    <col min="2562" max="2562" width="10.42578125" style="69" bestFit="1" customWidth="1"/>
    <col min="2563" max="2563" width="19.140625" style="69" bestFit="1" customWidth="1"/>
    <col min="2564" max="2564" width="9.140625" style="69"/>
    <col min="2565" max="2565" width="9.5703125" style="69" customWidth="1"/>
    <col min="2566" max="2566" width="9.140625" style="69"/>
    <col min="2567" max="2567" width="10.42578125" style="69" bestFit="1" customWidth="1"/>
    <col min="2568" max="2808" width="9.140625" style="69"/>
    <col min="2809" max="2809" width="18.7109375" style="69" bestFit="1" customWidth="1"/>
    <col min="2810" max="2810" width="9.140625" style="69"/>
    <col min="2811" max="2811" width="10.28515625" style="69" customWidth="1"/>
    <col min="2812" max="2812" width="12.7109375" style="69" bestFit="1" customWidth="1"/>
    <col min="2813" max="2813" width="10.85546875" style="69" customWidth="1"/>
    <col min="2814" max="2814" width="19.140625" style="69" bestFit="1" customWidth="1"/>
    <col min="2815" max="2815" width="9.140625" style="69"/>
    <col min="2816" max="2816" width="9.42578125" style="69" customWidth="1"/>
    <col min="2817" max="2817" width="11.140625" style="69" customWidth="1"/>
    <col min="2818" max="2818" width="10.42578125" style="69" bestFit="1" customWidth="1"/>
    <col min="2819" max="2819" width="19.140625" style="69" bestFit="1" customWidth="1"/>
    <col min="2820" max="2820" width="9.140625" style="69"/>
    <col min="2821" max="2821" width="9.5703125" style="69" customWidth="1"/>
    <col min="2822" max="2822" width="9.140625" style="69"/>
    <col min="2823" max="2823" width="10.42578125" style="69" bestFit="1" customWidth="1"/>
    <col min="2824" max="3064" width="9.140625" style="69"/>
    <col min="3065" max="3065" width="18.7109375" style="69" bestFit="1" customWidth="1"/>
    <col min="3066" max="3066" width="9.140625" style="69"/>
    <col min="3067" max="3067" width="10.28515625" style="69" customWidth="1"/>
    <col min="3068" max="3068" width="12.7109375" style="69" bestFit="1" customWidth="1"/>
    <col min="3069" max="3069" width="10.85546875" style="69" customWidth="1"/>
    <col min="3070" max="3070" width="19.140625" style="69" bestFit="1" customWidth="1"/>
    <col min="3071" max="3071" width="9.140625" style="69"/>
    <col min="3072" max="3072" width="9.42578125" style="69" customWidth="1"/>
    <col min="3073" max="3073" width="11.140625" style="69" customWidth="1"/>
    <col min="3074" max="3074" width="10.42578125" style="69" bestFit="1" customWidth="1"/>
    <col min="3075" max="3075" width="19.140625" style="69" bestFit="1" customWidth="1"/>
    <col min="3076" max="3076" width="9.140625" style="69"/>
    <col min="3077" max="3077" width="9.5703125" style="69" customWidth="1"/>
    <col min="3078" max="3078" width="9.140625" style="69"/>
    <col min="3079" max="3079" width="10.42578125" style="69" bestFit="1" customWidth="1"/>
    <col min="3080" max="3320" width="9.140625" style="69"/>
    <col min="3321" max="3321" width="18.7109375" style="69" bestFit="1" customWidth="1"/>
    <col min="3322" max="3322" width="9.140625" style="69"/>
    <col min="3323" max="3323" width="10.28515625" style="69" customWidth="1"/>
    <col min="3324" max="3324" width="12.7109375" style="69" bestFit="1" customWidth="1"/>
    <col min="3325" max="3325" width="10.85546875" style="69" customWidth="1"/>
    <col min="3326" max="3326" width="19.140625" style="69" bestFit="1" customWidth="1"/>
    <col min="3327" max="3327" width="9.140625" style="69"/>
    <col min="3328" max="3328" width="9.42578125" style="69" customWidth="1"/>
    <col min="3329" max="3329" width="11.140625" style="69" customWidth="1"/>
    <col min="3330" max="3330" width="10.42578125" style="69" bestFit="1" customWidth="1"/>
    <col min="3331" max="3331" width="19.140625" style="69" bestFit="1" customWidth="1"/>
    <col min="3332" max="3332" width="9.140625" style="69"/>
    <col min="3333" max="3333" width="9.5703125" style="69" customWidth="1"/>
    <col min="3334" max="3334" width="9.140625" style="69"/>
    <col min="3335" max="3335" width="10.42578125" style="69" bestFit="1" customWidth="1"/>
    <col min="3336" max="3576" width="9.140625" style="69"/>
    <col min="3577" max="3577" width="18.7109375" style="69" bestFit="1" customWidth="1"/>
    <col min="3578" max="3578" width="9.140625" style="69"/>
    <col min="3579" max="3579" width="10.28515625" style="69" customWidth="1"/>
    <col min="3580" max="3580" width="12.7109375" style="69" bestFit="1" customWidth="1"/>
    <col min="3581" max="3581" width="10.85546875" style="69" customWidth="1"/>
    <col min="3582" max="3582" width="19.140625" style="69" bestFit="1" customWidth="1"/>
    <col min="3583" max="3583" width="9.140625" style="69"/>
    <col min="3584" max="3584" width="9.42578125" style="69" customWidth="1"/>
    <col min="3585" max="3585" width="11.140625" style="69" customWidth="1"/>
    <col min="3586" max="3586" width="10.42578125" style="69" bestFit="1" customWidth="1"/>
    <col min="3587" max="3587" width="19.140625" style="69" bestFit="1" customWidth="1"/>
    <col min="3588" max="3588" width="9.140625" style="69"/>
    <col min="3589" max="3589" width="9.5703125" style="69" customWidth="1"/>
    <col min="3590" max="3590" width="9.140625" style="69"/>
    <col min="3591" max="3591" width="10.42578125" style="69" bestFit="1" customWidth="1"/>
    <col min="3592" max="3832" width="9.140625" style="69"/>
    <col min="3833" max="3833" width="18.7109375" style="69" bestFit="1" customWidth="1"/>
    <col min="3834" max="3834" width="9.140625" style="69"/>
    <col min="3835" max="3835" width="10.28515625" style="69" customWidth="1"/>
    <col min="3836" max="3836" width="12.7109375" style="69" bestFit="1" customWidth="1"/>
    <col min="3837" max="3837" width="10.85546875" style="69" customWidth="1"/>
    <col min="3838" max="3838" width="19.140625" style="69" bestFit="1" customWidth="1"/>
    <col min="3839" max="3839" width="9.140625" style="69"/>
    <col min="3840" max="3840" width="9.42578125" style="69" customWidth="1"/>
    <col min="3841" max="3841" width="11.140625" style="69" customWidth="1"/>
    <col min="3842" max="3842" width="10.42578125" style="69" bestFit="1" customWidth="1"/>
    <col min="3843" max="3843" width="19.140625" style="69" bestFit="1" customWidth="1"/>
    <col min="3844" max="3844" width="9.140625" style="69"/>
    <col min="3845" max="3845" width="9.5703125" style="69" customWidth="1"/>
    <col min="3846" max="3846" width="9.140625" style="69"/>
    <col min="3847" max="3847" width="10.42578125" style="69" bestFit="1" customWidth="1"/>
    <col min="3848" max="4088" width="9.140625" style="69"/>
    <col min="4089" max="4089" width="18.7109375" style="69" bestFit="1" customWidth="1"/>
    <col min="4090" max="4090" width="9.140625" style="69"/>
    <col min="4091" max="4091" width="10.28515625" style="69" customWidth="1"/>
    <col min="4092" max="4092" width="12.7109375" style="69" bestFit="1" customWidth="1"/>
    <col min="4093" max="4093" width="10.85546875" style="69" customWidth="1"/>
    <col min="4094" max="4094" width="19.140625" style="69" bestFit="1" customWidth="1"/>
    <col min="4095" max="4095" width="9.140625" style="69"/>
    <col min="4096" max="4096" width="9.42578125" style="69" customWidth="1"/>
    <col min="4097" max="4097" width="11.140625" style="69" customWidth="1"/>
    <col min="4098" max="4098" width="10.42578125" style="69" bestFit="1" customWidth="1"/>
    <col min="4099" max="4099" width="19.140625" style="69" bestFit="1" customWidth="1"/>
    <col min="4100" max="4100" width="9.140625" style="69"/>
    <col min="4101" max="4101" width="9.5703125" style="69" customWidth="1"/>
    <col min="4102" max="4102" width="9.140625" style="69"/>
    <col min="4103" max="4103" width="10.42578125" style="69" bestFit="1" customWidth="1"/>
    <col min="4104" max="4344" width="9.140625" style="69"/>
    <col min="4345" max="4345" width="18.7109375" style="69" bestFit="1" customWidth="1"/>
    <col min="4346" max="4346" width="9.140625" style="69"/>
    <col min="4347" max="4347" width="10.28515625" style="69" customWidth="1"/>
    <col min="4348" max="4348" width="12.7109375" style="69" bestFit="1" customWidth="1"/>
    <col min="4349" max="4349" width="10.85546875" style="69" customWidth="1"/>
    <col min="4350" max="4350" width="19.140625" style="69" bestFit="1" customWidth="1"/>
    <col min="4351" max="4351" width="9.140625" style="69"/>
    <col min="4352" max="4352" width="9.42578125" style="69" customWidth="1"/>
    <col min="4353" max="4353" width="11.140625" style="69" customWidth="1"/>
    <col min="4354" max="4354" width="10.42578125" style="69" bestFit="1" customWidth="1"/>
    <col min="4355" max="4355" width="19.140625" style="69" bestFit="1" customWidth="1"/>
    <col min="4356" max="4356" width="9.140625" style="69"/>
    <col min="4357" max="4357" width="9.5703125" style="69" customWidth="1"/>
    <col min="4358" max="4358" width="9.140625" style="69"/>
    <col min="4359" max="4359" width="10.42578125" style="69" bestFit="1" customWidth="1"/>
    <col min="4360" max="4600" width="9.140625" style="69"/>
    <col min="4601" max="4601" width="18.7109375" style="69" bestFit="1" customWidth="1"/>
    <col min="4602" max="4602" width="9.140625" style="69"/>
    <col min="4603" max="4603" width="10.28515625" style="69" customWidth="1"/>
    <col min="4604" max="4604" width="12.7109375" style="69" bestFit="1" customWidth="1"/>
    <col min="4605" max="4605" width="10.85546875" style="69" customWidth="1"/>
    <col min="4606" max="4606" width="19.140625" style="69" bestFit="1" customWidth="1"/>
    <col min="4607" max="4607" width="9.140625" style="69"/>
    <col min="4608" max="4608" width="9.42578125" style="69" customWidth="1"/>
    <col min="4609" max="4609" width="11.140625" style="69" customWidth="1"/>
    <col min="4610" max="4610" width="10.42578125" style="69" bestFit="1" customWidth="1"/>
    <col min="4611" max="4611" width="19.140625" style="69" bestFit="1" customWidth="1"/>
    <col min="4612" max="4612" width="9.140625" style="69"/>
    <col min="4613" max="4613" width="9.5703125" style="69" customWidth="1"/>
    <col min="4614" max="4614" width="9.140625" style="69"/>
    <col min="4615" max="4615" width="10.42578125" style="69" bestFit="1" customWidth="1"/>
    <col min="4616" max="4856" width="9.140625" style="69"/>
    <col min="4857" max="4857" width="18.7109375" style="69" bestFit="1" customWidth="1"/>
    <col min="4858" max="4858" width="9.140625" style="69"/>
    <col min="4859" max="4859" width="10.28515625" style="69" customWidth="1"/>
    <col min="4860" max="4860" width="12.7109375" style="69" bestFit="1" customWidth="1"/>
    <col min="4861" max="4861" width="10.85546875" style="69" customWidth="1"/>
    <col min="4862" max="4862" width="19.140625" style="69" bestFit="1" customWidth="1"/>
    <col min="4863" max="4863" width="9.140625" style="69"/>
    <col min="4864" max="4864" width="9.42578125" style="69" customWidth="1"/>
    <col min="4865" max="4865" width="11.140625" style="69" customWidth="1"/>
    <col min="4866" max="4866" width="10.42578125" style="69" bestFit="1" customWidth="1"/>
    <col min="4867" max="4867" width="19.140625" style="69" bestFit="1" customWidth="1"/>
    <col min="4868" max="4868" width="9.140625" style="69"/>
    <col min="4869" max="4869" width="9.5703125" style="69" customWidth="1"/>
    <col min="4870" max="4870" width="9.140625" style="69"/>
    <col min="4871" max="4871" width="10.42578125" style="69" bestFit="1" customWidth="1"/>
    <col min="4872" max="5112" width="9.140625" style="69"/>
    <col min="5113" max="5113" width="18.7109375" style="69" bestFit="1" customWidth="1"/>
    <col min="5114" max="5114" width="9.140625" style="69"/>
    <col min="5115" max="5115" width="10.28515625" style="69" customWidth="1"/>
    <col min="5116" max="5116" width="12.7109375" style="69" bestFit="1" customWidth="1"/>
    <col min="5117" max="5117" width="10.85546875" style="69" customWidth="1"/>
    <col min="5118" max="5118" width="19.140625" style="69" bestFit="1" customWidth="1"/>
    <col min="5119" max="5119" width="9.140625" style="69"/>
    <col min="5120" max="5120" width="9.42578125" style="69" customWidth="1"/>
    <col min="5121" max="5121" width="11.140625" style="69" customWidth="1"/>
    <col min="5122" max="5122" width="10.42578125" style="69" bestFit="1" customWidth="1"/>
    <col min="5123" max="5123" width="19.140625" style="69" bestFit="1" customWidth="1"/>
    <col min="5124" max="5124" width="9.140625" style="69"/>
    <col min="5125" max="5125" width="9.5703125" style="69" customWidth="1"/>
    <col min="5126" max="5126" width="9.140625" style="69"/>
    <col min="5127" max="5127" width="10.42578125" style="69" bestFit="1" customWidth="1"/>
    <col min="5128" max="5368" width="9.140625" style="69"/>
    <col min="5369" max="5369" width="18.7109375" style="69" bestFit="1" customWidth="1"/>
    <col min="5370" max="5370" width="9.140625" style="69"/>
    <col min="5371" max="5371" width="10.28515625" style="69" customWidth="1"/>
    <col min="5372" max="5372" width="12.7109375" style="69" bestFit="1" customWidth="1"/>
    <col min="5373" max="5373" width="10.85546875" style="69" customWidth="1"/>
    <col min="5374" max="5374" width="19.140625" style="69" bestFit="1" customWidth="1"/>
    <col min="5375" max="5375" width="9.140625" style="69"/>
    <col min="5376" max="5376" width="9.42578125" style="69" customWidth="1"/>
    <col min="5377" max="5377" width="11.140625" style="69" customWidth="1"/>
    <col min="5378" max="5378" width="10.42578125" style="69" bestFit="1" customWidth="1"/>
    <col min="5379" max="5379" width="19.140625" style="69" bestFit="1" customWidth="1"/>
    <col min="5380" max="5380" width="9.140625" style="69"/>
    <col min="5381" max="5381" width="9.5703125" style="69" customWidth="1"/>
    <col min="5382" max="5382" width="9.140625" style="69"/>
    <col min="5383" max="5383" width="10.42578125" style="69" bestFit="1" customWidth="1"/>
    <col min="5384" max="5624" width="9.140625" style="69"/>
    <col min="5625" max="5625" width="18.7109375" style="69" bestFit="1" customWidth="1"/>
    <col min="5626" max="5626" width="9.140625" style="69"/>
    <col min="5627" max="5627" width="10.28515625" style="69" customWidth="1"/>
    <col min="5628" max="5628" width="12.7109375" style="69" bestFit="1" customWidth="1"/>
    <col min="5629" max="5629" width="10.85546875" style="69" customWidth="1"/>
    <col min="5630" max="5630" width="19.140625" style="69" bestFit="1" customWidth="1"/>
    <col min="5631" max="5631" width="9.140625" style="69"/>
    <col min="5632" max="5632" width="9.42578125" style="69" customWidth="1"/>
    <col min="5633" max="5633" width="11.140625" style="69" customWidth="1"/>
    <col min="5634" max="5634" width="10.42578125" style="69" bestFit="1" customWidth="1"/>
    <col min="5635" max="5635" width="19.140625" style="69" bestFit="1" customWidth="1"/>
    <col min="5636" max="5636" width="9.140625" style="69"/>
    <col min="5637" max="5637" width="9.5703125" style="69" customWidth="1"/>
    <col min="5638" max="5638" width="9.140625" style="69"/>
    <col min="5639" max="5639" width="10.42578125" style="69" bestFit="1" customWidth="1"/>
    <col min="5640" max="5880" width="9.140625" style="69"/>
    <col min="5881" max="5881" width="18.7109375" style="69" bestFit="1" customWidth="1"/>
    <col min="5882" max="5882" width="9.140625" style="69"/>
    <col min="5883" max="5883" width="10.28515625" style="69" customWidth="1"/>
    <col min="5884" max="5884" width="12.7109375" style="69" bestFit="1" customWidth="1"/>
    <col min="5885" max="5885" width="10.85546875" style="69" customWidth="1"/>
    <col min="5886" max="5886" width="19.140625" style="69" bestFit="1" customWidth="1"/>
    <col min="5887" max="5887" width="9.140625" style="69"/>
    <col min="5888" max="5888" width="9.42578125" style="69" customWidth="1"/>
    <col min="5889" max="5889" width="11.140625" style="69" customWidth="1"/>
    <col min="5890" max="5890" width="10.42578125" style="69" bestFit="1" customWidth="1"/>
    <col min="5891" max="5891" width="19.140625" style="69" bestFit="1" customWidth="1"/>
    <col min="5892" max="5892" width="9.140625" style="69"/>
    <col min="5893" max="5893" width="9.5703125" style="69" customWidth="1"/>
    <col min="5894" max="5894" width="9.140625" style="69"/>
    <col min="5895" max="5895" width="10.42578125" style="69" bestFit="1" customWidth="1"/>
    <col min="5896" max="6136" width="9.140625" style="69"/>
    <col min="6137" max="6137" width="18.7109375" style="69" bestFit="1" customWidth="1"/>
    <col min="6138" max="6138" width="9.140625" style="69"/>
    <col min="6139" max="6139" width="10.28515625" style="69" customWidth="1"/>
    <col min="6140" max="6140" width="12.7109375" style="69" bestFit="1" customWidth="1"/>
    <col min="6141" max="6141" width="10.85546875" style="69" customWidth="1"/>
    <col min="6142" max="6142" width="19.140625" style="69" bestFit="1" customWidth="1"/>
    <col min="6143" max="6143" width="9.140625" style="69"/>
    <col min="6144" max="6144" width="9.42578125" style="69" customWidth="1"/>
    <col min="6145" max="6145" width="11.140625" style="69" customWidth="1"/>
    <col min="6146" max="6146" width="10.42578125" style="69" bestFit="1" customWidth="1"/>
    <col min="6147" max="6147" width="19.140625" style="69" bestFit="1" customWidth="1"/>
    <col min="6148" max="6148" width="9.140625" style="69"/>
    <col min="6149" max="6149" width="9.5703125" style="69" customWidth="1"/>
    <col min="6150" max="6150" width="9.140625" style="69"/>
    <col min="6151" max="6151" width="10.42578125" style="69" bestFit="1" customWidth="1"/>
    <col min="6152" max="6392" width="9.140625" style="69"/>
    <col min="6393" max="6393" width="18.7109375" style="69" bestFit="1" customWidth="1"/>
    <col min="6394" max="6394" width="9.140625" style="69"/>
    <col min="6395" max="6395" width="10.28515625" style="69" customWidth="1"/>
    <col min="6396" max="6396" width="12.7109375" style="69" bestFit="1" customWidth="1"/>
    <col min="6397" max="6397" width="10.85546875" style="69" customWidth="1"/>
    <col min="6398" max="6398" width="19.140625" style="69" bestFit="1" customWidth="1"/>
    <col min="6399" max="6399" width="9.140625" style="69"/>
    <col min="6400" max="6400" width="9.42578125" style="69" customWidth="1"/>
    <col min="6401" max="6401" width="11.140625" style="69" customWidth="1"/>
    <col min="6402" max="6402" width="10.42578125" style="69" bestFit="1" customWidth="1"/>
    <col min="6403" max="6403" width="19.140625" style="69" bestFit="1" customWidth="1"/>
    <col min="6404" max="6404" width="9.140625" style="69"/>
    <col min="6405" max="6405" width="9.5703125" style="69" customWidth="1"/>
    <col min="6406" max="6406" width="9.140625" style="69"/>
    <col min="6407" max="6407" width="10.42578125" style="69" bestFit="1" customWidth="1"/>
    <col min="6408" max="6648" width="9.140625" style="69"/>
    <col min="6649" max="6649" width="18.7109375" style="69" bestFit="1" customWidth="1"/>
    <col min="6650" max="6650" width="9.140625" style="69"/>
    <col min="6651" max="6651" width="10.28515625" style="69" customWidth="1"/>
    <col min="6652" max="6652" width="12.7109375" style="69" bestFit="1" customWidth="1"/>
    <col min="6653" max="6653" width="10.85546875" style="69" customWidth="1"/>
    <col min="6654" max="6654" width="19.140625" style="69" bestFit="1" customWidth="1"/>
    <col min="6655" max="6655" width="9.140625" style="69"/>
    <col min="6656" max="6656" width="9.42578125" style="69" customWidth="1"/>
    <col min="6657" max="6657" width="11.140625" style="69" customWidth="1"/>
    <col min="6658" max="6658" width="10.42578125" style="69" bestFit="1" customWidth="1"/>
    <col min="6659" max="6659" width="19.140625" style="69" bestFit="1" customWidth="1"/>
    <col min="6660" max="6660" width="9.140625" style="69"/>
    <col min="6661" max="6661" width="9.5703125" style="69" customWidth="1"/>
    <col min="6662" max="6662" width="9.140625" style="69"/>
    <col min="6663" max="6663" width="10.42578125" style="69" bestFit="1" customWidth="1"/>
    <col min="6664" max="6904" width="9.140625" style="69"/>
    <col min="6905" max="6905" width="18.7109375" style="69" bestFit="1" customWidth="1"/>
    <col min="6906" max="6906" width="9.140625" style="69"/>
    <col min="6907" max="6907" width="10.28515625" style="69" customWidth="1"/>
    <col min="6908" max="6908" width="12.7109375" style="69" bestFit="1" customWidth="1"/>
    <col min="6909" max="6909" width="10.85546875" style="69" customWidth="1"/>
    <col min="6910" max="6910" width="19.140625" style="69" bestFit="1" customWidth="1"/>
    <col min="6911" max="6911" width="9.140625" style="69"/>
    <col min="6912" max="6912" width="9.42578125" style="69" customWidth="1"/>
    <col min="6913" max="6913" width="11.140625" style="69" customWidth="1"/>
    <col min="6914" max="6914" width="10.42578125" style="69" bestFit="1" customWidth="1"/>
    <col min="6915" max="6915" width="19.140625" style="69" bestFit="1" customWidth="1"/>
    <col min="6916" max="6916" width="9.140625" style="69"/>
    <col min="6917" max="6917" width="9.5703125" style="69" customWidth="1"/>
    <col min="6918" max="6918" width="9.140625" style="69"/>
    <col min="6919" max="6919" width="10.42578125" style="69" bestFit="1" customWidth="1"/>
    <col min="6920" max="7160" width="9.140625" style="69"/>
    <col min="7161" max="7161" width="18.7109375" style="69" bestFit="1" customWidth="1"/>
    <col min="7162" max="7162" width="9.140625" style="69"/>
    <col min="7163" max="7163" width="10.28515625" style="69" customWidth="1"/>
    <col min="7164" max="7164" width="12.7109375" style="69" bestFit="1" customWidth="1"/>
    <col min="7165" max="7165" width="10.85546875" style="69" customWidth="1"/>
    <col min="7166" max="7166" width="19.140625" style="69" bestFit="1" customWidth="1"/>
    <col min="7167" max="7167" width="9.140625" style="69"/>
    <col min="7168" max="7168" width="9.42578125" style="69" customWidth="1"/>
    <col min="7169" max="7169" width="11.140625" style="69" customWidth="1"/>
    <col min="7170" max="7170" width="10.42578125" style="69" bestFit="1" customWidth="1"/>
    <col min="7171" max="7171" width="19.140625" style="69" bestFit="1" customWidth="1"/>
    <col min="7172" max="7172" width="9.140625" style="69"/>
    <col min="7173" max="7173" width="9.5703125" style="69" customWidth="1"/>
    <col min="7174" max="7174" width="9.140625" style="69"/>
    <col min="7175" max="7175" width="10.42578125" style="69" bestFit="1" customWidth="1"/>
    <col min="7176" max="7416" width="9.140625" style="69"/>
    <col min="7417" max="7417" width="18.7109375" style="69" bestFit="1" customWidth="1"/>
    <col min="7418" max="7418" width="9.140625" style="69"/>
    <col min="7419" max="7419" width="10.28515625" style="69" customWidth="1"/>
    <col min="7420" max="7420" width="12.7109375" style="69" bestFit="1" customWidth="1"/>
    <col min="7421" max="7421" width="10.85546875" style="69" customWidth="1"/>
    <col min="7422" max="7422" width="19.140625" style="69" bestFit="1" customWidth="1"/>
    <col min="7423" max="7423" width="9.140625" style="69"/>
    <col min="7424" max="7424" width="9.42578125" style="69" customWidth="1"/>
    <col min="7425" max="7425" width="11.140625" style="69" customWidth="1"/>
    <col min="7426" max="7426" width="10.42578125" style="69" bestFit="1" customWidth="1"/>
    <col min="7427" max="7427" width="19.140625" style="69" bestFit="1" customWidth="1"/>
    <col min="7428" max="7428" width="9.140625" style="69"/>
    <col min="7429" max="7429" width="9.5703125" style="69" customWidth="1"/>
    <col min="7430" max="7430" width="9.140625" style="69"/>
    <col min="7431" max="7431" width="10.42578125" style="69" bestFit="1" customWidth="1"/>
    <col min="7432" max="7672" width="9.140625" style="69"/>
    <col min="7673" max="7673" width="18.7109375" style="69" bestFit="1" customWidth="1"/>
    <col min="7674" max="7674" width="9.140625" style="69"/>
    <col min="7675" max="7675" width="10.28515625" style="69" customWidth="1"/>
    <col min="7676" max="7676" width="12.7109375" style="69" bestFit="1" customWidth="1"/>
    <col min="7677" max="7677" width="10.85546875" style="69" customWidth="1"/>
    <col min="7678" max="7678" width="19.140625" style="69" bestFit="1" customWidth="1"/>
    <col min="7679" max="7679" width="9.140625" style="69"/>
    <col min="7680" max="7680" width="9.42578125" style="69" customWidth="1"/>
    <col min="7681" max="7681" width="11.140625" style="69" customWidth="1"/>
    <col min="7682" max="7682" width="10.42578125" style="69" bestFit="1" customWidth="1"/>
    <col min="7683" max="7683" width="19.140625" style="69" bestFit="1" customWidth="1"/>
    <col min="7684" max="7684" width="9.140625" style="69"/>
    <col min="7685" max="7685" width="9.5703125" style="69" customWidth="1"/>
    <col min="7686" max="7686" width="9.140625" style="69"/>
    <col min="7687" max="7687" width="10.42578125" style="69" bestFit="1" customWidth="1"/>
    <col min="7688" max="7928" width="9.140625" style="69"/>
    <col min="7929" max="7929" width="18.7109375" style="69" bestFit="1" customWidth="1"/>
    <col min="7930" max="7930" width="9.140625" style="69"/>
    <col min="7931" max="7931" width="10.28515625" style="69" customWidth="1"/>
    <col min="7932" max="7932" width="12.7109375" style="69" bestFit="1" customWidth="1"/>
    <col min="7933" max="7933" width="10.85546875" style="69" customWidth="1"/>
    <col min="7934" max="7934" width="19.140625" style="69" bestFit="1" customWidth="1"/>
    <col min="7935" max="7935" width="9.140625" style="69"/>
    <col min="7936" max="7936" width="9.42578125" style="69" customWidth="1"/>
    <col min="7937" max="7937" width="11.140625" style="69" customWidth="1"/>
    <col min="7938" max="7938" width="10.42578125" style="69" bestFit="1" customWidth="1"/>
    <col min="7939" max="7939" width="19.140625" style="69" bestFit="1" customWidth="1"/>
    <col min="7940" max="7940" width="9.140625" style="69"/>
    <col min="7941" max="7941" width="9.5703125" style="69" customWidth="1"/>
    <col min="7942" max="7942" width="9.140625" style="69"/>
    <col min="7943" max="7943" width="10.42578125" style="69" bestFit="1" customWidth="1"/>
    <col min="7944" max="8184" width="9.140625" style="69"/>
    <col min="8185" max="8185" width="18.7109375" style="69" bestFit="1" customWidth="1"/>
    <col min="8186" max="8186" width="9.140625" style="69"/>
    <col min="8187" max="8187" width="10.28515625" style="69" customWidth="1"/>
    <col min="8188" max="8188" width="12.7109375" style="69" bestFit="1" customWidth="1"/>
    <col min="8189" max="8189" width="10.85546875" style="69" customWidth="1"/>
    <col min="8190" max="8190" width="19.140625" style="69" bestFit="1" customWidth="1"/>
    <col min="8191" max="8191" width="9.140625" style="69"/>
    <col min="8192" max="8192" width="9.42578125" style="69" customWidth="1"/>
    <col min="8193" max="8193" width="11.140625" style="69" customWidth="1"/>
    <col min="8194" max="8194" width="10.42578125" style="69" bestFit="1" customWidth="1"/>
    <col min="8195" max="8195" width="19.140625" style="69" bestFit="1" customWidth="1"/>
    <col min="8196" max="8196" width="9.140625" style="69"/>
    <col min="8197" max="8197" width="9.5703125" style="69" customWidth="1"/>
    <col min="8198" max="8198" width="9.140625" style="69"/>
    <col min="8199" max="8199" width="10.42578125" style="69" bestFit="1" customWidth="1"/>
    <col min="8200" max="8440" width="9.140625" style="69"/>
    <col min="8441" max="8441" width="18.7109375" style="69" bestFit="1" customWidth="1"/>
    <col min="8442" max="8442" width="9.140625" style="69"/>
    <col min="8443" max="8443" width="10.28515625" style="69" customWidth="1"/>
    <col min="8444" max="8444" width="12.7109375" style="69" bestFit="1" customWidth="1"/>
    <col min="8445" max="8445" width="10.85546875" style="69" customWidth="1"/>
    <col min="8446" max="8446" width="19.140625" style="69" bestFit="1" customWidth="1"/>
    <col min="8447" max="8447" width="9.140625" style="69"/>
    <col min="8448" max="8448" width="9.42578125" style="69" customWidth="1"/>
    <col min="8449" max="8449" width="11.140625" style="69" customWidth="1"/>
    <col min="8450" max="8450" width="10.42578125" style="69" bestFit="1" customWidth="1"/>
    <col min="8451" max="8451" width="19.140625" style="69" bestFit="1" customWidth="1"/>
    <col min="8452" max="8452" width="9.140625" style="69"/>
    <col min="8453" max="8453" width="9.5703125" style="69" customWidth="1"/>
    <col min="8454" max="8454" width="9.140625" style="69"/>
    <col min="8455" max="8455" width="10.42578125" style="69" bestFit="1" customWidth="1"/>
    <col min="8456" max="8696" width="9.140625" style="69"/>
    <col min="8697" max="8697" width="18.7109375" style="69" bestFit="1" customWidth="1"/>
    <col min="8698" max="8698" width="9.140625" style="69"/>
    <col min="8699" max="8699" width="10.28515625" style="69" customWidth="1"/>
    <col min="8700" max="8700" width="12.7109375" style="69" bestFit="1" customWidth="1"/>
    <col min="8701" max="8701" width="10.85546875" style="69" customWidth="1"/>
    <col min="8702" max="8702" width="19.140625" style="69" bestFit="1" customWidth="1"/>
    <col min="8703" max="8703" width="9.140625" style="69"/>
    <col min="8704" max="8704" width="9.42578125" style="69" customWidth="1"/>
    <col min="8705" max="8705" width="11.140625" style="69" customWidth="1"/>
    <col min="8706" max="8706" width="10.42578125" style="69" bestFit="1" customWidth="1"/>
    <col min="8707" max="8707" width="19.140625" style="69" bestFit="1" customWidth="1"/>
    <col min="8708" max="8708" width="9.140625" style="69"/>
    <col min="8709" max="8709" width="9.5703125" style="69" customWidth="1"/>
    <col min="8710" max="8710" width="9.140625" style="69"/>
    <col min="8711" max="8711" width="10.42578125" style="69" bestFit="1" customWidth="1"/>
    <col min="8712" max="8952" width="9.140625" style="69"/>
    <col min="8953" max="8953" width="18.7109375" style="69" bestFit="1" customWidth="1"/>
    <col min="8954" max="8954" width="9.140625" style="69"/>
    <col min="8955" max="8955" width="10.28515625" style="69" customWidth="1"/>
    <col min="8956" max="8956" width="12.7109375" style="69" bestFit="1" customWidth="1"/>
    <col min="8957" max="8957" width="10.85546875" style="69" customWidth="1"/>
    <col min="8958" max="8958" width="19.140625" style="69" bestFit="1" customWidth="1"/>
    <col min="8959" max="8959" width="9.140625" style="69"/>
    <col min="8960" max="8960" width="9.42578125" style="69" customWidth="1"/>
    <col min="8961" max="8961" width="11.140625" style="69" customWidth="1"/>
    <col min="8962" max="8962" width="10.42578125" style="69" bestFit="1" customWidth="1"/>
    <col min="8963" max="8963" width="19.140625" style="69" bestFit="1" customWidth="1"/>
    <col min="8964" max="8964" width="9.140625" style="69"/>
    <col min="8965" max="8965" width="9.5703125" style="69" customWidth="1"/>
    <col min="8966" max="8966" width="9.140625" style="69"/>
    <col min="8967" max="8967" width="10.42578125" style="69" bestFit="1" customWidth="1"/>
    <col min="8968" max="9208" width="9.140625" style="69"/>
    <col min="9209" max="9209" width="18.7109375" style="69" bestFit="1" customWidth="1"/>
    <col min="9210" max="9210" width="9.140625" style="69"/>
    <col min="9211" max="9211" width="10.28515625" style="69" customWidth="1"/>
    <col min="9212" max="9212" width="12.7109375" style="69" bestFit="1" customWidth="1"/>
    <col min="9213" max="9213" width="10.85546875" style="69" customWidth="1"/>
    <col min="9214" max="9214" width="19.140625" style="69" bestFit="1" customWidth="1"/>
    <col min="9215" max="9215" width="9.140625" style="69"/>
    <col min="9216" max="9216" width="9.42578125" style="69" customWidth="1"/>
    <col min="9217" max="9217" width="11.140625" style="69" customWidth="1"/>
    <col min="9218" max="9218" width="10.42578125" style="69" bestFit="1" customWidth="1"/>
    <col min="9219" max="9219" width="19.140625" style="69" bestFit="1" customWidth="1"/>
    <col min="9220" max="9220" width="9.140625" style="69"/>
    <col min="9221" max="9221" width="9.5703125" style="69" customWidth="1"/>
    <col min="9222" max="9222" width="9.140625" style="69"/>
    <col min="9223" max="9223" width="10.42578125" style="69" bestFit="1" customWidth="1"/>
    <col min="9224" max="9464" width="9.140625" style="69"/>
    <col min="9465" max="9465" width="18.7109375" style="69" bestFit="1" customWidth="1"/>
    <col min="9466" max="9466" width="9.140625" style="69"/>
    <col min="9467" max="9467" width="10.28515625" style="69" customWidth="1"/>
    <col min="9468" max="9468" width="12.7109375" style="69" bestFit="1" customWidth="1"/>
    <col min="9469" max="9469" width="10.85546875" style="69" customWidth="1"/>
    <col min="9470" max="9470" width="19.140625" style="69" bestFit="1" customWidth="1"/>
    <col min="9471" max="9471" width="9.140625" style="69"/>
    <col min="9472" max="9472" width="9.42578125" style="69" customWidth="1"/>
    <col min="9473" max="9473" width="11.140625" style="69" customWidth="1"/>
    <col min="9474" max="9474" width="10.42578125" style="69" bestFit="1" customWidth="1"/>
    <col min="9475" max="9475" width="19.140625" style="69" bestFit="1" customWidth="1"/>
    <col min="9476" max="9476" width="9.140625" style="69"/>
    <col min="9477" max="9477" width="9.5703125" style="69" customWidth="1"/>
    <col min="9478" max="9478" width="9.140625" style="69"/>
    <col min="9479" max="9479" width="10.42578125" style="69" bestFit="1" customWidth="1"/>
    <col min="9480" max="9720" width="9.140625" style="69"/>
    <col min="9721" max="9721" width="18.7109375" style="69" bestFit="1" customWidth="1"/>
    <col min="9722" max="9722" width="9.140625" style="69"/>
    <col min="9723" max="9723" width="10.28515625" style="69" customWidth="1"/>
    <col min="9724" max="9724" width="12.7109375" style="69" bestFit="1" customWidth="1"/>
    <col min="9725" max="9725" width="10.85546875" style="69" customWidth="1"/>
    <col min="9726" max="9726" width="19.140625" style="69" bestFit="1" customWidth="1"/>
    <col min="9727" max="9727" width="9.140625" style="69"/>
    <col min="9728" max="9728" width="9.42578125" style="69" customWidth="1"/>
    <col min="9729" max="9729" width="11.140625" style="69" customWidth="1"/>
    <col min="9730" max="9730" width="10.42578125" style="69" bestFit="1" customWidth="1"/>
    <col min="9731" max="9731" width="19.140625" style="69" bestFit="1" customWidth="1"/>
    <col min="9732" max="9732" width="9.140625" style="69"/>
    <col min="9733" max="9733" width="9.5703125" style="69" customWidth="1"/>
    <col min="9734" max="9734" width="9.140625" style="69"/>
    <col min="9735" max="9735" width="10.42578125" style="69" bestFit="1" customWidth="1"/>
    <col min="9736" max="9976" width="9.140625" style="69"/>
    <col min="9977" max="9977" width="18.7109375" style="69" bestFit="1" customWidth="1"/>
    <col min="9978" max="9978" width="9.140625" style="69"/>
    <col min="9979" max="9979" width="10.28515625" style="69" customWidth="1"/>
    <col min="9980" max="9980" width="12.7109375" style="69" bestFit="1" customWidth="1"/>
    <col min="9981" max="9981" width="10.85546875" style="69" customWidth="1"/>
    <col min="9982" max="9982" width="19.140625" style="69" bestFit="1" customWidth="1"/>
    <col min="9983" max="9983" width="9.140625" style="69"/>
    <col min="9984" max="9984" width="9.42578125" style="69" customWidth="1"/>
    <col min="9985" max="9985" width="11.140625" style="69" customWidth="1"/>
    <col min="9986" max="9986" width="10.42578125" style="69" bestFit="1" customWidth="1"/>
    <col min="9987" max="9987" width="19.140625" style="69" bestFit="1" customWidth="1"/>
    <col min="9988" max="9988" width="9.140625" style="69"/>
    <col min="9989" max="9989" width="9.5703125" style="69" customWidth="1"/>
    <col min="9990" max="9990" width="9.140625" style="69"/>
    <col min="9991" max="9991" width="10.42578125" style="69" bestFit="1" customWidth="1"/>
    <col min="9992" max="10232" width="9.140625" style="69"/>
    <col min="10233" max="10233" width="18.7109375" style="69" bestFit="1" customWidth="1"/>
    <col min="10234" max="10234" width="9.140625" style="69"/>
    <col min="10235" max="10235" width="10.28515625" style="69" customWidth="1"/>
    <col min="10236" max="10236" width="12.7109375" style="69" bestFit="1" customWidth="1"/>
    <col min="10237" max="10237" width="10.85546875" style="69" customWidth="1"/>
    <col min="10238" max="10238" width="19.140625" style="69" bestFit="1" customWidth="1"/>
    <col min="10239" max="10239" width="9.140625" style="69"/>
    <col min="10240" max="10240" width="9.42578125" style="69" customWidth="1"/>
    <col min="10241" max="10241" width="11.140625" style="69" customWidth="1"/>
    <col min="10242" max="10242" width="10.42578125" style="69" bestFit="1" customWidth="1"/>
    <col min="10243" max="10243" width="19.140625" style="69" bestFit="1" customWidth="1"/>
    <col min="10244" max="10244" width="9.140625" style="69"/>
    <col min="10245" max="10245" width="9.5703125" style="69" customWidth="1"/>
    <col min="10246" max="10246" width="9.140625" style="69"/>
    <col min="10247" max="10247" width="10.42578125" style="69" bestFit="1" customWidth="1"/>
    <col min="10248" max="10488" width="9.140625" style="69"/>
    <col min="10489" max="10489" width="18.7109375" style="69" bestFit="1" customWidth="1"/>
    <col min="10490" max="10490" width="9.140625" style="69"/>
    <col min="10491" max="10491" width="10.28515625" style="69" customWidth="1"/>
    <col min="10492" max="10492" width="12.7109375" style="69" bestFit="1" customWidth="1"/>
    <col min="10493" max="10493" width="10.85546875" style="69" customWidth="1"/>
    <col min="10494" max="10494" width="19.140625" style="69" bestFit="1" customWidth="1"/>
    <col min="10495" max="10495" width="9.140625" style="69"/>
    <col min="10496" max="10496" width="9.42578125" style="69" customWidth="1"/>
    <col min="10497" max="10497" width="11.140625" style="69" customWidth="1"/>
    <col min="10498" max="10498" width="10.42578125" style="69" bestFit="1" customWidth="1"/>
    <col min="10499" max="10499" width="19.140625" style="69" bestFit="1" customWidth="1"/>
    <col min="10500" max="10500" width="9.140625" style="69"/>
    <col min="10501" max="10501" width="9.5703125" style="69" customWidth="1"/>
    <col min="10502" max="10502" width="9.140625" style="69"/>
    <col min="10503" max="10503" width="10.42578125" style="69" bestFit="1" customWidth="1"/>
    <col min="10504" max="10744" width="9.140625" style="69"/>
    <col min="10745" max="10745" width="18.7109375" style="69" bestFit="1" customWidth="1"/>
    <col min="10746" max="10746" width="9.140625" style="69"/>
    <col min="10747" max="10747" width="10.28515625" style="69" customWidth="1"/>
    <col min="10748" max="10748" width="12.7109375" style="69" bestFit="1" customWidth="1"/>
    <col min="10749" max="10749" width="10.85546875" style="69" customWidth="1"/>
    <col min="10750" max="10750" width="19.140625" style="69" bestFit="1" customWidth="1"/>
    <col min="10751" max="10751" width="9.140625" style="69"/>
    <col min="10752" max="10752" width="9.42578125" style="69" customWidth="1"/>
    <col min="10753" max="10753" width="11.140625" style="69" customWidth="1"/>
    <col min="10754" max="10754" width="10.42578125" style="69" bestFit="1" customWidth="1"/>
    <col min="10755" max="10755" width="19.140625" style="69" bestFit="1" customWidth="1"/>
    <col min="10756" max="10756" width="9.140625" style="69"/>
    <col min="10757" max="10757" width="9.5703125" style="69" customWidth="1"/>
    <col min="10758" max="10758" width="9.140625" style="69"/>
    <col min="10759" max="10759" width="10.42578125" style="69" bestFit="1" customWidth="1"/>
    <col min="10760" max="11000" width="9.140625" style="69"/>
    <col min="11001" max="11001" width="18.7109375" style="69" bestFit="1" customWidth="1"/>
    <col min="11002" max="11002" width="9.140625" style="69"/>
    <col min="11003" max="11003" width="10.28515625" style="69" customWidth="1"/>
    <col min="11004" max="11004" width="12.7109375" style="69" bestFit="1" customWidth="1"/>
    <col min="11005" max="11005" width="10.85546875" style="69" customWidth="1"/>
    <col min="11006" max="11006" width="19.140625" style="69" bestFit="1" customWidth="1"/>
    <col min="11007" max="11007" width="9.140625" style="69"/>
    <col min="11008" max="11008" width="9.42578125" style="69" customWidth="1"/>
    <col min="11009" max="11009" width="11.140625" style="69" customWidth="1"/>
    <col min="11010" max="11010" width="10.42578125" style="69" bestFit="1" customWidth="1"/>
    <col min="11011" max="11011" width="19.140625" style="69" bestFit="1" customWidth="1"/>
    <col min="11012" max="11012" width="9.140625" style="69"/>
    <col min="11013" max="11013" width="9.5703125" style="69" customWidth="1"/>
    <col min="11014" max="11014" width="9.140625" style="69"/>
    <col min="11015" max="11015" width="10.42578125" style="69" bestFit="1" customWidth="1"/>
    <col min="11016" max="11256" width="9.140625" style="69"/>
    <col min="11257" max="11257" width="18.7109375" style="69" bestFit="1" customWidth="1"/>
    <col min="11258" max="11258" width="9.140625" style="69"/>
    <col min="11259" max="11259" width="10.28515625" style="69" customWidth="1"/>
    <col min="11260" max="11260" width="12.7109375" style="69" bestFit="1" customWidth="1"/>
    <col min="11261" max="11261" width="10.85546875" style="69" customWidth="1"/>
    <col min="11262" max="11262" width="19.140625" style="69" bestFit="1" customWidth="1"/>
    <col min="11263" max="11263" width="9.140625" style="69"/>
    <col min="11264" max="11264" width="9.42578125" style="69" customWidth="1"/>
    <col min="11265" max="11265" width="11.140625" style="69" customWidth="1"/>
    <col min="11266" max="11266" width="10.42578125" style="69" bestFit="1" customWidth="1"/>
    <col min="11267" max="11267" width="19.140625" style="69" bestFit="1" customWidth="1"/>
    <col min="11268" max="11268" width="9.140625" style="69"/>
    <col min="11269" max="11269" width="9.5703125" style="69" customWidth="1"/>
    <col min="11270" max="11270" width="9.140625" style="69"/>
    <col min="11271" max="11271" width="10.42578125" style="69" bestFit="1" customWidth="1"/>
    <col min="11272" max="11512" width="9.140625" style="69"/>
    <col min="11513" max="11513" width="18.7109375" style="69" bestFit="1" customWidth="1"/>
    <col min="11514" max="11514" width="9.140625" style="69"/>
    <col min="11515" max="11515" width="10.28515625" style="69" customWidth="1"/>
    <col min="11516" max="11516" width="12.7109375" style="69" bestFit="1" customWidth="1"/>
    <col min="11517" max="11517" width="10.85546875" style="69" customWidth="1"/>
    <col min="11518" max="11518" width="19.140625" style="69" bestFit="1" customWidth="1"/>
    <col min="11519" max="11519" width="9.140625" style="69"/>
    <col min="11520" max="11520" width="9.42578125" style="69" customWidth="1"/>
    <col min="11521" max="11521" width="11.140625" style="69" customWidth="1"/>
    <col min="11522" max="11522" width="10.42578125" style="69" bestFit="1" customWidth="1"/>
    <col min="11523" max="11523" width="19.140625" style="69" bestFit="1" customWidth="1"/>
    <col min="11524" max="11524" width="9.140625" style="69"/>
    <col min="11525" max="11525" width="9.5703125" style="69" customWidth="1"/>
    <col min="11526" max="11526" width="9.140625" style="69"/>
    <col min="11527" max="11527" width="10.42578125" style="69" bestFit="1" customWidth="1"/>
    <col min="11528" max="11768" width="9.140625" style="69"/>
    <col min="11769" max="11769" width="18.7109375" style="69" bestFit="1" customWidth="1"/>
    <col min="11770" max="11770" width="9.140625" style="69"/>
    <col min="11771" max="11771" width="10.28515625" style="69" customWidth="1"/>
    <col min="11772" max="11772" width="12.7109375" style="69" bestFit="1" customWidth="1"/>
    <col min="11773" max="11773" width="10.85546875" style="69" customWidth="1"/>
    <col min="11774" max="11774" width="19.140625" style="69" bestFit="1" customWidth="1"/>
    <col min="11775" max="11775" width="9.140625" style="69"/>
    <col min="11776" max="11776" width="9.42578125" style="69" customWidth="1"/>
    <col min="11777" max="11777" width="11.140625" style="69" customWidth="1"/>
    <col min="11778" max="11778" width="10.42578125" style="69" bestFit="1" customWidth="1"/>
    <col min="11779" max="11779" width="19.140625" style="69" bestFit="1" customWidth="1"/>
    <col min="11780" max="11780" width="9.140625" style="69"/>
    <col min="11781" max="11781" width="9.5703125" style="69" customWidth="1"/>
    <col min="11782" max="11782" width="9.140625" style="69"/>
    <col min="11783" max="11783" width="10.42578125" style="69" bestFit="1" customWidth="1"/>
    <col min="11784" max="12024" width="9.140625" style="69"/>
    <col min="12025" max="12025" width="18.7109375" style="69" bestFit="1" customWidth="1"/>
    <col min="12026" max="12026" width="9.140625" style="69"/>
    <col min="12027" max="12027" width="10.28515625" style="69" customWidth="1"/>
    <col min="12028" max="12028" width="12.7109375" style="69" bestFit="1" customWidth="1"/>
    <col min="12029" max="12029" width="10.85546875" style="69" customWidth="1"/>
    <col min="12030" max="12030" width="19.140625" style="69" bestFit="1" customWidth="1"/>
    <col min="12031" max="12031" width="9.140625" style="69"/>
    <col min="12032" max="12032" width="9.42578125" style="69" customWidth="1"/>
    <col min="12033" max="12033" width="11.140625" style="69" customWidth="1"/>
    <col min="12034" max="12034" width="10.42578125" style="69" bestFit="1" customWidth="1"/>
    <col min="12035" max="12035" width="19.140625" style="69" bestFit="1" customWidth="1"/>
    <col min="12036" max="12036" width="9.140625" style="69"/>
    <col min="12037" max="12037" width="9.5703125" style="69" customWidth="1"/>
    <col min="12038" max="12038" width="9.140625" style="69"/>
    <col min="12039" max="12039" width="10.42578125" style="69" bestFit="1" customWidth="1"/>
    <col min="12040" max="12280" width="9.140625" style="69"/>
    <col min="12281" max="12281" width="18.7109375" style="69" bestFit="1" customWidth="1"/>
    <col min="12282" max="12282" width="9.140625" style="69"/>
    <col min="12283" max="12283" width="10.28515625" style="69" customWidth="1"/>
    <col min="12284" max="12284" width="12.7109375" style="69" bestFit="1" customWidth="1"/>
    <col min="12285" max="12285" width="10.85546875" style="69" customWidth="1"/>
    <col min="12286" max="12286" width="19.140625" style="69" bestFit="1" customWidth="1"/>
    <col min="12287" max="12287" width="9.140625" style="69"/>
    <col min="12288" max="12288" width="9.42578125" style="69" customWidth="1"/>
    <col min="12289" max="12289" width="11.140625" style="69" customWidth="1"/>
    <col min="12290" max="12290" width="10.42578125" style="69" bestFit="1" customWidth="1"/>
    <col min="12291" max="12291" width="19.140625" style="69" bestFit="1" customWidth="1"/>
    <col min="12292" max="12292" width="9.140625" style="69"/>
    <col min="12293" max="12293" width="9.5703125" style="69" customWidth="1"/>
    <col min="12294" max="12294" width="9.140625" style="69"/>
    <col min="12295" max="12295" width="10.42578125" style="69" bestFit="1" customWidth="1"/>
    <col min="12296" max="12536" width="9.140625" style="69"/>
    <col min="12537" max="12537" width="18.7109375" style="69" bestFit="1" customWidth="1"/>
    <col min="12538" max="12538" width="9.140625" style="69"/>
    <col min="12539" max="12539" width="10.28515625" style="69" customWidth="1"/>
    <col min="12540" max="12540" width="12.7109375" style="69" bestFit="1" customWidth="1"/>
    <col min="12541" max="12541" width="10.85546875" style="69" customWidth="1"/>
    <col min="12542" max="12542" width="19.140625" style="69" bestFit="1" customWidth="1"/>
    <col min="12543" max="12543" width="9.140625" style="69"/>
    <col min="12544" max="12544" width="9.42578125" style="69" customWidth="1"/>
    <col min="12545" max="12545" width="11.140625" style="69" customWidth="1"/>
    <col min="12546" max="12546" width="10.42578125" style="69" bestFit="1" customWidth="1"/>
    <col min="12547" max="12547" width="19.140625" style="69" bestFit="1" customWidth="1"/>
    <col min="12548" max="12548" width="9.140625" style="69"/>
    <col min="12549" max="12549" width="9.5703125" style="69" customWidth="1"/>
    <col min="12550" max="12550" width="9.140625" style="69"/>
    <col min="12551" max="12551" width="10.42578125" style="69" bestFit="1" customWidth="1"/>
    <col min="12552" max="12792" width="9.140625" style="69"/>
    <col min="12793" max="12793" width="18.7109375" style="69" bestFit="1" customWidth="1"/>
    <col min="12794" max="12794" width="9.140625" style="69"/>
    <col min="12795" max="12795" width="10.28515625" style="69" customWidth="1"/>
    <col min="12796" max="12796" width="12.7109375" style="69" bestFit="1" customWidth="1"/>
    <col min="12797" max="12797" width="10.85546875" style="69" customWidth="1"/>
    <col min="12798" max="12798" width="19.140625" style="69" bestFit="1" customWidth="1"/>
    <col min="12799" max="12799" width="9.140625" style="69"/>
    <col min="12800" max="12800" width="9.42578125" style="69" customWidth="1"/>
    <col min="12801" max="12801" width="11.140625" style="69" customWidth="1"/>
    <col min="12802" max="12802" width="10.42578125" style="69" bestFit="1" customWidth="1"/>
    <col min="12803" max="12803" width="19.140625" style="69" bestFit="1" customWidth="1"/>
    <col min="12804" max="12804" width="9.140625" style="69"/>
    <col min="12805" max="12805" width="9.5703125" style="69" customWidth="1"/>
    <col min="12806" max="12806" width="9.140625" style="69"/>
    <col min="12807" max="12807" width="10.42578125" style="69" bestFit="1" customWidth="1"/>
    <col min="12808" max="13048" width="9.140625" style="69"/>
    <col min="13049" max="13049" width="18.7109375" style="69" bestFit="1" customWidth="1"/>
    <col min="13050" max="13050" width="9.140625" style="69"/>
    <col min="13051" max="13051" width="10.28515625" style="69" customWidth="1"/>
    <col min="13052" max="13052" width="12.7109375" style="69" bestFit="1" customWidth="1"/>
    <col min="13053" max="13053" width="10.85546875" style="69" customWidth="1"/>
    <col min="13054" max="13054" width="19.140625" style="69" bestFit="1" customWidth="1"/>
    <col min="13055" max="13055" width="9.140625" style="69"/>
    <col min="13056" max="13056" width="9.42578125" style="69" customWidth="1"/>
    <col min="13057" max="13057" width="11.140625" style="69" customWidth="1"/>
    <col min="13058" max="13058" width="10.42578125" style="69" bestFit="1" customWidth="1"/>
    <col min="13059" max="13059" width="19.140625" style="69" bestFit="1" customWidth="1"/>
    <col min="13060" max="13060" width="9.140625" style="69"/>
    <col min="13061" max="13061" width="9.5703125" style="69" customWidth="1"/>
    <col min="13062" max="13062" width="9.140625" style="69"/>
    <col min="13063" max="13063" width="10.42578125" style="69" bestFit="1" customWidth="1"/>
    <col min="13064" max="13304" width="9.140625" style="69"/>
    <col min="13305" max="13305" width="18.7109375" style="69" bestFit="1" customWidth="1"/>
    <col min="13306" max="13306" width="9.140625" style="69"/>
    <col min="13307" max="13307" width="10.28515625" style="69" customWidth="1"/>
    <col min="13308" max="13308" width="12.7109375" style="69" bestFit="1" customWidth="1"/>
    <col min="13309" max="13309" width="10.85546875" style="69" customWidth="1"/>
    <col min="13310" max="13310" width="19.140625" style="69" bestFit="1" customWidth="1"/>
    <col min="13311" max="13311" width="9.140625" style="69"/>
    <col min="13312" max="13312" width="9.42578125" style="69" customWidth="1"/>
    <col min="13313" max="13313" width="11.140625" style="69" customWidth="1"/>
    <col min="13314" max="13314" width="10.42578125" style="69" bestFit="1" customWidth="1"/>
    <col min="13315" max="13315" width="19.140625" style="69" bestFit="1" customWidth="1"/>
    <col min="13316" max="13316" width="9.140625" style="69"/>
    <col min="13317" max="13317" width="9.5703125" style="69" customWidth="1"/>
    <col min="13318" max="13318" width="9.140625" style="69"/>
    <col min="13319" max="13319" width="10.42578125" style="69" bestFit="1" customWidth="1"/>
    <col min="13320" max="13560" width="9.140625" style="69"/>
    <col min="13561" max="13561" width="18.7109375" style="69" bestFit="1" customWidth="1"/>
    <col min="13562" max="13562" width="9.140625" style="69"/>
    <col min="13563" max="13563" width="10.28515625" style="69" customWidth="1"/>
    <col min="13564" max="13564" width="12.7109375" style="69" bestFit="1" customWidth="1"/>
    <col min="13565" max="13565" width="10.85546875" style="69" customWidth="1"/>
    <col min="13566" max="13566" width="19.140625" style="69" bestFit="1" customWidth="1"/>
    <col min="13567" max="13567" width="9.140625" style="69"/>
    <col min="13568" max="13568" width="9.42578125" style="69" customWidth="1"/>
    <col min="13569" max="13569" width="11.140625" style="69" customWidth="1"/>
    <col min="13570" max="13570" width="10.42578125" style="69" bestFit="1" customWidth="1"/>
    <col min="13571" max="13571" width="19.140625" style="69" bestFit="1" customWidth="1"/>
    <col min="13572" max="13572" width="9.140625" style="69"/>
    <col min="13573" max="13573" width="9.5703125" style="69" customWidth="1"/>
    <col min="13574" max="13574" width="9.140625" style="69"/>
    <col min="13575" max="13575" width="10.42578125" style="69" bestFit="1" customWidth="1"/>
    <col min="13576" max="13816" width="9.140625" style="69"/>
    <col min="13817" max="13817" width="18.7109375" style="69" bestFit="1" customWidth="1"/>
    <col min="13818" max="13818" width="9.140625" style="69"/>
    <col min="13819" max="13819" width="10.28515625" style="69" customWidth="1"/>
    <col min="13820" max="13820" width="12.7109375" style="69" bestFit="1" customWidth="1"/>
    <col min="13821" max="13821" width="10.85546875" style="69" customWidth="1"/>
    <col min="13822" max="13822" width="19.140625" style="69" bestFit="1" customWidth="1"/>
    <col min="13823" max="13823" width="9.140625" style="69"/>
    <col min="13824" max="13824" width="9.42578125" style="69" customWidth="1"/>
    <col min="13825" max="13825" width="11.140625" style="69" customWidth="1"/>
    <col min="13826" max="13826" width="10.42578125" style="69" bestFit="1" customWidth="1"/>
    <col min="13827" max="13827" width="19.140625" style="69" bestFit="1" customWidth="1"/>
    <col min="13828" max="13828" width="9.140625" style="69"/>
    <col min="13829" max="13829" width="9.5703125" style="69" customWidth="1"/>
    <col min="13830" max="13830" width="9.140625" style="69"/>
    <col min="13831" max="13831" width="10.42578125" style="69" bestFit="1" customWidth="1"/>
    <col min="13832" max="14072" width="9.140625" style="69"/>
    <col min="14073" max="14073" width="18.7109375" style="69" bestFit="1" customWidth="1"/>
    <col min="14074" max="14074" width="9.140625" style="69"/>
    <col min="14075" max="14075" width="10.28515625" style="69" customWidth="1"/>
    <col min="14076" max="14076" width="12.7109375" style="69" bestFit="1" customWidth="1"/>
    <col min="14077" max="14077" width="10.85546875" style="69" customWidth="1"/>
    <col min="14078" max="14078" width="19.140625" style="69" bestFit="1" customWidth="1"/>
    <col min="14079" max="14079" width="9.140625" style="69"/>
    <col min="14080" max="14080" width="9.42578125" style="69" customWidth="1"/>
    <col min="14081" max="14081" width="11.140625" style="69" customWidth="1"/>
    <col min="14082" max="14082" width="10.42578125" style="69" bestFit="1" customWidth="1"/>
    <col min="14083" max="14083" width="19.140625" style="69" bestFit="1" customWidth="1"/>
    <col min="14084" max="14084" width="9.140625" style="69"/>
    <col min="14085" max="14085" width="9.5703125" style="69" customWidth="1"/>
    <col min="14086" max="14086" width="9.140625" style="69"/>
    <col min="14087" max="14087" width="10.42578125" style="69" bestFit="1" customWidth="1"/>
    <col min="14088" max="14328" width="9.140625" style="69"/>
    <col min="14329" max="14329" width="18.7109375" style="69" bestFit="1" customWidth="1"/>
    <col min="14330" max="14330" width="9.140625" style="69"/>
    <col min="14331" max="14331" width="10.28515625" style="69" customWidth="1"/>
    <col min="14332" max="14332" width="12.7109375" style="69" bestFit="1" customWidth="1"/>
    <col min="14333" max="14333" width="10.85546875" style="69" customWidth="1"/>
    <col min="14334" max="14334" width="19.140625" style="69" bestFit="1" customWidth="1"/>
    <col min="14335" max="14335" width="9.140625" style="69"/>
    <col min="14336" max="14336" width="9.42578125" style="69" customWidth="1"/>
    <col min="14337" max="14337" width="11.140625" style="69" customWidth="1"/>
    <col min="14338" max="14338" width="10.42578125" style="69" bestFit="1" customWidth="1"/>
    <col min="14339" max="14339" width="19.140625" style="69" bestFit="1" customWidth="1"/>
    <col min="14340" max="14340" width="9.140625" style="69"/>
    <col min="14341" max="14341" width="9.5703125" style="69" customWidth="1"/>
    <col min="14342" max="14342" width="9.140625" style="69"/>
    <col min="14343" max="14343" width="10.42578125" style="69" bestFit="1" customWidth="1"/>
    <col min="14344" max="14584" width="9.140625" style="69"/>
    <col min="14585" max="14585" width="18.7109375" style="69" bestFit="1" customWidth="1"/>
    <col min="14586" max="14586" width="9.140625" style="69"/>
    <col min="14587" max="14587" width="10.28515625" style="69" customWidth="1"/>
    <col min="14588" max="14588" width="12.7109375" style="69" bestFit="1" customWidth="1"/>
    <col min="14589" max="14589" width="10.85546875" style="69" customWidth="1"/>
    <col min="14590" max="14590" width="19.140625" style="69" bestFit="1" customWidth="1"/>
    <col min="14591" max="14591" width="9.140625" style="69"/>
    <col min="14592" max="14592" width="9.42578125" style="69" customWidth="1"/>
    <col min="14593" max="14593" width="11.140625" style="69" customWidth="1"/>
    <col min="14594" max="14594" width="10.42578125" style="69" bestFit="1" customWidth="1"/>
    <col min="14595" max="14595" width="19.140625" style="69" bestFit="1" customWidth="1"/>
    <col min="14596" max="14596" width="9.140625" style="69"/>
    <col min="14597" max="14597" width="9.5703125" style="69" customWidth="1"/>
    <col min="14598" max="14598" width="9.140625" style="69"/>
    <col min="14599" max="14599" width="10.42578125" style="69" bestFit="1" customWidth="1"/>
    <col min="14600" max="14840" width="9.140625" style="69"/>
    <col min="14841" max="14841" width="18.7109375" style="69" bestFit="1" customWidth="1"/>
    <col min="14842" max="14842" width="9.140625" style="69"/>
    <col min="14843" max="14843" width="10.28515625" style="69" customWidth="1"/>
    <col min="14844" max="14844" width="12.7109375" style="69" bestFit="1" customWidth="1"/>
    <col min="14845" max="14845" width="10.85546875" style="69" customWidth="1"/>
    <col min="14846" max="14846" width="19.140625" style="69" bestFit="1" customWidth="1"/>
    <col min="14847" max="14847" width="9.140625" style="69"/>
    <col min="14848" max="14848" width="9.42578125" style="69" customWidth="1"/>
    <col min="14849" max="14849" width="11.140625" style="69" customWidth="1"/>
    <col min="14850" max="14850" width="10.42578125" style="69" bestFit="1" customWidth="1"/>
    <col min="14851" max="14851" width="19.140625" style="69" bestFit="1" customWidth="1"/>
    <col min="14852" max="14852" width="9.140625" style="69"/>
    <col min="14853" max="14853" width="9.5703125" style="69" customWidth="1"/>
    <col min="14854" max="14854" width="9.140625" style="69"/>
    <col min="14855" max="14855" width="10.42578125" style="69" bestFit="1" customWidth="1"/>
    <col min="14856" max="15096" width="9.140625" style="69"/>
    <col min="15097" max="15097" width="18.7109375" style="69" bestFit="1" customWidth="1"/>
    <col min="15098" max="15098" width="9.140625" style="69"/>
    <col min="15099" max="15099" width="10.28515625" style="69" customWidth="1"/>
    <col min="15100" max="15100" width="12.7109375" style="69" bestFit="1" customWidth="1"/>
    <col min="15101" max="15101" width="10.85546875" style="69" customWidth="1"/>
    <col min="15102" max="15102" width="19.140625" style="69" bestFit="1" customWidth="1"/>
    <col min="15103" max="15103" width="9.140625" style="69"/>
    <col min="15104" max="15104" width="9.42578125" style="69" customWidth="1"/>
    <col min="15105" max="15105" width="11.140625" style="69" customWidth="1"/>
    <col min="15106" max="15106" width="10.42578125" style="69" bestFit="1" customWidth="1"/>
    <col min="15107" max="15107" width="19.140625" style="69" bestFit="1" customWidth="1"/>
    <col min="15108" max="15108" width="9.140625" style="69"/>
    <col min="15109" max="15109" width="9.5703125" style="69" customWidth="1"/>
    <col min="15110" max="15110" width="9.140625" style="69"/>
    <col min="15111" max="15111" width="10.42578125" style="69" bestFit="1" customWidth="1"/>
    <col min="15112" max="15352" width="9.140625" style="69"/>
    <col min="15353" max="15353" width="18.7109375" style="69" bestFit="1" customWidth="1"/>
    <col min="15354" max="15354" width="9.140625" style="69"/>
    <col min="15355" max="15355" width="10.28515625" style="69" customWidth="1"/>
    <col min="15356" max="15356" width="12.7109375" style="69" bestFit="1" customWidth="1"/>
    <col min="15357" max="15357" width="10.85546875" style="69" customWidth="1"/>
    <col min="15358" max="15358" width="19.140625" style="69" bestFit="1" customWidth="1"/>
    <col min="15359" max="15359" width="9.140625" style="69"/>
    <col min="15360" max="15360" width="9.42578125" style="69" customWidth="1"/>
    <col min="15361" max="15361" width="11.140625" style="69" customWidth="1"/>
    <col min="15362" max="15362" width="10.42578125" style="69" bestFit="1" customWidth="1"/>
    <col min="15363" max="15363" width="19.140625" style="69" bestFit="1" customWidth="1"/>
    <col min="15364" max="15364" width="9.140625" style="69"/>
    <col min="15365" max="15365" width="9.5703125" style="69" customWidth="1"/>
    <col min="15366" max="15366" width="9.140625" style="69"/>
    <col min="15367" max="15367" width="10.42578125" style="69" bestFit="1" customWidth="1"/>
    <col min="15368" max="15608" width="9.140625" style="69"/>
    <col min="15609" max="15609" width="18.7109375" style="69" bestFit="1" customWidth="1"/>
    <col min="15610" max="15610" width="9.140625" style="69"/>
    <col min="15611" max="15611" width="10.28515625" style="69" customWidth="1"/>
    <col min="15612" max="15612" width="12.7109375" style="69" bestFit="1" customWidth="1"/>
    <col min="15613" max="15613" width="10.85546875" style="69" customWidth="1"/>
    <col min="15614" max="15614" width="19.140625" style="69" bestFit="1" customWidth="1"/>
    <col min="15615" max="15615" width="9.140625" style="69"/>
    <col min="15616" max="15616" width="9.42578125" style="69" customWidth="1"/>
    <col min="15617" max="15617" width="11.140625" style="69" customWidth="1"/>
    <col min="15618" max="15618" width="10.42578125" style="69" bestFit="1" customWidth="1"/>
    <col min="15619" max="15619" width="19.140625" style="69" bestFit="1" customWidth="1"/>
    <col min="15620" max="15620" width="9.140625" style="69"/>
    <col min="15621" max="15621" width="9.5703125" style="69" customWidth="1"/>
    <col min="15622" max="15622" width="9.140625" style="69"/>
    <col min="15623" max="15623" width="10.42578125" style="69" bestFit="1" customWidth="1"/>
    <col min="15624" max="15864" width="9.140625" style="69"/>
    <col min="15865" max="15865" width="18.7109375" style="69" bestFit="1" customWidth="1"/>
    <col min="15866" max="15866" width="9.140625" style="69"/>
    <col min="15867" max="15867" width="10.28515625" style="69" customWidth="1"/>
    <col min="15868" max="15868" width="12.7109375" style="69" bestFit="1" customWidth="1"/>
    <col min="15869" max="15869" width="10.85546875" style="69" customWidth="1"/>
    <col min="15870" max="15870" width="19.140625" style="69" bestFit="1" customWidth="1"/>
    <col min="15871" max="15871" width="9.140625" style="69"/>
    <col min="15872" max="15872" width="9.42578125" style="69" customWidth="1"/>
    <col min="15873" max="15873" width="11.140625" style="69" customWidth="1"/>
    <col min="15874" max="15874" width="10.42578125" style="69" bestFit="1" customWidth="1"/>
    <col min="15875" max="15875" width="19.140625" style="69" bestFit="1" customWidth="1"/>
    <col min="15876" max="15876" width="9.140625" style="69"/>
    <col min="15877" max="15877" width="9.5703125" style="69" customWidth="1"/>
    <col min="15878" max="15878" width="9.140625" style="69"/>
    <col min="15879" max="15879" width="10.42578125" style="69" bestFit="1" customWidth="1"/>
    <col min="15880" max="16120" width="9.140625" style="69"/>
    <col min="16121" max="16121" width="18.7109375" style="69" bestFit="1" customWidth="1"/>
    <col min="16122" max="16122" width="9.140625" style="69"/>
    <col min="16123" max="16123" width="10.28515625" style="69" customWidth="1"/>
    <col min="16124" max="16124" width="12.7109375" style="69" bestFit="1" customWidth="1"/>
    <col min="16125" max="16125" width="10.85546875" style="69" customWidth="1"/>
    <col min="16126" max="16126" width="19.140625" style="69" bestFit="1" customWidth="1"/>
    <col min="16127" max="16127" width="9.140625" style="69"/>
    <col min="16128" max="16128" width="9.42578125" style="69" customWidth="1"/>
    <col min="16129" max="16129" width="11.140625" style="69" customWidth="1"/>
    <col min="16130" max="16130" width="10.42578125" style="69" bestFit="1" customWidth="1"/>
    <col min="16131" max="16131" width="19.140625" style="69" bestFit="1" customWidth="1"/>
    <col min="16132" max="16132" width="9.140625" style="69"/>
    <col min="16133" max="16133" width="9.5703125" style="69" customWidth="1"/>
    <col min="16134" max="16134" width="9.140625" style="69"/>
    <col min="16135" max="16135" width="10.42578125" style="69" bestFit="1" customWidth="1"/>
    <col min="16136" max="16384" width="9.140625" style="69"/>
  </cols>
  <sheetData>
    <row r="1" spans="1:10" ht="18.75" x14ac:dyDescent="0.3">
      <c r="B1" s="433" t="s">
        <v>0</v>
      </c>
      <c r="C1" s="433"/>
      <c r="D1" s="433"/>
      <c r="E1" s="433"/>
      <c r="F1" s="433"/>
      <c r="G1" s="433"/>
      <c r="H1" s="433"/>
    </row>
    <row r="2" spans="1:10" ht="18.75" x14ac:dyDescent="0.3">
      <c r="B2" s="433" t="s">
        <v>1</v>
      </c>
      <c r="C2" s="433"/>
      <c r="D2" s="433"/>
      <c r="E2" s="433"/>
      <c r="F2" s="433"/>
      <c r="G2" s="433"/>
      <c r="H2" s="433"/>
    </row>
    <row r="3" spans="1:10" ht="18.75" x14ac:dyDescent="0.3">
      <c r="B3" s="434" t="s">
        <v>2</v>
      </c>
      <c r="C3" s="434"/>
      <c r="D3" s="434"/>
      <c r="E3" s="434"/>
      <c r="F3" s="434"/>
      <c r="G3" s="434"/>
      <c r="H3" s="434"/>
    </row>
    <row r="4" spans="1:10" ht="18.75" x14ac:dyDescent="0.3">
      <c r="B4" s="433" t="s">
        <v>117</v>
      </c>
      <c r="C4" s="433"/>
      <c r="D4" s="433"/>
      <c r="E4" s="433"/>
      <c r="F4" s="433"/>
      <c r="G4" s="433"/>
      <c r="H4" s="433"/>
    </row>
    <row r="5" spans="1:10" ht="18.75" x14ac:dyDescent="0.3">
      <c r="B5" s="442" t="s">
        <v>146</v>
      </c>
      <c r="C5" s="442"/>
      <c r="D5" s="442"/>
      <c r="E5" s="442"/>
      <c r="F5" s="442"/>
      <c r="G5" s="442"/>
      <c r="H5" s="442"/>
    </row>
    <row r="6" spans="1:10" ht="19.5" thickBot="1" x14ac:dyDescent="0.35">
      <c r="C6" s="233"/>
      <c r="D6" s="233"/>
      <c r="E6" s="233"/>
      <c r="F6" s="234"/>
      <c r="G6" s="234"/>
      <c r="H6" s="234"/>
    </row>
    <row r="7" spans="1:10" ht="34.5" customHeight="1" thickBot="1" x14ac:dyDescent="0.3">
      <c r="A7" s="204"/>
      <c r="B7" s="235" t="s">
        <v>3</v>
      </c>
      <c r="C7" s="71" t="s">
        <v>4</v>
      </c>
      <c r="D7" s="236" t="s">
        <v>139</v>
      </c>
      <c r="E7" s="237" t="s">
        <v>5</v>
      </c>
      <c r="F7" s="238" t="s">
        <v>6</v>
      </c>
      <c r="G7" s="239" t="s">
        <v>7</v>
      </c>
      <c r="H7" s="237" t="s">
        <v>8</v>
      </c>
      <c r="I7" s="240" t="s">
        <v>9</v>
      </c>
      <c r="J7" s="76" t="s">
        <v>10</v>
      </c>
    </row>
    <row r="8" spans="1:10" ht="24" customHeight="1" thickBot="1" x14ac:dyDescent="0.35">
      <c r="A8" s="77" t="s">
        <v>11</v>
      </c>
      <c r="B8" s="78"/>
      <c r="C8" s="78"/>
      <c r="D8" s="78"/>
      <c r="E8" s="79"/>
      <c r="F8" s="78"/>
      <c r="G8" s="78"/>
      <c r="H8" s="80"/>
      <c r="I8" s="78"/>
      <c r="J8" s="81"/>
    </row>
    <row r="9" spans="1:10" ht="18.75" x14ac:dyDescent="0.3">
      <c r="A9" s="82" t="s">
        <v>12</v>
      </c>
      <c r="B9" s="83">
        <v>8129</v>
      </c>
      <c r="C9" s="84">
        <v>15521</v>
      </c>
      <c r="D9" s="85">
        <v>1957654</v>
      </c>
      <c r="E9" s="86">
        <f>D9/B9</f>
        <v>240.82347152171238</v>
      </c>
      <c r="F9" s="83">
        <v>3398</v>
      </c>
      <c r="G9" s="87">
        <f t="shared" ref="G9:G16" si="0">C9-F9</f>
        <v>12123</v>
      </c>
      <c r="H9" s="88">
        <f t="shared" ref="H9:H16" si="1">C9-I9-J9</f>
        <v>8538</v>
      </c>
      <c r="I9" s="89">
        <v>6983</v>
      </c>
      <c r="J9" s="90">
        <v>0</v>
      </c>
    </row>
    <row r="10" spans="1:10" ht="18.75" x14ac:dyDescent="0.3">
      <c r="A10" s="91" t="s">
        <v>13</v>
      </c>
      <c r="B10" s="92">
        <v>5485</v>
      </c>
      <c r="C10" s="93">
        <v>10179</v>
      </c>
      <c r="D10" s="94">
        <v>1317969</v>
      </c>
      <c r="E10" s="95">
        <f t="shared" ref="E10:E17" si="2">D10/B10</f>
        <v>240.28605287146763</v>
      </c>
      <c r="F10" s="96">
        <v>2575</v>
      </c>
      <c r="G10" s="87">
        <f t="shared" si="0"/>
        <v>7604</v>
      </c>
      <c r="H10" s="97">
        <f t="shared" si="1"/>
        <v>5687</v>
      </c>
      <c r="I10" s="89">
        <v>4492</v>
      </c>
      <c r="J10" s="90">
        <v>0</v>
      </c>
    </row>
    <row r="11" spans="1:10" ht="18.75" x14ac:dyDescent="0.3">
      <c r="A11" s="91" t="s">
        <v>14</v>
      </c>
      <c r="B11" s="92">
        <v>6263</v>
      </c>
      <c r="C11" s="93">
        <v>11235</v>
      </c>
      <c r="D11" s="94">
        <v>1466282</v>
      </c>
      <c r="E11" s="95">
        <f t="shared" si="2"/>
        <v>234.1181542391825</v>
      </c>
      <c r="F11" s="96">
        <v>2594</v>
      </c>
      <c r="G11" s="87">
        <f t="shared" si="0"/>
        <v>8641</v>
      </c>
      <c r="H11" s="97">
        <f t="shared" si="1"/>
        <v>6247</v>
      </c>
      <c r="I11" s="89">
        <v>4988</v>
      </c>
      <c r="J11" s="90">
        <v>0</v>
      </c>
    </row>
    <row r="12" spans="1:10" ht="18.75" x14ac:dyDescent="0.3">
      <c r="A12" s="91" t="s">
        <v>15</v>
      </c>
      <c r="B12" s="92">
        <v>8431</v>
      </c>
      <c r="C12" s="93">
        <v>15678</v>
      </c>
      <c r="D12" s="94">
        <v>1996495</v>
      </c>
      <c r="E12" s="95">
        <f t="shared" si="2"/>
        <v>236.80405645830862</v>
      </c>
      <c r="F12" s="96">
        <v>3542</v>
      </c>
      <c r="G12" s="87">
        <f t="shared" si="0"/>
        <v>12136</v>
      </c>
      <c r="H12" s="97">
        <f t="shared" si="1"/>
        <v>8576</v>
      </c>
      <c r="I12" s="89">
        <v>7102</v>
      </c>
      <c r="J12" s="90">
        <v>0</v>
      </c>
    </row>
    <row r="13" spans="1:10" ht="18.75" x14ac:dyDescent="0.3">
      <c r="A13" s="91" t="s">
        <v>16</v>
      </c>
      <c r="B13" s="92">
        <v>2124</v>
      </c>
      <c r="C13" s="93">
        <v>4190</v>
      </c>
      <c r="D13" s="94">
        <v>540483</v>
      </c>
      <c r="E13" s="95">
        <f t="shared" si="2"/>
        <v>254.46468926553672</v>
      </c>
      <c r="F13" s="96">
        <v>1019</v>
      </c>
      <c r="G13" s="87">
        <f t="shared" si="0"/>
        <v>3171</v>
      </c>
      <c r="H13" s="97">
        <f t="shared" si="1"/>
        <v>2192</v>
      </c>
      <c r="I13" s="89">
        <v>1998</v>
      </c>
      <c r="J13" s="90">
        <v>0</v>
      </c>
    </row>
    <row r="14" spans="1:10" ht="18.75" x14ac:dyDescent="0.3">
      <c r="A14" s="91" t="s">
        <v>17</v>
      </c>
      <c r="B14" s="92">
        <v>8500</v>
      </c>
      <c r="C14" s="93">
        <v>16423</v>
      </c>
      <c r="D14" s="94">
        <v>2089291</v>
      </c>
      <c r="E14" s="95">
        <f t="shared" si="2"/>
        <v>245.79894117647058</v>
      </c>
      <c r="F14" s="96">
        <v>3895</v>
      </c>
      <c r="G14" s="87">
        <f t="shared" si="0"/>
        <v>12528</v>
      </c>
      <c r="H14" s="97">
        <f t="shared" si="1"/>
        <v>8894</v>
      </c>
      <c r="I14" s="89">
        <v>7529</v>
      </c>
      <c r="J14" s="90">
        <v>0</v>
      </c>
    </row>
    <row r="15" spans="1:10" ht="18.75" x14ac:dyDescent="0.3">
      <c r="A15" s="91" t="s">
        <v>18</v>
      </c>
      <c r="B15" s="92">
        <v>3124</v>
      </c>
      <c r="C15" s="93">
        <v>5617</v>
      </c>
      <c r="D15" s="94">
        <v>712579</v>
      </c>
      <c r="E15" s="95">
        <f t="shared" si="2"/>
        <v>228.09827144686301</v>
      </c>
      <c r="F15" s="96">
        <v>1241</v>
      </c>
      <c r="G15" s="87">
        <f t="shared" si="0"/>
        <v>4376</v>
      </c>
      <c r="H15" s="97">
        <f t="shared" si="1"/>
        <v>3064</v>
      </c>
      <c r="I15" s="89">
        <v>2553</v>
      </c>
      <c r="J15" s="90">
        <v>0</v>
      </c>
    </row>
    <row r="16" spans="1:10" ht="19.5" thickBot="1" x14ac:dyDescent="0.35">
      <c r="A16" s="98" t="s">
        <v>19</v>
      </c>
      <c r="B16" s="99">
        <v>10010</v>
      </c>
      <c r="C16" s="100">
        <v>18406</v>
      </c>
      <c r="D16" s="101">
        <v>2392834</v>
      </c>
      <c r="E16" s="102">
        <f t="shared" si="2"/>
        <v>239.04435564435565</v>
      </c>
      <c r="F16" s="103">
        <v>4208</v>
      </c>
      <c r="G16" s="87">
        <f t="shared" si="0"/>
        <v>14198</v>
      </c>
      <c r="H16" s="104">
        <f t="shared" si="1"/>
        <v>10121</v>
      </c>
      <c r="I16" s="105">
        <v>8285</v>
      </c>
      <c r="J16" s="106">
        <v>0</v>
      </c>
    </row>
    <row r="17" spans="1:13" ht="19.5" thickBot="1" x14ac:dyDescent="0.35">
      <c r="A17" s="107" t="s">
        <v>20</v>
      </c>
      <c r="B17" s="108">
        <f>SUM(B9:B16)</f>
        <v>52066</v>
      </c>
      <c r="C17" s="108">
        <f t="shared" ref="C17:E17" si="3">SUM(C9:C16)</f>
        <v>97249</v>
      </c>
      <c r="D17" s="109">
        <f t="shared" si="3"/>
        <v>12473587</v>
      </c>
      <c r="E17" s="110">
        <f t="shared" si="2"/>
        <v>239.5726001613337</v>
      </c>
      <c r="F17" s="109">
        <f>SUM(F9:F16)</f>
        <v>22472</v>
      </c>
      <c r="G17" s="109">
        <f>SUM(G9:G16)</f>
        <v>74777</v>
      </c>
      <c r="H17" s="108">
        <f>SUM(H9:H16)</f>
        <v>53319</v>
      </c>
      <c r="I17" s="111">
        <f>SUM(I9:I16)</f>
        <v>43930</v>
      </c>
      <c r="J17" s="112">
        <f t="shared" ref="J17" si="4">SUM(J9:J16)</f>
        <v>0</v>
      </c>
    </row>
    <row r="18" spans="1:13" ht="19.5" thickBot="1" x14ac:dyDescent="0.35">
      <c r="A18" s="113"/>
      <c r="B18" s="114"/>
      <c r="C18" s="114"/>
      <c r="D18" s="114"/>
      <c r="E18" s="114"/>
      <c r="F18" s="114"/>
      <c r="G18" s="114"/>
      <c r="H18" s="114"/>
      <c r="I18" s="114"/>
      <c r="J18" s="114"/>
      <c r="M18" s="241">
        <f>M17*10</f>
        <v>0</v>
      </c>
    </row>
    <row r="19" spans="1:13" ht="16.5" thickBot="1" x14ac:dyDescent="0.3">
      <c r="A19" s="437"/>
      <c r="B19" s="438"/>
      <c r="C19" s="438"/>
      <c r="D19" s="438"/>
      <c r="E19" s="438"/>
      <c r="F19" s="438"/>
      <c r="G19" s="438"/>
      <c r="H19" s="439"/>
      <c r="I19" s="439"/>
      <c r="J19" s="440"/>
    </row>
    <row r="20" spans="1:13" ht="18.75" x14ac:dyDescent="0.3">
      <c r="A20" s="115" t="s">
        <v>22</v>
      </c>
      <c r="B20" s="83">
        <v>13935</v>
      </c>
      <c r="C20" s="84">
        <v>24445</v>
      </c>
      <c r="D20" s="85">
        <v>3176919</v>
      </c>
      <c r="E20" s="116">
        <f t="shared" ref="E20:E33" si="5">D20/B20</f>
        <v>227.98127018299246</v>
      </c>
      <c r="F20" s="83">
        <v>5607</v>
      </c>
      <c r="G20" s="117">
        <f t="shared" ref="G20:G32" si="6">C20-F20</f>
        <v>18838</v>
      </c>
      <c r="H20" s="118">
        <f t="shared" ref="H20:H32" si="7">C20-I20-J20</f>
        <v>13595</v>
      </c>
      <c r="I20" s="119">
        <v>10850</v>
      </c>
      <c r="J20" s="120">
        <v>0</v>
      </c>
    </row>
    <row r="21" spans="1:13" ht="18.75" x14ac:dyDescent="0.3">
      <c r="A21" s="115" t="s">
        <v>23</v>
      </c>
      <c r="B21" s="96">
        <v>7227</v>
      </c>
      <c r="C21" s="121">
        <v>12434</v>
      </c>
      <c r="D21" s="122">
        <v>1621548</v>
      </c>
      <c r="E21" s="123">
        <f t="shared" si="5"/>
        <v>224.37359900373599</v>
      </c>
      <c r="F21" s="96">
        <v>2962</v>
      </c>
      <c r="G21" s="87">
        <f t="shared" si="6"/>
        <v>9472</v>
      </c>
      <c r="H21" s="97">
        <f t="shared" si="7"/>
        <v>7073</v>
      </c>
      <c r="I21" s="124">
        <v>5361</v>
      </c>
      <c r="J21" s="125">
        <v>0</v>
      </c>
    </row>
    <row r="22" spans="1:13" ht="18.75" x14ac:dyDescent="0.3">
      <c r="A22" s="82" t="s">
        <v>24</v>
      </c>
      <c r="B22" s="126">
        <v>5755</v>
      </c>
      <c r="C22" s="127">
        <v>10294</v>
      </c>
      <c r="D22" s="128">
        <v>1329046</v>
      </c>
      <c r="E22" s="123">
        <f t="shared" si="5"/>
        <v>230.93761946133796</v>
      </c>
      <c r="F22" s="96">
        <v>2502</v>
      </c>
      <c r="G22" s="87">
        <f t="shared" si="6"/>
        <v>7792</v>
      </c>
      <c r="H22" s="97">
        <f t="shared" si="7"/>
        <v>5677</v>
      </c>
      <c r="I22" s="124">
        <v>4617</v>
      </c>
      <c r="J22" s="125">
        <v>0</v>
      </c>
    </row>
    <row r="23" spans="1:13" ht="18.75" x14ac:dyDescent="0.3">
      <c r="A23" s="91" t="s">
        <v>25</v>
      </c>
      <c r="B23" s="129">
        <v>7254</v>
      </c>
      <c r="C23" s="130">
        <v>13526</v>
      </c>
      <c r="D23" s="131">
        <v>1704801</v>
      </c>
      <c r="E23" s="123">
        <f t="shared" si="5"/>
        <v>235.01530190239868</v>
      </c>
      <c r="F23" s="92">
        <v>2964</v>
      </c>
      <c r="G23" s="132">
        <f t="shared" si="6"/>
        <v>10562</v>
      </c>
      <c r="H23" s="97">
        <v>7304</v>
      </c>
      <c r="I23" s="124">
        <v>6221</v>
      </c>
      <c r="J23" s="133">
        <v>1</v>
      </c>
    </row>
    <row r="24" spans="1:13" ht="18.75" x14ac:dyDescent="0.3">
      <c r="A24" s="91" t="s">
        <v>26</v>
      </c>
      <c r="B24" s="129">
        <v>4521</v>
      </c>
      <c r="C24" s="130">
        <v>8447</v>
      </c>
      <c r="D24" s="131">
        <v>1077221</v>
      </c>
      <c r="E24" s="123">
        <f t="shared" si="5"/>
        <v>238.27051537270515</v>
      </c>
      <c r="F24" s="92">
        <v>1968</v>
      </c>
      <c r="G24" s="132">
        <f t="shared" si="6"/>
        <v>6479</v>
      </c>
      <c r="H24" s="97">
        <f t="shared" si="7"/>
        <v>4545</v>
      </c>
      <c r="I24" s="124">
        <v>3902</v>
      </c>
      <c r="J24" s="133">
        <v>0</v>
      </c>
    </row>
    <row r="25" spans="1:13" ht="18.75" x14ac:dyDescent="0.3">
      <c r="A25" s="91" t="s">
        <v>27</v>
      </c>
      <c r="B25" s="129">
        <v>3336</v>
      </c>
      <c r="C25" s="130">
        <v>6376</v>
      </c>
      <c r="D25" s="131">
        <v>819119</v>
      </c>
      <c r="E25" s="123">
        <f t="shared" si="5"/>
        <v>245.53926858513191</v>
      </c>
      <c r="F25" s="92">
        <v>1664</v>
      </c>
      <c r="G25" s="132">
        <f t="shared" si="6"/>
        <v>4712</v>
      </c>
      <c r="H25" s="97">
        <f t="shared" si="7"/>
        <v>3461</v>
      </c>
      <c r="I25" s="124">
        <v>2915</v>
      </c>
      <c r="J25" s="133">
        <v>0</v>
      </c>
    </row>
    <row r="26" spans="1:13" ht="18.75" x14ac:dyDescent="0.3">
      <c r="A26" s="91" t="s">
        <v>28</v>
      </c>
      <c r="B26" s="129">
        <v>8498</v>
      </c>
      <c r="C26" s="130">
        <v>15650</v>
      </c>
      <c r="D26" s="131">
        <v>2012553</v>
      </c>
      <c r="E26" s="123">
        <f t="shared" si="5"/>
        <v>236.82666509767003</v>
      </c>
      <c r="F26" s="92">
        <v>3726</v>
      </c>
      <c r="G26" s="132">
        <f t="shared" si="6"/>
        <v>11924</v>
      </c>
      <c r="H26" s="97">
        <f t="shared" si="7"/>
        <v>8626</v>
      </c>
      <c r="I26" s="124">
        <v>7024</v>
      </c>
      <c r="J26" s="133">
        <v>0</v>
      </c>
    </row>
    <row r="27" spans="1:13" ht="18.75" x14ac:dyDescent="0.3">
      <c r="A27" s="91" t="s">
        <v>29</v>
      </c>
      <c r="B27" s="129">
        <v>7660</v>
      </c>
      <c r="C27" s="130">
        <v>14583</v>
      </c>
      <c r="D27" s="131">
        <v>1892679</v>
      </c>
      <c r="E27" s="123">
        <f t="shared" si="5"/>
        <v>247.08603133159269</v>
      </c>
      <c r="F27" s="92">
        <v>3178</v>
      </c>
      <c r="G27" s="132">
        <f t="shared" si="6"/>
        <v>11405</v>
      </c>
      <c r="H27" s="97">
        <f t="shared" si="7"/>
        <v>7739</v>
      </c>
      <c r="I27" s="124">
        <v>6844</v>
      </c>
      <c r="J27" s="133">
        <v>0</v>
      </c>
    </row>
    <row r="28" spans="1:13" ht="18.75" x14ac:dyDescent="0.3">
      <c r="A28" s="91" t="s">
        <v>30</v>
      </c>
      <c r="B28" s="129">
        <v>9510</v>
      </c>
      <c r="C28" s="130">
        <v>17200</v>
      </c>
      <c r="D28" s="131">
        <v>2204347</v>
      </c>
      <c r="E28" s="123">
        <f t="shared" si="5"/>
        <v>231.79253417455311</v>
      </c>
      <c r="F28" s="92">
        <v>4358</v>
      </c>
      <c r="G28" s="132">
        <f t="shared" si="6"/>
        <v>12842</v>
      </c>
      <c r="H28" s="97">
        <f t="shared" si="7"/>
        <v>9771</v>
      </c>
      <c r="I28" s="124">
        <v>7428</v>
      </c>
      <c r="J28" s="133">
        <v>1</v>
      </c>
    </row>
    <row r="29" spans="1:13" ht="18.75" x14ac:dyDescent="0.3">
      <c r="A29" s="91" t="s">
        <v>31</v>
      </c>
      <c r="B29" s="129">
        <v>6771</v>
      </c>
      <c r="C29" s="130">
        <v>13158</v>
      </c>
      <c r="D29" s="131">
        <v>1681319</v>
      </c>
      <c r="E29" s="123">
        <f t="shared" si="5"/>
        <v>248.31177078718062</v>
      </c>
      <c r="F29" s="92">
        <v>3162</v>
      </c>
      <c r="G29" s="132">
        <f t="shared" si="6"/>
        <v>9996</v>
      </c>
      <c r="H29" s="97">
        <f t="shared" si="7"/>
        <v>7170</v>
      </c>
      <c r="I29" s="124">
        <v>5988</v>
      </c>
      <c r="J29" s="133">
        <v>0</v>
      </c>
    </row>
    <row r="30" spans="1:13" ht="18.75" x14ac:dyDescent="0.3">
      <c r="A30" s="91" t="s">
        <v>32</v>
      </c>
      <c r="B30" s="129">
        <v>5535</v>
      </c>
      <c r="C30" s="130">
        <v>10385</v>
      </c>
      <c r="D30" s="131">
        <v>1323266</v>
      </c>
      <c r="E30" s="123">
        <f t="shared" si="5"/>
        <v>239.07244805781392</v>
      </c>
      <c r="F30" s="92">
        <v>2496</v>
      </c>
      <c r="G30" s="132">
        <f t="shared" si="6"/>
        <v>7889</v>
      </c>
      <c r="H30" s="97">
        <f t="shared" si="7"/>
        <v>5756</v>
      </c>
      <c r="I30" s="124">
        <v>4629</v>
      </c>
      <c r="J30" s="133">
        <v>0</v>
      </c>
    </row>
    <row r="31" spans="1:13" ht="18.75" x14ac:dyDescent="0.3">
      <c r="A31" s="134" t="s">
        <v>33</v>
      </c>
      <c r="B31" s="129">
        <v>5083</v>
      </c>
      <c r="C31" s="135">
        <v>9598</v>
      </c>
      <c r="D31" s="136">
        <v>247698</v>
      </c>
      <c r="E31" s="123">
        <f t="shared" si="5"/>
        <v>48.730670863663192</v>
      </c>
      <c r="F31" s="137">
        <v>2261</v>
      </c>
      <c r="G31" s="132">
        <f t="shared" si="6"/>
        <v>7337</v>
      </c>
      <c r="H31" s="97">
        <f t="shared" si="7"/>
        <v>5182</v>
      </c>
      <c r="I31" s="124">
        <v>4416</v>
      </c>
      <c r="J31" s="138">
        <v>0</v>
      </c>
    </row>
    <row r="32" spans="1:13" ht="19.5" thickBot="1" x14ac:dyDescent="0.35">
      <c r="A32" s="134" t="s">
        <v>34</v>
      </c>
      <c r="B32" s="139">
        <v>1831</v>
      </c>
      <c r="C32" s="140">
        <v>3469</v>
      </c>
      <c r="D32" s="141">
        <v>453557</v>
      </c>
      <c r="E32" s="123">
        <f t="shared" si="5"/>
        <v>247.70999453850354</v>
      </c>
      <c r="F32" s="99">
        <v>741</v>
      </c>
      <c r="G32" s="142">
        <f t="shared" si="6"/>
        <v>2728</v>
      </c>
      <c r="H32" s="104">
        <f t="shared" si="7"/>
        <v>1829</v>
      </c>
      <c r="I32" s="143">
        <v>1640</v>
      </c>
      <c r="J32" s="144">
        <v>0</v>
      </c>
    </row>
    <row r="33" spans="1:10" ht="19.5" thickBot="1" x14ac:dyDescent="0.35">
      <c r="A33" s="107" t="s">
        <v>35</v>
      </c>
      <c r="B33" s="145">
        <f>SUM(B20:B32)</f>
        <v>86916</v>
      </c>
      <c r="C33" s="145">
        <f t="shared" ref="C33:E33" si="8">SUM(C20:C32)</f>
        <v>159565</v>
      </c>
      <c r="D33" s="146">
        <f>SUM(D20:D32)</f>
        <v>19544073</v>
      </c>
      <c r="E33" s="110">
        <f t="shared" si="5"/>
        <v>224.86162501725804</v>
      </c>
      <c r="F33" s="147">
        <f>SUM(F20:F32)</f>
        <v>37589</v>
      </c>
      <c r="G33" s="148">
        <f>SUM(G20:G32)</f>
        <v>121976</v>
      </c>
      <c r="H33" s="108">
        <f>SUM(H20:H32)</f>
        <v>87728</v>
      </c>
      <c r="I33" s="111">
        <f>SUM(I20:I32)</f>
        <v>71835</v>
      </c>
      <c r="J33" s="112">
        <f t="shared" ref="J33" si="9">SUM(J20:J32)</f>
        <v>2</v>
      </c>
    </row>
    <row r="34" spans="1:10" ht="19.5" thickBot="1" x14ac:dyDescent="0.35">
      <c r="A34" s="113"/>
      <c r="B34" s="149"/>
      <c r="C34" s="149"/>
      <c r="D34" s="149"/>
      <c r="E34" s="114"/>
      <c r="F34" s="149"/>
      <c r="G34" s="149"/>
      <c r="H34" s="114"/>
      <c r="I34" s="114"/>
      <c r="J34" s="114"/>
    </row>
    <row r="35" spans="1:10" ht="16.5" thickBot="1" x14ac:dyDescent="0.3">
      <c r="A35" s="430" t="s">
        <v>36</v>
      </c>
      <c r="B35" s="431"/>
      <c r="C35" s="431"/>
      <c r="D35" s="431"/>
      <c r="E35" s="431"/>
      <c r="F35" s="431"/>
      <c r="G35" s="431"/>
      <c r="H35" s="431"/>
      <c r="I35" s="431"/>
      <c r="J35" s="432"/>
    </row>
    <row r="36" spans="1:10" ht="18.75" x14ac:dyDescent="0.3">
      <c r="A36" s="91" t="s">
        <v>37</v>
      </c>
      <c r="B36" s="129">
        <v>11724</v>
      </c>
      <c r="C36" s="130">
        <v>20896</v>
      </c>
      <c r="D36" s="131">
        <v>2672629</v>
      </c>
      <c r="E36" s="88">
        <f t="shared" ref="E36:E47" si="10">D36/B36</f>
        <v>227.96221426134426</v>
      </c>
      <c r="F36" s="150">
        <v>5629</v>
      </c>
      <c r="G36" s="151">
        <f t="shared" ref="G36:G46" si="11">C36-F36</f>
        <v>15267</v>
      </c>
      <c r="H36" s="118">
        <f t="shared" ref="H36:H46" si="12">C36-I36-J36</f>
        <v>12520</v>
      </c>
      <c r="I36" s="119">
        <v>8376</v>
      </c>
      <c r="J36" s="152">
        <v>0</v>
      </c>
    </row>
    <row r="37" spans="1:10" ht="18.75" x14ac:dyDescent="0.3">
      <c r="A37" s="91" t="s">
        <v>38</v>
      </c>
      <c r="B37" s="129">
        <v>15901</v>
      </c>
      <c r="C37" s="130">
        <v>29958</v>
      </c>
      <c r="D37" s="131">
        <v>3792775</v>
      </c>
      <c r="E37" s="97">
        <f t="shared" si="10"/>
        <v>238.52430664738066</v>
      </c>
      <c r="F37" s="129">
        <v>8637</v>
      </c>
      <c r="G37" s="153">
        <f t="shared" si="11"/>
        <v>21321</v>
      </c>
      <c r="H37" s="97">
        <f t="shared" si="12"/>
        <v>18004</v>
      </c>
      <c r="I37" s="124">
        <v>11954</v>
      </c>
      <c r="J37" s="154">
        <v>0</v>
      </c>
    </row>
    <row r="38" spans="1:10" ht="18.75" x14ac:dyDescent="0.3">
      <c r="A38" s="91" t="s">
        <v>39</v>
      </c>
      <c r="B38" s="129">
        <v>5225</v>
      </c>
      <c r="C38" s="130">
        <v>9927</v>
      </c>
      <c r="D38" s="131">
        <v>1285396</v>
      </c>
      <c r="E38" s="97">
        <f t="shared" si="10"/>
        <v>246.00880382775119</v>
      </c>
      <c r="F38" s="129">
        <v>2945</v>
      </c>
      <c r="G38" s="153">
        <f t="shared" si="11"/>
        <v>6982</v>
      </c>
      <c r="H38" s="97">
        <f t="shared" si="12"/>
        <v>5776</v>
      </c>
      <c r="I38" s="124">
        <v>4151</v>
      </c>
      <c r="J38" s="154">
        <v>0</v>
      </c>
    </row>
    <row r="39" spans="1:10" ht="18.75" x14ac:dyDescent="0.3">
      <c r="A39" s="91" t="s">
        <v>40</v>
      </c>
      <c r="B39" s="129">
        <v>8393</v>
      </c>
      <c r="C39" s="130">
        <v>16277</v>
      </c>
      <c r="D39" s="131">
        <v>2069145</v>
      </c>
      <c r="E39" s="97">
        <f t="shared" si="10"/>
        <v>246.53222923865127</v>
      </c>
      <c r="F39" s="129">
        <v>4108</v>
      </c>
      <c r="G39" s="153">
        <f t="shared" si="11"/>
        <v>12169</v>
      </c>
      <c r="H39" s="97">
        <f t="shared" si="12"/>
        <v>8906</v>
      </c>
      <c r="I39" s="124">
        <v>7371</v>
      </c>
      <c r="J39" s="154">
        <v>0</v>
      </c>
    </row>
    <row r="40" spans="1:10" ht="18.75" x14ac:dyDescent="0.3">
      <c r="A40" s="91" t="s">
        <v>41</v>
      </c>
      <c r="B40" s="129">
        <v>5899</v>
      </c>
      <c r="C40" s="130">
        <v>10813</v>
      </c>
      <c r="D40" s="131">
        <v>1372354</v>
      </c>
      <c r="E40" s="97">
        <f t="shared" si="10"/>
        <v>232.64180369554163</v>
      </c>
      <c r="F40" s="129">
        <v>2963</v>
      </c>
      <c r="G40" s="153">
        <f t="shared" si="11"/>
        <v>7850</v>
      </c>
      <c r="H40" s="97">
        <f t="shared" si="12"/>
        <v>6301</v>
      </c>
      <c r="I40" s="124">
        <v>4512</v>
      </c>
      <c r="J40" s="154">
        <v>0</v>
      </c>
    </row>
    <row r="41" spans="1:10" ht="18.75" x14ac:dyDescent="0.3">
      <c r="A41" s="91" t="s">
        <v>42</v>
      </c>
      <c r="B41" s="129">
        <v>7583</v>
      </c>
      <c r="C41" s="130">
        <v>14857</v>
      </c>
      <c r="D41" s="131">
        <v>1900332</v>
      </c>
      <c r="E41" s="97">
        <f t="shared" si="10"/>
        <v>250.60424634049849</v>
      </c>
      <c r="F41" s="129">
        <v>3691</v>
      </c>
      <c r="G41" s="153">
        <f t="shared" si="11"/>
        <v>11166</v>
      </c>
      <c r="H41" s="97">
        <f t="shared" si="12"/>
        <v>8018</v>
      </c>
      <c r="I41" s="124">
        <v>6839</v>
      </c>
      <c r="J41" s="154">
        <v>0</v>
      </c>
    </row>
    <row r="42" spans="1:10" ht="18.75" x14ac:dyDescent="0.3">
      <c r="A42" s="91" t="s">
        <v>43</v>
      </c>
      <c r="B42" s="129">
        <v>10388</v>
      </c>
      <c r="C42" s="130">
        <v>20103</v>
      </c>
      <c r="D42" s="131">
        <v>2541365</v>
      </c>
      <c r="E42" s="97">
        <f t="shared" si="10"/>
        <v>244.64430111667309</v>
      </c>
      <c r="F42" s="129">
        <v>5580</v>
      </c>
      <c r="G42" s="153">
        <f t="shared" si="11"/>
        <v>14523</v>
      </c>
      <c r="H42" s="97">
        <f t="shared" si="12"/>
        <v>11381</v>
      </c>
      <c r="I42" s="124">
        <v>8722</v>
      </c>
      <c r="J42" s="154">
        <v>0</v>
      </c>
    </row>
    <row r="43" spans="1:10" ht="18.75" x14ac:dyDescent="0.3">
      <c r="A43" s="91" t="s">
        <v>44</v>
      </c>
      <c r="B43" s="129">
        <v>6972</v>
      </c>
      <c r="C43" s="130">
        <v>12992</v>
      </c>
      <c r="D43" s="131">
        <v>1651294</v>
      </c>
      <c r="E43" s="97">
        <f t="shared" si="10"/>
        <v>236.84652897303499</v>
      </c>
      <c r="F43" s="129">
        <v>3505</v>
      </c>
      <c r="G43" s="153">
        <f t="shared" si="11"/>
        <v>9487</v>
      </c>
      <c r="H43" s="97">
        <f t="shared" si="12"/>
        <v>7441</v>
      </c>
      <c r="I43" s="124">
        <v>5551</v>
      </c>
      <c r="J43" s="154">
        <v>0</v>
      </c>
    </row>
    <row r="44" spans="1:10" ht="18.75" x14ac:dyDescent="0.3">
      <c r="A44" s="91" t="s">
        <v>45</v>
      </c>
      <c r="B44" s="129">
        <v>5140</v>
      </c>
      <c r="C44" s="130">
        <v>9202</v>
      </c>
      <c r="D44" s="131">
        <v>1158905</v>
      </c>
      <c r="E44" s="97">
        <f t="shared" si="10"/>
        <v>225.46789883268482</v>
      </c>
      <c r="F44" s="129">
        <v>2418</v>
      </c>
      <c r="G44" s="153">
        <f t="shared" si="11"/>
        <v>6784</v>
      </c>
      <c r="H44" s="97">
        <f t="shared" si="12"/>
        <v>5532</v>
      </c>
      <c r="I44" s="124">
        <v>3670</v>
      </c>
      <c r="J44" s="154">
        <v>0</v>
      </c>
    </row>
    <row r="45" spans="1:10" ht="18.75" x14ac:dyDescent="0.3">
      <c r="A45" s="91" t="s">
        <v>46</v>
      </c>
      <c r="B45" s="129">
        <v>7839</v>
      </c>
      <c r="C45" s="130">
        <v>14826</v>
      </c>
      <c r="D45" s="131">
        <v>1883535</v>
      </c>
      <c r="E45" s="97">
        <f t="shared" si="10"/>
        <v>240.2774588595484</v>
      </c>
      <c r="F45" s="129">
        <v>4065</v>
      </c>
      <c r="G45" s="153">
        <f t="shared" si="11"/>
        <v>10761</v>
      </c>
      <c r="H45" s="97">
        <f t="shared" si="12"/>
        <v>8422</v>
      </c>
      <c r="I45" s="124">
        <v>6404</v>
      </c>
      <c r="J45" s="154">
        <v>0</v>
      </c>
    </row>
    <row r="46" spans="1:10" ht="19.5" thickBot="1" x14ac:dyDescent="0.35">
      <c r="A46" s="134" t="s">
        <v>47</v>
      </c>
      <c r="B46" s="129">
        <v>11436</v>
      </c>
      <c r="C46" s="130">
        <v>21112</v>
      </c>
      <c r="D46" s="131">
        <v>2693578</v>
      </c>
      <c r="E46" s="97">
        <f t="shared" si="10"/>
        <v>235.53497726477789</v>
      </c>
      <c r="F46" s="155">
        <v>5353</v>
      </c>
      <c r="G46" s="153">
        <f t="shared" si="11"/>
        <v>15759</v>
      </c>
      <c r="H46" s="97">
        <f t="shared" si="12"/>
        <v>11951</v>
      </c>
      <c r="I46" s="124">
        <v>9160</v>
      </c>
      <c r="J46" s="154">
        <v>1</v>
      </c>
    </row>
    <row r="47" spans="1:10" ht="19.5" thickBot="1" x14ac:dyDescent="0.35">
      <c r="A47" s="107" t="s">
        <v>48</v>
      </c>
      <c r="B47" s="145">
        <f t="shared" ref="B47:J47" si="13">SUM(B36:B46)</f>
        <v>96500</v>
      </c>
      <c r="C47" s="145">
        <f t="shared" si="13"/>
        <v>180963</v>
      </c>
      <c r="D47" s="146">
        <f t="shared" si="13"/>
        <v>23021308</v>
      </c>
      <c r="E47" s="110">
        <f t="shared" si="10"/>
        <v>238.56277720207254</v>
      </c>
      <c r="F47" s="159">
        <f>SUM(F36:F46)</f>
        <v>48894</v>
      </c>
      <c r="G47" s="159">
        <f t="shared" si="13"/>
        <v>132069</v>
      </c>
      <c r="H47" s="108">
        <f t="shared" si="13"/>
        <v>104252</v>
      </c>
      <c r="I47" s="111">
        <f t="shared" si="13"/>
        <v>76710</v>
      </c>
      <c r="J47" s="112">
        <f t="shared" si="13"/>
        <v>1</v>
      </c>
    </row>
    <row r="48" spans="1:10" ht="19.5" thickBot="1" x14ac:dyDescent="0.35">
      <c r="A48" s="160"/>
      <c r="B48" s="161"/>
      <c r="C48" s="161"/>
      <c r="D48" s="161"/>
      <c r="E48" s="162"/>
      <c r="F48" s="149"/>
      <c r="G48" s="149"/>
      <c r="H48" s="114"/>
      <c r="I48" s="114"/>
      <c r="J48" s="114"/>
    </row>
    <row r="49" spans="1:10" ht="16.5" thickBot="1" x14ac:dyDescent="0.3">
      <c r="A49" s="430" t="s">
        <v>49</v>
      </c>
      <c r="B49" s="431"/>
      <c r="C49" s="431"/>
      <c r="D49" s="431"/>
      <c r="E49" s="431"/>
      <c r="F49" s="431"/>
      <c r="G49" s="431"/>
      <c r="H49" s="431"/>
      <c r="I49" s="431"/>
      <c r="J49" s="432"/>
    </row>
    <row r="50" spans="1:10" ht="18.75" x14ac:dyDescent="0.3">
      <c r="A50" s="82" t="s">
        <v>50</v>
      </c>
      <c r="B50" s="150">
        <v>5717</v>
      </c>
      <c r="C50" s="163">
        <v>10539</v>
      </c>
      <c r="D50" s="164">
        <v>1352578</v>
      </c>
      <c r="E50" s="118">
        <f t="shared" ref="E50:E57" si="14">D50/B50</f>
        <v>236.58877033409129</v>
      </c>
      <c r="F50" s="150">
        <v>2739</v>
      </c>
      <c r="G50" s="165">
        <f t="shared" ref="G50:G56" si="15">C50-F50</f>
        <v>7800</v>
      </c>
      <c r="H50" s="166">
        <f t="shared" ref="H50:H56" si="16">C50-I50-J50</f>
        <v>5995</v>
      </c>
      <c r="I50" s="119">
        <v>4544</v>
      </c>
      <c r="J50" s="120">
        <v>0</v>
      </c>
    </row>
    <row r="51" spans="1:10" ht="18.75" x14ac:dyDescent="0.3">
      <c r="A51" s="91" t="s">
        <v>51</v>
      </c>
      <c r="B51" s="129">
        <v>7810</v>
      </c>
      <c r="C51" s="167">
        <v>15355</v>
      </c>
      <c r="D51" s="168">
        <v>1974937</v>
      </c>
      <c r="E51" s="97">
        <f t="shared" si="14"/>
        <v>252.87285531370037</v>
      </c>
      <c r="F51" s="126">
        <v>4021</v>
      </c>
      <c r="G51" s="165">
        <f t="shared" si="15"/>
        <v>11334</v>
      </c>
      <c r="H51" s="123">
        <f t="shared" si="16"/>
        <v>8379</v>
      </c>
      <c r="I51" s="124">
        <v>6976</v>
      </c>
      <c r="J51" s="133">
        <v>0</v>
      </c>
    </row>
    <row r="52" spans="1:10" ht="18.75" x14ac:dyDescent="0.3">
      <c r="A52" s="91" t="s">
        <v>52</v>
      </c>
      <c r="B52" s="129">
        <v>23232</v>
      </c>
      <c r="C52" s="167">
        <v>41610</v>
      </c>
      <c r="D52" s="168">
        <v>5320506</v>
      </c>
      <c r="E52" s="97">
        <f t="shared" si="14"/>
        <v>229.01627066115702</v>
      </c>
      <c r="F52" s="126">
        <v>10493</v>
      </c>
      <c r="G52" s="165">
        <f t="shared" si="15"/>
        <v>31117</v>
      </c>
      <c r="H52" s="123">
        <f t="shared" si="16"/>
        <v>24218</v>
      </c>
      <c r="I52" s="124">
        <v>17392</v>
      </c>
      <c r="J52" s="133">
        <v>0</v>
      </c>
    </row>
    <row r="53" spans="1:10" ht="18.75" x14ac:dyDescent="0.3">
      <c r="A53" s="91" t="s">
        <v>53</v>
      </c>
      <c r="B53" s="129">
        <v>8005</v>
      </c>
      <c r="C53" s="167">
        <v>14880</v>
      </c>
      <c r="D53" s="168">
        <v>1880552</v>
      </c>
      <c r="E53" s="97">
        <f t="shared" si="14"/>
        <v>234.92217364147407</v>
      </c>
      <c r="F53" s="126">
        <v>3751</v>
      </c>
      <c r="G53" s="165">
        <f t="shared" si="15"/>
        <v>11129</v>
      </c>
      <c r="H53" s="123">
        <f t="shared" si="16"/>
        <v>8437</v>
      </c>
      <c r="I53" s="124">
        <v>6443</v>
      </c>
      <c r="J53" s="133">
        <v>0</v>
      </c>
    </row>
    <row r="54" spans="1:10" ht="18.75" x14ac:dyDescent="0.3">
      <c r="A54" s="91" t="s">
        <v>54</v>
      </c>
      <c r="B54" s="129">
        <v>5584</v>
      </c>
      <c r="C54" s="167">
        <v>10103</v>
      </c>
      <c r="D54" s="168">
        <v>1319896</v>
      </c>
      <c r="E54" s="97">
        <f t="shared" si="14"/>
        <v>236.37106017191977</v>
      </c>
      <c r="F54" s="126">
        <v>2552</v>
      </c>
      <c r="G54" s="165">
        <f t="shared" si="15"/>
        <v>7551</v>
      </c>
      <c r="H54" s="123">
        <f t="shared" si="16"/>
        <v>5502</v>
      </c>
      <c r="I54" s="124">
        <v>4601</v>
      </c>
      <c r="J54" s="133">
        <v>0</v>
      </c>
    </row>
    <row r="55" spans="1:10" ht="18.75" x14ac:dyDescent="0.3">
      <c r="A55" s="91" t="s">
        <v>55</v>
      </c>
      <c r="B55" s="129">
        <v>5314</v>
      </c>
      <c r="C55" s="167">
        <v>9783</v>
      </c>
      <c r="D55" s="168">
        <v>1243618</v>
      </c>
      <c r="E55" s="97">
        <f t="shared" si="14"/>
        <v>234.02672186676702</v>
      </c>
      <c r="F55" s="126">
        <v>2386</v>
      </c>
      <c r="G55" s="165">
        <f t="shared" si="15"/>
        <v>7397</v>
      </c>
      <c r="H55" s="123">
        <f t="shared" si="16"/>
        <v>5562</v>
      </c>
      <c r="I55" s="124">
        <v>4221</v>
      </c>
      <c r="J55" s="133">
        <v>0</v>
      </c>
    </row>
    <row r="56" spans="1:10" ht="19.5" thickBot="1" x14ac:dyDescent="0.35">
      <c r="A56" s="91" t="s">
        <v>56</v>
      </c>
      <c r="B56" s="156">
        <v>8420</v>
      </c>
      <c r="C56" s="169">
        <v>15092</v>
      </c>
      <c r="D56" s="170">
        <v>1915696</v>
      </c>
      <c r="E56" s="97">
        <f t="shared" si="14"/>
        <v>227.51733966745843</v>
      </c>
      <c r="F56" s="139">
        <v>3383</v>
      </c>
      <c r="G56" s="165">
        <f t="shared" si="15"/>
        <v>11709</v>
      </c>
      <c r="H56" s="171">
        <f t="shared" si="16"/>
        <v>8387</v>
      </c>
      <c r="I56" s="143">
        <v>6705</v>
      </c>
      <c r="J56" s="144">
        <v>0</v>
      </c>
    </row>
    <row r="57" spans="1:10" ht="19.5" thickBot="1" x14ac:dyDescent="0.35">
      <c r="A57" s="107" t="s">
        <v>48</v>
      </c>
      <c r="B57" s="145">
        <f>SUM(B50:B56)</f>
        <v>64082</v>
      </c>
      <c r="C57" s="145">
        <f t="shared" ref="C57:G57" si="17">SUM(C50:C56)</f>
        <v>117362</v>
      </c>
      <c r="D57" s="147">
        <f t="shared" si="17"/>
        <v>15007783</v>
      </c>
      <c r="E57" s="172">
        <f t="shared" si="14"/>
        <v>234.19654505165258</v>
      </c>
      <c r="F57" s="146">
        <f t="shared" si="17"/>
        <v>29325</v>
      </c>
      <c r="G57" s="146">
        <f t="shared" si="17"/>
        <v>88037</v>
      </c>
      <c r="H57" s="173">
        <f>SUM(H50:H56)</f>
        <v>66480</v>
      </c>
      <c r="I57" s="174">
        <f>SUM(I50:I56)</f>
        <v>50882</v>
      </c>
      <c r="J57" s="175">
        <f>SUM(J50:J56)</f>
        <v>0</v>
      </c>
    </row>
    <row r="58" spans="1:10" ht="19.5" thickBot="1" x14ac:dyDescent="0.35">
      <c r="A58" s="160"/>
      <c r="B58" s="161"/>
      <c r="C58" s="161"/>
      <c r="D58" s="161"/>
      <c r="E58" s="162"/>
      <c r="F58" s="149"/>
      <c r="G58" s="149"/>
      <c r="H58" s="114"/>
      <c r="I58" s="114"/>
      <c r="J58" s="114"/>
    </row>
    <row r="59" spans="1:10" ht="16.5" thickBot="1" x14ac:dyDescent="0.3">
      <c r="A59" s="430" t="s">
        <v>57</v>
      </c>
      <c r="B59" s="431"/>
      <c r="C59" s="431"/>
      <c r="D59" s="431"/>
      <c r="E59" s="431"/>
      <c r="F59" s="431"/>
      <c r="G59" s="431"/>
      <c r="H59" s="435"/>
      <c r="I59" s="435"/>
      <c r="J59" s="436"/>
    </row>
    <row r="60" spans="1:10" ht="18.75" x14ac:dyDescent="0.3">
      <c r="A60" s="82" t="s">
        <v>58</v>
      </c>
      <c r="B60" s="150">
        <v>9156</v>
      </c>
      <c r="C60" s="151">
        <v>17357</v>
      </c>
      <c r="D60" s="150">
        <v>2196174</v>
      </c>
      <c r="E60" s="118">
        <f t="shared" ref="E60:E67" si="18">D60/B60</f>
        <v>239.86173001310615</v>
      </c>
      <c r="F60" s="165">
        <v>4604</v>
      </c>
      <c r="G60" s="165">
        <f t="shared" ref="G60:G66" si="19">C60-F60</f>
        <v>12753</v>
      </c>
      <c r="H60" s="166">
        <f t="shared" ref="H60:H66" si="20">C60-I60-J60</f>
        <v>9900</v>
      </c>
      <c r="I60" s="119">
        <v>7457</v>
      </c>
      <c r="J60" s="120">
        <v>0</v>
      </c>
    </row>
    <row r="61" spans="1:10" ht="18.75" x14ac:dyDescent="0.3">
      <c r="A61" s="91" t="s">
        <v>59</v>
      </c>
      <c r="B61" s="129">
        <v>9847</v>
      </c>
      <c r="C61" s="153">
        <v>18366</v>
      </c>
      <c r="D61" s="129">
        <v>2313052</v>
      </c>
      <c r="E61" s="97">
        <f t="shared" si="18"/>
        <v>234.89915710368641</v>
      </c>
      <c r="F61" s="165">
        <v>5273</v>
      </c>
      <c r="G61" s="165">
        <f t="shared" si="19"/>
        <v>13093</v>
      </c>
      <c r="H61" s="123">
        <f t="shared" si="20"/>
        <v>10839</v>
      </c>
      <c r="I61" s="124">
        <v>7527</v>
      </c>
      <c r="J61" s="133">
        <v>0</v>
      </c>
    </row>
    <row r="62" spans="1:10" ht="18.75" x14ac:dyDescent="0.3">
      <c r="A62" s="91" t="s">
        <v>60</v>
      </c>
      <c r="B62" s="129">
        <v>11798</v>
      </c>
      <c r="C62" s="153">
        <v>21648</v>
      </c>
      <c r="D62" s="129">
        <v>2744137</v>
      </c>
      <c r="E62" s="97">
        <f t="shared" si="18"/>
        <v>232.59340566197662</v>
      </c>
      <c r="F62" s="165">
        <v>6428</v>
      </c>
      <c r="G62" s="165">
        <f t="shared" si="19"/>
        <v>15220</v>
      </c>
      <c r="H62" s="123">
        <f t="shared" si="20"/>
        <v>13242</v>
      </c>
      <c r="I62" s="124">
        <v>8406</v>
      </c>
      <c r="J62" s="133">
        <v>0</v>
      </c>
    </row>
    <row r="63" spans="1:10" ht="18.75" x14ac:dyDescent="0.3">
      <c r="A63" s="91" t="s">
        <v>61</v>
      </c>
      <c r="B63" s="129">
        <v>5062</v>
      </c>
      <c r="C63" s="153">
        <v>9964</v>
      </c>
      <c r="D63" s="129">
        <v>1299225</v>
      </c>
      <c r="E63" s="97">
        <f t="shared" si="18"/>
        <v>256.66238640853419</v>
      </c>
      <c r="F63" s="165">
        <v>2813</v>
      </c>
      <c r="G63" s="165">
        <f t="shared" si="19"/>
        <v>7151</v>
      </c>
      <c r="H63" s="123">
        <f t="shared" si="20"/>
        <v>5715</v>
      </c>
      <c r="I63" s="124">
        <v>4249</v>
      </c>
      <c r="J63" s="133">
        <v>0</v>
      </c>
    </row>
    <row r="64" spans="1:10" ht="18.75" x14ac:dyDescent="0.3">
      <c r="A64" s="91" t="s">
        <v>62</v>
      </c>
      <c r="B64" s="129">
        <v>3724</v>
      </c>
      <c r="C64" s="153">
        <v>6955</v>
      </c>
      <c r="D64" s="129">
        <v>883129</v>
      </c>
      <c r="E64" s="97">
        <f t="shared" si="18"/>
        <v>237.1452738990333</v>
      </c>
      <c r="F64" s="165">
        <v>1773</v>
      </c>
      <c r="G64" s="165">
        <f t="shared" si="19"/>
        <v>5182</v>
      </c>
      <c r="H64" s="123">
        <f t="shared" si="20"/>
        <v>3924</v>
      </c>
      <c r="I64" s="124">
        <v>3031</v>
      </c>
      <c r="J64" s="133">
        <v>0</v>
      </c>
    </row>
    <row r="65" spans="1:10" ht="18.75" x14ac:dyDescent="0.3">
      <c r="A65" s="91" t="s">
        <v>63</v>
      </c>
      <c r="B65" s="129">
        <v>9388</v>
      </c>
      <c r="C65" s="153">
        <v>17585</v>
      </c>
      <c r="D65" s="129">
        <v>2229445</v>
      </c>
      <c r="E65" s="97">
        <f t="shared" si="18"/>
        <v>237.47816361312314</v>
      </c>
      <c r="F65" s="165">
        <v>4609</v>
      </c>
      <c r="G65" s="165">
        <f t="shared" si="19"/>
        <v>12976</v>
      </c>
      <c r="H65" s="123">
        <f t="shared" si="20"/>
        <v>10080</v>
      </c>
      <c r="I65" s="124">
        <v>7505</v>
      </c>
      <c r="J65" s="133">
        <v>0</v>
      </c>
    </row>
    <row r="66" spans="1:10" ht="19.5" thickBot="1" x14ac:dyDescent="0.35">
      <c r="A66" s="91" t="s">
        <v>64</v>
      </c>
      <c r="B66" s="156">
        <v>8951</v>
      </c>
      <c r="C66" s="157">
        <v>16451</v>
      </c>
      <c r="D66" s="156">
        <v>2111413</v>
      </c>
      <c r="E66" s="97">
        <f t="shared" si="18"/>
        <v>235.88571109373254</v>
      </c>
      <c r="F66" s="176">
        <v>4603</v>
      </c>
      <c r="G66" s="165">
        <f t="shared" si="19"/>
        <v>11848</v>
      </c>
      <c r="H66" s="171">
        <f t="shared" si="20"/>
        <v>9630</v>
      </c>
      <c r="I66" s="143">
        <v>6821</v>
      </c>
      <c r="J66" s="144">
        <v>0</v>
      </c>
    </row>
    <row r="67" spans="1:10" ht="19.5" thickBot="1" x14ac:dyDescent="0.35">
      <c r="A67" s="107" t="s">
        <v>48</v>
      </c>
      <c r="B67" s="145">
        <f>SUM(B60:B66)</f>
        <v>57926</v>
      </c>
      <c r="C67" s="145">
        <f t="shared" ref="C67:J67" si="21">SUM(C60:C66)</f>
        <v>108326</v>
      </c>
      <c r="D67" s="145">
        <f t="shared" si="21"/>
        <v>13776575</v>
      </c>
      <c r="E67" s="177">
        <f t="shared" si="18"/>
        <v>237.83059420640126</v>
      </c>
      <c r="F67" s="146">
        <f t="shared" si="21"/>
        <v>30103</v>
      </c>
      <c r="G67" s="146">
        <f t="shared" si="21"/>
        <v>78223</v>
      </c>
      <c r="H67" s="108">
        <f t="shared" si="21"/>
        <v>63330</v>
      </c>
      <c r="I67" s="111">
        <f t="shared" si="21"/>
        <v>44996</v>
      </c>
      <c r="J67" s="112">
        <f t="shared" si="21"/>
        <v>0</v>
      </c>
    </row>
    <row r="68" spans="1:10" ht="19.5" thickBot="1" x14ac:dyDescent="0.35">
      <c r="A68" s="160"/>
      <c r="B68" s="161"/>
      <c r="C68" s="161"/>
      <c r="D68" s="161"/>
      <c r="E68" s="162"/>
      <c r="F68" s="149"/>
      <c r="G68" s="149"/>
      <c r="H68" s="114"/>
      <c r="I68" s="114"/>
      <c r="J68" s="114"/>
    </row>
    <row r="69" spans="1:10" ht="19.5" thickBot="1" x14ac:dyDescent="0.35">
      <c r="A69" s="387" t="s">
        <v>65</v>
      </c>
      <c r="B69" s="179"/>
      <c r="C69" s="179"/>
      <c r="D69" s="179"/>
      <c r="E69" s="179"/>
      <c r="F69" s="180"/>
      <c r="G69" s="179"/>
      <c r="H69" s="179"/>
      <c r="I69" s="179"/>
      <c r="J69" s="181"/>
    </row>
    <row r="70" spans="1:10" ht="18.75" x14ac:dyDescent="0.3">
      <c r="A70" s="82" t="s">
        <v>66</v>
      </c>
      <c r="B70" s="150">
        <v>3927</v>
      </c>
      <c r="C70" s="151">
        <v>7262</v>
      </c>
      <c r="D70" s="150">
        <v>926307</v>
      </c>
      <c r="E70" s="182">
        <f t="shared" ref="E70:E76" si="22">D70/B70</f>
        <v>235.88158899923604</v>
      </c>
      <c r="F70" s="165">
        <v>1766</v>
      </c>
      <c r="G70" s="165">
        <f t="shared" ref="G70:G75" si="23">C70-F70</f>
        <v>5496</v>
      </c>
      <c r="H70" s="116">
        <f t="shared" ref="H70:H75" si="24">C70-I70-J70</f>
        <v>4098</v>
      </c>
      <c r="I70" s="183">
        <v>3164</v>
      </c>
      <c r="J70" s="125">
        <v>0</v>
      </c>
    </row>
    <row r="71" spans="1:10" ht="18.75" x14ac:dyDescent="0.3">
      <c r="A71" s="91" t="s">
        <v>67</v>
      </c>
      <c r="B71" s="129">
        <v>7648</v>
      </c>
      <c r="C71" s="153">
        <v>13672</v>
      </c>
      <c r="D71" s="129">
        <v>1732805</v>
      </c>
      <c r="E71" s="184">
        <f t="shared" si="22"/>
        <v>226.56969142259413</v>
      </c>
      <c r="F71" s="165">
        <v>3310</v>
      </c>
      <c r="G71" s="165">
        <f t="shared" si="23"/>
        <v>10362</v>
      </c>
      <c r="H71" s="123">
        <f t="shared" si="24"/>
        <v>7681</v>
      </c>
      <c r="I71" s="124">
        <v>5991</v>
      </c>
      <c r="J71" s="133">
        <v>0</v>
      </c>
    </row>
    <row r="72" spans="1:10" ht="18.75" x14ac:dyDescent="0.3">
      <c r="A72" s="91" t="s">
        <v>65</v>
      </c>
      <c r="B72" s="129">
        <v>7712</v>
      </c>
      <c r="C72" s="153">
        <v>14104</v>
      </c>
      <c r="D72" s="129">
        <v>1807397</v>
      </c>
      <c r="E72" s="184">
        <f t="shared" si="22"/>
        <v>234.36164419087137</v>
      </c>
      <c r="F72" s="165">
        <v>3553</v>
      </c>
      <c r="G72" s="165">
        <f t="shared" si="23"/>
        <v>10551</v>
      </c>
      <c r="H72" s="123">
        <f t="shared" si="24"/>
        <v>7947</v>
      </c>
      <c r="I72" s="124">
        <v>6157</v>
      </c>
      <c r="J72" s="133">
        <v>0</v>
      </c>
    </row>
    <row r="73" spans="1:10" ht="18.75" x14ac:dyDescent="0.3">
      <c r="A73" s="91" t="s">
        <v>68</v>
      </c>
      <c r="B73" s="129">
        <v>3983</v>
      </c>
      <c r="C73" s="153">
        <v>7114</v>
      </c>
      <c r="D73" s="129">
        <v>911758</v>
      </c>
      <c r="E73" s="184">
        <f t="shared" si="22"/>
        <v>228.91237760482048</v>
      </c>
      <c r="F73" s="165">
        <v>1556</v>
      </c>
      <c r="G73" s="165">
        <f t="shared" si="23"/>
        <v>5558</v>
      </c>
      <c r="H73" s="123">
        <f t="shared" si="24"/>
        <v>3855</v>
      </c>
      <c r="I73" s="124">
        <v>3259</v>
      </c>
      <c r="J73" s="133">
        <v>0</v>
      </c>
    </row>
    <row r="74" spans="1:10" ht="18.75" x14ac:dyDescent="0.3">
      <c r="A74" s="91" t="s">
        <v>69</v>
      </c>
      <c r="B74" s="129">
        <v>6202</v>
      </c>
      <c r="C74" s="153">
        <v>11314</v>
      </c>
      <c r="D74" s="129">
        <v>1441389</v>
      </c>
      <c r="E74" s="184">
        <f t="shared" si="22"/>
        <v>232.40712673331183</v>
      </c>
      <c r="F74" s="165">
        <v>2770</v>
      </c>
      <c r="G74" s="165">
        <f t="shared" si="23"/>
        <v>8544</v>
      </c>
      <c r="H74" s="123">
        <f t="shared" si="24"/>
        <v>6315</v>
      </c>
      <c r="I74" s="124">
        <v>4999</v>
      </c>
      <c r="J74" s="133">
        <v>0</v>
      </c>
    </row>
    <row r="75" spans="1:10" ht="19.5" thickBot="1" x14ac:dyDescent="0.35">
      <c r="A75" s="98" t="s">
        <v>70</v>
      </c>
      <c r="B75" s="156">
        <v>4346</v>
      </c>
      <c r="C75" s="157">
        <v>8186</v>
      </c>
      <c r="D75" s="156">
        <v>1041063</v>
      </c>
      <c r="E75" s="185">
        <f t="shared" si="22"/>
        <v>239.54509894155547</v>
      </c>
      <c r="F75" s="176">
        <v>2113</v>
      </c>
      <c r="G75" s="165">
        <f t="shared" si="23"/>
        <v>6073</v>
      </c>
      <c r="H75" s="186">
        <f t="shared" si="24"/>
        <v>4540</v>
      </c>
      <c r="I75" s="187">
        <v>3646</v>
      </c>
      <c r="J75" s="138">
        <v>0</v>
      </c>
    </row>
    <row r="76" spans="1:10" ht="19.5" thickBot="1" x14ac:dyDescent="0.35">
      <c r="A76" s="107" t="s">
        <v>48</v>
      </c>
      <c r="B76" s="145">
        <f>SUM(B70:B75)</f>
        <v>33818</v>
      </c>
      <c r="C76" s="145">
        <f t="shared" ref="C76:J76" si="25">SUM(C70:C75)</f>
        <v>61652</v>
      </c>
      <c r="D76" s="145">
        <f t="shared" si="25"/>
        <v>7860719</v>
      </c>
      <c r="E76" s="172">
        <f t="shared" si="22"/>
        <v>232.4418652788456</v>
      </c>
      <c r="F76" s="146">
        <f t="shared" si="25"/>
        <v>15068</v>
      </c>
      <c r="G76" s="146">
        <f t="shared" si="25"/>
        <v>46584</v>
      </c>
      <c r="H76" s="108">
        <f t="shared" si="25"/>
        <v>34436</v>
      </c>
      <c r="I76" s="111">
        <f t="shared" si="25"/>
        <v>27216</v>
      </c>
      <c r="J76" s="112">
        <f t="shared" si="25"/>
        <v>0</v>
      </c>
    </row>
    <row r="77" spans="1:10" ht="19.5" thickBot="1" x14ac:dyDescent="0.35">
      <c r="A77" s="160"/>
      <c r="B77" s="161"/>
      <c r="C77" s="161"/>
      <c r="D77" s="161"/>
      <c r="E77" s="162"/>
      <c r="F77" s="149"/>
      <c r="G77" s="149"/>
      <c r="H77" s="114"/>
      <c r="I77" s="114"/>
      <c r="J77" s="114"/>
    </row>
    <row r="78" spans="1:10" ht="16.5" thickBot="1" x14ac:dyDescent="0.3">
      <c r="A78" s="430" t="s">
        <v>71</v>
      </c>
      <c r="B78" s="431"/>
      <c r="C78" s="431"/>
      <c r="D78" s="431"/>
      <c r="E78" s="431"/>
      <c r="F78" s="431"/>
      <c r="G78" s="431"/>
      <c r="H78" s="435"/>
      <c r="I78" s="435"/>
      <c r="J78" s="436"/>
    </row>
    <row r="79" spans="1:10" ht="18.75" x14ac:dyDescent="0.3">
      <c r="A79" s="82" t="s">
        <v>72</v>
      </c>
      <c r="B79" s="150">
        <v>2645</v>
      </c>
      <c r="C79" s="151">
        <v>4827</v>
      </c>
      <c r="D79" s="150">
        <v>613086</v>
      </c>
      <c r="E79" s="182">
        <f t="shared" ref="E79:E89" si="26">D79/B79</f>
        <v>231.7905482041588</v>
      </c>
      <c r="F79" s="165">
        <v>1284</v>
      </c>
      <c r="G79" s="165">
        <f t="shared" ref="G79:G88" si="27">C79-F79</f>
        <v>3543</v>
      </c>
      <c r="H79" s="166">
        <f t="shared" ref="H79:H88" si="28">C79-I79-J79</f>
        <v>2733</v>
      </c>
      <c r="I79" s="119">
        <v>2094</v>
      </c>
      <c r="J79" s="120">
        <v>0</v>
      </c>
    </row>
    <row r="80" spans="1:10" ht="18.75" x14ac:dyDescent="0.3">
      <c r="A80" s="91" t="s">
        <v>73</v>
      </c>
      <c r="B80" s="129">
        <v>250</v>
      </c>
      <c r="C80" s="153">
        <v>496</v>
      </c>
      <c r="D80" s="129">
        <v>59677</v>
      </c>
      <c r="E80" s="184">
        <f t="shared" si="26"/>
        <v>238.708</v>
      </c>
      <c r="F80" s="165">
        <v>138</v>
      </c>
      <c r="G80" s="165">
        <f t="shared" si="27"/>
        <v>358</v>
      </c>
      <c r="H80" s="123">
        <f t="shared" si="28"/>
        <v>277</v>
      </c>
      <c r="I80" s="124">
        <v>219</v>
      </c>
      <c r="J80" s="133">
        <v>0</v>
      </c>
    </row>
    <row r="81" spans="1:10" ht="18.75" x14ac:dyDescent="0.3">
      <c r="A81" s="91" t="s">
        <v>74</v>
      </c>
      <c r="B81" s="129">
        <v>6406</v>
      </c>
      <c r="C81" s="153">
        <v>11988</v>
      </c>
      <c r="D81" s="129">
        <v>1529269</v>
      </c>
      <c r="E81" s="184">
        <f t="shared" si="26"/>
        <v>238.72447705276304</v>
      </c>
      <c r="F81" s="165">
        <v>3323</v>
      </c>
      <c r="G81" s="165">
        <f t="shared" si="27"/>
        <v>8665</v>
      </c>
      <c r="H81" s="123">
        <f t="shared" si="28"/>
        <v>6992</v>
      </c>
      <c r="I81" s="124">
        <v>4996</v>
      </c>
      <c r="J81" s="133">
        <v>0</v>
      </c>
    </row>
    <row r="82" spans="1:10" ht="18.75" x14ac:dyDescent="0.3">
      <c r="A82" s="91" t="s">
        <v>71</v>
      </c>
      <c r="B82" s="129">
        <v>10176</v>
      </c>
      <c r="C82" s="153">
        <v>18510</v>
      </c>
      <c r="D82" s="129">
        <v>2346911</v>
      </c>
      <c r="E82" s="184">
        <f t="shared" si="26"/>
        <v>230.63197720125785</v>
      </c>
      <c r="F82" s="165">
        <v>4840</v>
      </c>
      <c r="G82" s="165">
        <f t="shared" si="27"/>
        <v>13670</v>
      </c>
      <c r="H82" s="123">
        <f t="shared" si="28"/>
        <v>10788</v>
      </c>
      <c r="I82" s="124">
        <v>7722</v>
      </c>
      <c r="J82" s="133">
        <v>0</v>
      </c>
    </row>
    <row r="83" spans="1:10" ht="18.75" x14ac:dyDescent="0.3">
      <c r="A83" s="91" t="s">
        <v>75</v>
      </c>
      <c r="B83" s="129">
        <v>8018</v>
      </c>
      <c r="C83" s="153">
        <v>15411</v>
      </c>
      <c r="D83" s="129">
        <v>1965481</v>
      </c>
      <c r="E83" s="184">
        <f t="shared" si="26"/>
        <v>245.1335744574707</v>
      </c>
      <c r="F83" s="165">
        <v>4097</v>
      </c>
      <c r="G83" s="165">
        <f t="shared" si="27"/>
        <v>11314</v>
      </c>
      <c r="H83" s="123">
        <f t="shared" si="28"/>
        <v>8783</v>
      </c>
      <c r="I83" s="124">
        <v>6628</v>
      </c>
      <c r="J83" s="133">
        <v>0</v>
      </c>
    </row>
    <row r="84" spans="1:10" ht="18.75" x14ac:dyDescent="0.3">
      <c r="A84" s="91" t="s">
        <v>76</v>
      </c>
      <c r="B84" s="129">
        <v>7895</v>
      </c>
      <c r="C84" s="153">
        <v>14364</v>
      </c>
      <c r="D84" s="129">
        <v>1824129</v>
      </c>
      <c r="E84" s="184">
        <f t="shared" si="26"/>
        <v>231.04863837872071</v>
      </c>
      <c r="F84" s="165">
        <v>3627</v>
      </c>
      <c r="G84" s="165">
        <f t="shared" si="27"/>
        <v>10737</v>
      </c>
      <c r="H84" s="123">
        <f t="shared" si="28"/>
        <v>8075</v>
      </c>
      <c r="I84" s="124">
        <v>6288</v>
      </c>
      <c r="J84" s="133">
        <v>1</v>
      </c>
    </row>
    <row r="85" spans="1:10" ht="18.75" x14ac:dyDescent="0.3">
      <c r="A85" s="91" t="s">
        <v>77</v>
      </c>
      <c r="B85" s="129">
        <v>2771</v>
      </c>
      <c r="C85" s="153">
        <v>4926</v>
      </c>
      <c r="D85" s="129">
        <v>627570</v>
      </c>
      <c r="E85" s="184">
        <f t="shared" si="26"/>
        <v>226.47780584626489</v>
      </c>
      <c r="F85" s="165">
        <v>1086</v>
      </c>
      <c r="G85" s="165">
        <f t="shared" si="27"/>
        <v>3840</v>
      </c>
      <c r="H85" s="123">
        <f t="shared" si="28"/>
        <v>2643</v>
      </c>
      <c r="I85" s="124">
        <v>2283</v>
      </c>
      <c r="J85" s="133">
        <v>0</v>
      </c>
    </row>
    <row r="86" spans="1:10" ht="18.75" x14ac:dyDescent="0.3">
      <c r="A86" s="91" t="s">
        <v>78</v>
      </c>
      <c r="B86" s="129">
        <v>5705</v>
      </c>
      <c r="C86" s="153">
        <v>10793</v>
      </c>
      <c r="D86" s="129">
        <v>1376504</v>
      </c>
      <c r="E86" s="184">
        <f t="shared" si="26"/>
        <v>241.28028045574058</v>
      </c>
      <c r="F86" s="165">
        <v>2919</v>
      </c>
      <c r="G86" s="165">
        <f t="shared" si="27"/>
        <v>7874</v>
      </c>
      <c r="H86" s="123">
        <f t="shared" si="28"/>
        <v>6129</v>
      </c>
      <c r="I86" s="124">
        <v>4664</v>
      </c>
      <c r="J86" s="133">
        <v>0</v>
      </c>
    </row>
    <row r="87" spans="1:10" ht="18.75" x14ac:dyDescent="0.3">
      <c r="A87" s="91" t="s">
        <v>79</v>
      </c>
      <c r="B87" s="129">
        <v>1956</v>
      </c>
      <c r="C87" s="153">
        <v>3549</v>
      </c>
      <c r="D87" s="129">
        <v>459971</v>
      </c>
      <c r="E87" s="184">
        <f t="shared" si="26"/>
        <v>235.15899795501022</v>
      </c>
      <c r="F87" s="165">
        <v>1001</v>
      </c>
      <c r="G87" s="165">
        <f t="shared" si="27"/>
        <v>2548</v>
      </c>
      <c r="H87" s="123">
        <f t="shared" si="28"/>
        <v>1925</v>
      </c>
      <c r="I87" s="124">
        <v>1624</v>
      </c>
      <c r="J87" s="133">
        <v>0</v>
      </c>
    </row>
    <row r="88" spans="1:10" ht="19.5" thickBot="1" x14ac:dyDescent="0.35">
      <c r="A88" s="98" t="s">
        <v>80</v>
      </c>
      <c r="B88" s="156">
        <v>9164</v>
      </c>
      <c r="C88" s="157">
        <v>16062</v>
      </c>
      <c r="D88" s="156">
        <v>2044721</v>
      </c>
      <c r="E88" s="185">
        <f t="shared" si="26"/>
        <v>223.12538192928852</v>
      </c>
      <c r="F88" s="176">
        <v>3673</v>
      </c>
      <c r="G88" s="165">
        <f t="shared" si="27"/>
        <v>12389</v>
      </c>
      <c r="H88" s="171">
        <f t="shared" si="28"/>
        <v>8852</v>
      </c>
      <c r="I88" s="143">
        <v>7210</v>
      </c>
      <c r="J88" s="144">
        <v>0</v>
      </c>
    </row>
    <row r="89" spans="1:10" ht="19.5" thickBot="1" x14ac:dyDescent="0.35">
      <c r="A89" s="107" t="s">
        <v>48</v>
      </c>
      <c r="B89" s="145">
        <f>SUM(B79:B88)</f>
        <v>54986</v>
      </c>
      <c r="C89" s="145">
        <f t="shared" ref="C89:D89" si="29">SUM(C79:C88)</f>
        <v>100926</v>
      </c>
      <c r="D89" s="145">
        <f t="shared" si="29"/>
        <v>12847319</v>
      </c>
      <c r="E89" s="188">
        <f t="shared" si="26"/>
        <v>233.64709198705125</v>
      </c>
      <c r="F89" s="189">
        <f>SUM(F79:F88)</f>
        <v>25988</v>
      </c>
      <c r="G89" s="189">
        <f>SUM(G79:G88)</f>
        <v>74938</v>
      </c>
      <c r="H89" s="173">
        <f>SUM(H79:H88)</f>
        <v>57197</v>
      </c>
      <c r="I89" s="174">
        <f t="shared" ref="I89:J89" si="30">SUM(I79:I88)</f>
        <v>43728</v>
      </c>
      <c r="J89" s="175">
        <f t="shared" si="30"/>
        <v>1</v>
      </c>
    </row>
    <row r="90" spans="1:10" ht="19.5" thickBot="1" x14ac:dyDescent="0.35">
      <c r="A90" s="160"/>
      <c r="B90" s="161"/>
      <c r="C90" s="161"/>
      <c r="D90" s="161"/>
      <c r="E90" s="114"/>
      <c r="F90" s="149"/>
      <c r="G90" s="149"/>
      <c r="H90" s="114"/>
      <c r="I90" s="114"/>
      <c r="J90" s="114"/>
    </row>
    <row r="91" spans="1:10" ht="16.5" thickBot="1" x14ac:dyDescent="0.3">
      <c r="A91" s="430" t="s">
        <v>81</v>
      </c>
      <c r="B91" s="431"/>
      <c r="C91" s="431"/>
      <c r="D91" s="431"/>
      <c r="E91" s="431"/>
      <c r="F91" s="431"/>
      <c r="G91" s="431"/>
      <c r="H91" s="435"/>
      <c r="I91" s="435"/>
      <c r="J91" s="436"/>
    </row>
    <row r="92" spans="1:10" ht="18.75" x14ac:dyDescent="0.3">
      <c r="A92" s="82" t="s">
        <v>82</v>
      </c>
      <c r="B92" s="150">
        <v>5669</v>
      </c>
      <c r="C92" s="151">
        <v>10192</v>
      </c>
      <c r="D92" s="164">
        <v>1283439</v>
      </c>
      <c r="E92" s="118">
        <f t="shared" ref="E92:E101" si="31">D92/B92</f>
        <v>226.39601340624449</v>
      </c>
      <c r="F92" s="165">
        <v>2230</v>
      </c>
      <c r="G92" s="165">
        <f t="shared" ref="G92:G100" si="32">C92-F92</f>
        <v>7962</v>
      </c>
      <c r="H92" s="166">
        <f t="shared" ref="H92:H100" si="33">C92-I92-J92</f>
        <v>5526</v>
      </c>
      <c r="I92" s="119">
        <v>4665</v>
      </c>
      <c r="J92" s="120">
        <v>1</v>
      </c>
    </row>
    <row r="93" spans="1:10" ht="18.75" x14ac:dyDescent="0.3">
      <c r="A93" s="91" t="s">
        <v>83</v>
      </c>
      <c r="B93" s="129">
        <v>8109</v>
      </c>
      <c r="C93" s="153">
        <v>15352</v>
      </c>
      <c r="D93" s="168">
        <v>1953257</v>
      </c>
      <c r="E93" s="97">
        <f t="shared" si="31"/>
        <v>240.87520039462325</v>
      </c>
      <c r="F93" s="165">
        <v>3608</v>
      </c>
      <c r="G93" s="165">
        <f t="shared" si="32"/>
        <v>11744</v>
      </c>
      <c r="H93" s="123">
        <f t="shared" si="33"/>
        <v>8623</v>
      </c>
      <c r="I93" s="124">
        <v>6729</v>
      </c>
      <c r="J93" s="133">
        <v>0</v>
      </c>
    </row>
    <row r="94" spans="1:10" ht="18.75" x14ac:dyDescent="0.3">
      <c r="A94" s="91" t="s">
        <v>84</v>
      </c>
      <c r="B94" s="129">
        <v>3989</v>
      </c>
      <c r="C94" s="153">
        <v>7521</v>
      </c>
      <c r="D94" s="168">
        <v>964176</v>
      </c>
      <c r="E94" s="97">
        <f t="shared" si="31"/>
        <v>241.70869892203561</v>
      </c>
      <c r="F94" s="165">
        <v>1777</v>
      </c>
      <c r="G94" s="165">
        <f t="shared" si="32"/>
        <v>5744</v>
      </c>
      <c r="H94" s="123">
        <f t="shared" si="33"/>
        <v>4131</v>
      </c>
      <c r="I94" s="124">
        <v>3389</v>
      </c>
      <c r="J94" s="133">
        <v>1</v>
      </c>
    </row>
    <row r="95" spans="1:10" ht="18.75" x14ac:dyDescent="0.3">
      <c r="A95" s="91" t="s">
        <v>85</v>
      </c>
      <c r="B95" s="129">
        <v>2827</v>
      </c>
      <c r="C95" s="153">
        <v>4886</v>
      </c>
      <c r="D95" s="168">
        <v>623236</v>
      </c>
      <c r="E95" s="97">
        <f t="shared" si="31"/>
        <v>220.4584365051291</v>
      </c>
      <c r="F95" s="165">
        <v>1008</v>
      </c>
      <c r="G95" s="165">
        <f t="shared" si="32"/>
        <v>3878</v>
      </c>
      <c r="H95" s="123">
        <f t="shared" si="33"/>
        <v>2783</v>
      </c>
      <c r="I95" s="124">
        <v>2103</v>
      </c>
      <c r="J95" s="133">
        <v>0</v>
      </c>
    </row>
    <row r="96" spans="1:10" ht="18.75" x14ac:dyDescent="0.3">
      <c r="A96" s="91" t="s">
        <v>86</v>
      </c>
      <c r="B96" s="129">
        <v>5367</v>
      </c>
      <c r="C96" s="153">
        <v>10368</v>
      </c>
      <c r="D96" s="168">
        <v>1322488</v>
      </c>
      <c r="E96" s="97">
        <f t="shared" si="31"/>
        <v>246.41103037078443</v>
      </c>
      <c r="F96" s="165">
        <v>2445</v>
      </c>
      <c r="G96" s="165">
        <f t="shared" si="32"/>
        <v>7923</v>
      </c>
      <c r="H96" s="123">
        <f t="shared" si="33"/>
        <v>5702</v>
      </c>
      <c r="I96" s="124">
        <v>4666</v>
      </c>
      <c r="J96" s="133">
        <v>0</v>
      </c>
    </row>
    <row r="97" spans="1:10" ht="18.75" x14ac:dyDescent="0.3">
      <c r="A97" s="91" t="s">
        <v>87</v>
      </c>
      <c r="B97" s="129">
        <v>1120</v>
      </c>
      <c r="C97" s="153">
        <v>2397</v>
      </c>
      <c r="D97" s="168">
        <v>308470</v>
      </c>
      <c r="E97" s="97">
        <f t="shared" si="31"/>
        <v>275.41964285714283</v>
      </c>
      <c r="F97" s="165">
        <v>625</v>
      </c>
      <c r="G97" s="165">
        <f t="shared" si="32"/>
        <v>1772</v>
      </c>
      <c r="H97" s="123">
        <f t="shared" si="33"/>
        <v>1248</v>
      </c>
      <c r="I97" s="124">
        <v>1149</v>
      </c>
      <c r="J97" s="133">
        <v>0</v>
      </c>
    </row>
    <row r="98" spans="1:10" ht="18.75" x14ac:dyDescent="0.3">
      <c r="A98" s="91" t="s">
        <v>88</v>
      </c>
      <c r="B98" s="129">
        <v>16321</v>
      </c>
      <c r="C98" s="153">
        <v>29220</v>
      </c>
      <c r="D98" s="168">
        <v>3786013.27</v>
      </c>
      <c r="E98" s="97">
        <f t="shared" si="31"/>
        <v>231.97189326634398</v>
      </c>
      <c r="F98" s="165">
        <v>7231</v>
      </c>
      <c r="G98" s="165">
        <f t="shared" si="32"/>
        <v>21989</v>
      </c>
      <c r="H98" s="123">
        <f t="shared" si="33"/>
        <v>16772</v>
      </c>
      <c r="I98" s="124">
        <v>12448</v>
      </c>
      <c r="J98" s="133">
        <v>0</v>
      </c>
    </row>
    <row r="99" spans="1:10" ht="21" customHeight="1" x14ac:dyDescent="0.3">
      <c r="A99" s="190" t="s">
        <v>89</v>
      </c>
      <c r="B99" s="129">
        <v>4428</v>
      </c>
      <c r="C99" s="153">
        <v>8457</v>
      </c>
      <c r="D99" s="191">
        <v>1061689</v>
      </c>
      <c r="E99" s="192">
        <f t="shared" si="31"/>
        <v>239.76716350496838</v>
      </c>
      <c r="F99" s="165">
        <v>2066</v>
      </c>
      <c r="G99" s="165">
        <f t="shared" si="32"/>
        <v>6391</v>
      </c>
      <c r="H99" s="123">
        <f t="shared" si="33"/>
        <v>4674</v>
      </c>
      <c r="I99" s="124">
        <v>3783</v>
      </c>
      <c r="J99" s="133">
        <v>0</v>
      </c>
    </row>
    <row r="100" spans="1:10" ht="19.5" thickBot="1" x14ac:dyDescent="0.35">
      <c r="A100" s="91" t="s">
        <v>90</v>
      </c>
      <c r="B100" s="156">
        <v>6834</v>
      </c>
      <c r="C100" s="157">
        <v>12855</v>
      </c>
      <c r="D100" s="170">
        <v>1645448</v>
      </c>
      <c r="E100" s="104">
        <f t="shared" si="31"/>
        <v>240.77377816798361</v>
      </c>
      <c r="F100" s="176">
        <v>3147</v>
      </c>
      <c r="G100" s="165">
        <f t="shared" si="32"/>
        <v>9708</v>
      </c>
      <c r="H100" s="171">
        <f t="shared" si="33"/>
        <v>7047</v>
      </c>
      <c r="I100" s="143">
        <v>5808</v>
      </c>
      <c r="J100" s="144">
        <v>0</v>
      </c>
    </row>
    <row r="101" spans="1:10" ht="19.5" thickBot="1" x14ac:dyDescent="0.35">
      <c r="A101" s="107" t="s">
        <v>48</v>
      </c>
      <c r="B101" s="145">
        <f>SUM(B92:B100)</f>
        <v>54664</v>
      </c>
      <c r="C101" s="145">
        <f t="shared" ref="C101:G101" si="34">SUM(C92:C100)</f>
        <v>101248</v>
      </c>
      <c r="D101" s="145">
        <f t="shared" si="34"/>
        <v>12948216.27</v>
      </c>
      <c r="E101" s="172">
        <f t="shared" si="31"/>
        <v>236.86916928874578</v>
      </c>
      <c r="F101" s="146">
        <f t="shared" si="34"/>
        <v>24137</v>
      </c>
      <c r="G101" s="146">
        <f t="shared" si="34"/>
        <v>77111</v>
      </c>
      <c r="H101" s="173">
        <f>SUM(H92:H100)</f>
        <v>56506</v>
      </c>
      <c r="I101" s="174">
        <f>SUM(I92:I100)</f>
        <v>44740</v>
      </c>
      <c r="J101" s="175">
        <f>SUM(J92:J100)</f>
        <v>2</v>
      </c>
    </row>
    <row r="102" spans="1:10" ht="19.5" thickBot="1" x14ac:dyDescent="0.35">
      <c r="A102" s="160"/>
      <c r="B102" s="161"/>
      <c r="C102" s="161"/>
      <c r="D102" s="161"/>
      <c r="E102" s="162"/>
      <c r="F102" s="149"/>
      <c r="G102" s="149"/>
      <c r="H102" s="114"/>
      <c r="I102" s="114"/>
      <c r="J102" s="114"/>
    </row>
    <row r="103" spans="1:10" ht="16.5" thickBot="1" x14ac:dyDescent="0.3">
      <c r="A103" s="437" t="s">
        <v>91</v>
      </c>
      <c r="B103" s="438"/>
      <c r="C103" s="438"/>
      <c r="D103" s="438"/>
      <c r="E103" s="438"/>
      <c r="F103" s="438"/>
      <c r="G103" s="438"/>
      <c r="H103" s="439"/>
      <c r="I103" s="439"/>
      <c r="J103" s="440"/>
    </row>
    <row r="104" spans="1:10" ht="18.75" x14ac:dyDescent="0.3">
      <c r="A104" s="193" t="s">
        <v>92</v>
      </c>
      <c r="B104" s="194">
        <v>3912</v>
      </c>
      <c r="C104" s="195">
        <v>8158</v>
      </c>
      <c r="D104" s="194">
        <v>1047571</v>
      </c>
      <c r="E104" s="182">
        <f t="shared" ref="E104:E118" si="35">D104/B104</f>
        <v>267.78399795501025</v>
      </c>
      <c r="F104" s="165">
        <v>2055</v>
      </c>
      <c r="G104" s="165">
        <f t="shared" ref="G104:G117" si="36">C104-F104</f>
        <v>6103</v>
      </c>
      <c r="H104" s="166">
        <f t="shared" ref="H104:H117" si="37">C104-I104-J104</f>
        <v>4398</v>
      </c>
      <c r="I104" s="119">
        <v>3758</v>
      </c>
      <c r="J104" s="120">
        <v>2</v>
      </c>
    </row>
    <row r="105" spans="1:10" ht="18.75" x14ac:dyDescent="0.3">
      <c r="A105" s="196" t="s">
        <v>93</v>
      </c>
      <c r="B105" s="129">
        <v>5537</v>
      </c>
      <c r="C105" s="131">
        <v>10030</v>
      </c>
      <c r="D105" s="129">
        <v>1274788</v>
      </c>
      <c r="E105" s="184">
        <f t="shared" si="35"/>
        <v>230.23081090843417</v>
      </c>
      <c r="F105" s="165">
        <v>2432</v>
      </c>
      <c r="G105" s="165">
        <f t="shared" si="36"/>
        <v>7598</v>
      </c>
      <c r="H105" s="123">
        <f t="shared" si="37"/>
        <v>5492</v>
      </c>
      <c r="I105" s="124">
        <v>4538</v>
      </c>
      <c r="J105" s="133">
        <v>0</v>
      </c>
    </row>
    <row r="106" spans="1:10" ht="18.75" x14ac:dyDescent="0.3">
      <c r="A106" s="196" t="s">
        <v>94</v>
      </c>
      <c r="B106" s="126">
        <v>850</v>
      </c>
      <c r="C106" s="197">
        <v>1649</v>
      </c>
      <c r="D106" s="126">
        <v>223228</v>
      </c>
      <c r="E106" s="184">
        <f t="shared" si="35"/>
        <v>262.62117647058824</v>
      </c>
      <c r="F106" s="165">
        <v>360</v>
      </c>
      <c r="G106" s="165">
        <f t="shared" si="36"/>
        <v>1289</v>
      </c>
      <c r="H106" s="123">
        <f t="shared" si="37"/>
        <v>867</v>
      </c>
      <c r="I106" s="124">
        <v>782</v>
      </c>
      <c r="J106" s="133">
        <v>0</v>
      </c>
    </row>
    <row r="107" spans="1:10" ht="18.75" x14ac:dyDescent="0.3">
      <c r="A107" s="196" t="s">
        <v>95</v>
      </c>
      <c r="B107" s="129">
        <v>7654</v>
      </c>
      <c r="C107" s="153">
        <v>14534</v>
      </c>
      <c r="D107" s="129">
        <v>1849189</v>
      </c>
      <c r="E107" s="184">
        <f t="shared" si="35"/>
        <v>241.59772667886074</v>
      </c>
      <c r="F107" s="165">
        <v>3587</v>
      </c>
      <c r="G107" s="165">
        <f t="shared" si="36"/>
        <v>10947</v>
      </c>
      <c r="H107" s="123">
        <f t="shared" si="37"/>
        <v>7973</v>
      </c>
      <c r="I107" s="124">
        <v>6561</v>
      </c>
      <c r="J107" s="133">
        <v>0</v>
      </c>
    </row>
    <row r="108" spans="1:10" ht="18.75" x14ac:dyDescent="0.3">
      <c r="A108" s="91" t="s">
        <v>96</v>
      </c>
      <c r="B108" s="129">
        <v>4752</v>
      </c>
      <c r="C108" s="153">
        <v>9162</v>
      </c>
      <c r="D108" s="129">
        <v>1181683</v>
      </c>
      <c r="E108" s="184">
        <f t="shared" si="35"/>
        <v>248.67066498316498</v>
      </c>
      <c r="F108" s="165">
        <v>2306</v>
      </c>
      <c r="G108" s="165">
        <f t="shared" si="36"/>
        <v>6856</v>
      </c>
      <c r="H108" s="123">
        <f t="shared" si="37"/>
        <v>5053</v>
      </c>
      <c r="I108" s="124">
        <v>4109</v>
      </c>
      <c r="J108" s="133">
        <v>0</v>
      </c>
    </row>
    <row r="109" spans="1:10" ht="18.75" x14ac:dyDescent="0.3">
      <c r="A109" s="91" t="s">
        <v>97</v>
      </c>
      <c r="B109" s="129">
        <v>3756</v>
      </c>
      <c r="C109" s="153">
        <v>7402</v>
      </c>
      <c r="D109" s="129">
        <v>960768</v>
      </c>
      <c r="E109" s="184">
        <f t="shared" si="35"/>
        <v>255.79552715654953</v>
      </c>
      <c r="F109" s="165">
        <v>1796</v>
      </c>
      <c r="G109" s="165">
        <f t="shared" si="36"/>
        <v>5606</v>
      </c>
      <c r="H109" s="123">
        <f t="shared" si="37"/>
        <v>3816</v>
      </c>
      <c r="I109" s="124">
        <v>3585</v>
      </c>
      <c r="J109" s="133">
        <v>1</v>
      </c>
    </row>
    <row r="110" spans="1:10" ht="18.75" x14ac:dyDescent="0.3">
      <c r="A110" s="91" t="s">
        <v>98</v>
      </c>
      <c r="B110" s="129">
        <v>8963</v>
      </c>
      <c r="C110" s="153">
        <v>17521</v>
      </c>
      <c r="D110" s="129">
        <v>2225547</v>
      </c>
      <c r="E110" s="184">
        <f t="shared" si="35"/>
        <v>248.30380452973336</v>
      </c>
      <c r="F110" s="165">
        <v>4401</v>
      </c>
      <c r="G110" s="165">
        <f t="shared" si="36"/>
        <v>13120</v>
      </c>
      <c r="H110" s="123">
        <f t="shared" si="37"/>
        <v>9794</v>
      </c>
      <c r="I110" s="124">
        <v>7727</v>
      </c>
      <c r="J110" s="133">
        <v>0</v>
      </c>
    </row>
    <row r="111" spans="1:10" ht="18.75" x14ac:dyDescent="0.3">
      <c r="A111" s="91" t="s">
        <v>99</v>
      </c>
      <c r="B111" s="129">
        <v>5902</v>
      </c>
      <c r="C111" s="153">
        <v>11746</v>
      </c>
      <c r="D111" s="129">
        <v>1489199</v>
      </c>
      <c r="E111" s="184">
        <f t="shared" si="35"/>
        <v>252.32107760081328</v>
      </c>
      <c r="F111" s="165">
        <v>2806</v>
      </c>
      <c r="G111" s="165">
        <f t="shared" si="36"/>
        <v>8940</v>
      </c>
      <c r="H111" s="123">
        <f t="shared" si="37"/>
        <v>6116</v>
      </c>
      <c r="I111" s="124">
        <v>5630</v>
      </c>
      <c r="J111" s="133">
        <v>0</v>
      </c>
    </row>
    <row r="112" spans="1:10" ht="18.75" x14ac:dyDescent="0.3">
      <c r="A112" s="91" t="s">
        <v>100</v>
      </c>
      <c r="B112" s="129">
        <v>5389</v>
      </c>
      <c r="C112" s="153">
        <v>10977</v>
      </c>
      <c r="D112" s="129">
        <v>1394420</v>
      </c>
      <c r="E112" s="184">
        <f t="shared" si="35"/>
        <v>258.75301540174428</v>
      </c>
      <c r="F112" s="165">
        <v>3145</v>
      </c>
      <c r="G112" s="165">
        <f t="shared" si="36"/>
        <v>7832</v>
      </c>
      <c r="H112" s="123">
        <f t="shared" si="37"/>
        <v>6037</v>
      </c>
      <c r="I112" s="124">
        <v>4940</v>
      </c>
      <c r="J112" s="133">
        <v>0</v>
      </c>
    </row>
    <row r="113" spans="1:10" ht="18.75" x14ac:dyDescent="0.3">
      <c r="A113" s="91" t="s">
        <v>101</v>
      </c>
      <c r="B113" s="129">
        <v>7694</v>
      </c>
      <c r="C113" s="153">
        <v>13716</v>
      </c>
      <c r="D113" s="129">
        <v>1769584</v>
      </c>
      <c r="E113" s="184">
        <f t="shared" si="35"/>
        <v>229.99532102937354</v>
      </c>
      <c r="F113" s="165">
        <v>3576</v>
      </c>
      <c r="G113" s="165">
        <f t="shared" si="36"/>
        <v>10140</v>
      </c>
      <c r="H113" s="123">
        <f t="shared" si="37"/>
        <v>7868</v>
      </c>
      <c r="I113" s="124">
        <v>5848</v>
      </c>
      <c r="J113" s="133">
        <v>0</v>
      </c>
    </row>
    <row r="114" spans="1:10" ht="18.75" x14ac:dyDescent="0.3">
      <c r="A114" s="91" t="s">
        <v>102</v>
      </c>
      <c r="B114" s="129">
        <v>8745</v>
      </c>
      <c r="C114" s="153">
        <v>17290</v>
      </c>
      <c r="D114" s="129">
        <v>2211896</v>
      </c>
      <c r="E114" s="184">
        <f t="shared" si="35"/>
        <v>252.93264722698686</v>
      </c>
      <c r="F114" s="165">
        <v>4779</v>
      </c>
      <c r="G114" s="165">
        <f t="shared" si="36"/>
        <v>12511</v>
      </c>
      <c r="H114" s="123">
        <f t="shared" si="37"/>
        <v>9818</v>
      </c>
      <c r="I114" s="124">
        <v>7472</v>
      </c>
      <c r="J114" s="133">
        <v>0</v>
      </c>
    </row>
    <row r="115" spans="1:10" ht="18.75" x14ac:dyDescent="0.3">
      <c r="A115" s="91" t="s">
        <v>103</v>
      </c>
      <c r="B115" s="129">
        <v>16249</v>
      </c>
      <c r="C115" s="153">
        <v>30613</v>
      </c>
      <c r="D115" s="129">
        <v>3966708</v>
      </c>
      <c r="E115" s="184">
        <f t="shared" si="35"/>
        <v>244.12013046956736</v>
      </c>
      <c r="F115" s="165">
        <v>8136</v>
      </c>
      <c r="G115" s="165">
        <f t="shared" si="36"/>
        <v>22477</v>
      </c>
      <c r="H115" s="123">
        <f t="shared" si="37"/>
        <v>17407</v>
      </c>
      <c r="I115" s="124">
        <v>13206</v>
      </c>
      <c r="J115" s="133">
        <v>0</v>
      </c>
    </row>
    <row r="116" spans="1:10" ht="18.75" x14ac:dyDescent="0.3">
      <c r="A116" s="91" t="s">
        <v>104</v>
      </c>
      <c r="B116" s="129">
        <v>5690</v>
      </c>
      <c r="C116" s="153">
        <v>11201</v>
      </c>
      <c r="D116" s="129">
        <v>1448886</v>
      </c>
      <c r="E116" s="184">
        <f t="shared" si="35"/>
        <v>254.6372583479789</v>
      </c>
      <c r="F116" s="165">
        <v>2757</v>
      </c>
      <c r="G116" s="165">
        <f t="shared" si="36"/>
        <v>8444</v>
      </c>
      <c r="H116" s="123">
        <f t="shared" si="37"/>
        <v>6151</v>
      </c>
      <c r="I116" s="124">
        <v>5050</v>
      </c>
      <c r="J116" s="133">
        <v>0</v>
      </c>
    </row>
    <row r="117" spans="1:10" ht="19.5" thickBot="1" x14ac:dyDescent="0.35">
      <c r="A117" s="91" t="s">
        <v>105</v>
      </c>
      <c r="B117" s="156">
        <v>8352</v>
      </c>
      <c r="C117" s="157">
        <v>15567</v>
      </c>
      <c r="D117" s="156">
        <v>2003143</v>
      </c>
      <c r="E117" s="185">
        <f t="shared" si="35"/>
        <v>239.83991858237547</v>
      </c>
      <c r="F117" s="176">
        <v>3505</v>
      </c>
      <c r="G117" s="165">
        <f t="shared" si="36"/>
        <v>12062</v>
      </c>
      <c r="H117" s="171">
        <f t="shared" si="37"/>
        <v>8621</v>
      </c>
      <c r="I117" s="143">
        <v>6946</v>
      </c>
      <c r="J117" s="144">
        <v>0</v>
      </c>
    </row>
    <row r="118" spans="1:10" ht="19.5" thickBot="1" x14ac:dyDescent="0.35">
      <c r="A118" s="107" t="s">
        <v>48</v>
      </c>
      <c r="B118" s="145">
        <f>SUM(B104:B117)</f>
        <v>93445</v>
      </c>
      <c r="C118" s="145">
        <f t="shared" ref="C118:J118" si="38">SUM(C104:C117)</f>
        <v>179566</v>
      </c>
      <c r="D118" s="145">
        <f>SUM(D104:D117)</f>
        <v>23046610</v>
      </c>
      <c r="E118" s="172">
        <f t="shared" si="35"/>
        <v>246.63288565466317</v>
      </c>
      <c r="F118" s="146">
        <f t="shared" si="38"/>
        <v>45641</v>
      </c>
      <c r="G118" s="146">
        <f t="shared" si="38"/>
        <v>133925</v>
      </c>
      <c r="H118" s="173">
        <f>SUM(H104:H117)</f>
        <v>99411</v>
      </c>
      <c r="I118" s="174">
        <f t="shared" si="38"/>
        <v>80152</v>
      </c>
      <c r="J118" s="175">
        <f t="shared" si="38"/>
        <v>3</v>
      </c>
    </row>
    <row r="119" spans="1:10" ht="19.5" thickBot="1" x14ac:dyDescent="0.35">
      <c r="A119" s="160"/>
      <c r="B119" s="161"/>
      <c r="C119" s="161"/>
      <c r="D119" s="161"/>
      <c r="E119" s="162"/>
      <c r="F119" s="149"/>
      <c r="G119" s="149"/>
      <c r="H119" s="114"/>
      <c r="I119" s="114"/>
      <c r="J119" s="114"/>
    </row>
    <row r="120" spans="1:10" ht="16.5" thickBot="1" x14ac:dyDescent="0.3">
      <c r="A120" s="430"/>
      <c r="B120" s="431"/>
      <c r="C120" s="431"/>
      <c r="D120" s="431"/>
      <c r="E120" s="431"/>
      <c r="F120" s="431"/>
      <c r="G120" s="431"/>
      <c r="H120" s="431"/>
      <c r="I120" s="431"/>
      <c r="J120" s="432"/>
    </row>
    <row r="121" spans="1:10" ht="18.75" x14ac:dyDescent="0.3">
      <c r="A121" s="82" t="s">
        <v>108</v>
      </c>
      <c r="B121" s="150">
        <v>9398</v>
      </c>
      <c r="C121" s="198">
        <v>17024</v>
      </c>
      <c r="D121" s="150">
        <v>2182450</v>
      </c>
      <c r="E121" s="182">
        <f t="shared" ref="E121:E131" si="39">D121/B121</f>
        <v>232.22494147690998</v>
      </c>
      <c r="F121" s="150">
        <v>4636</v>
      </c>
      <c r="G121" s="198">
        <f t="shared" ref="G121:G128" si="40">C121-F121</f>
        <v>12388</v>
      </c>
      <c r="H121" s="118">
        <f t="shared" ref="H121:H128" si="41">C121-I121-J121</f>
        <v>9944</v>
      </c>
      <c r="I121" s="119">
        <v>7080</v>
      </c>
      <c r="J121" s="152">
        <v>0</v>
      </c>
    </row>
    <row r="122" spans="1:10" ht="18.75" x14ac:dyDescent="0.3">
      <c r="A122" s="91" t="s">
        <v>109</v>
      </c>
      <c r="B122" s="126">
        <v>1489</v>
      </c>
      <c r="C122" s="165">
        <v>2725</v>
      </c>
      <c r="D122" s="126">
        <v>346289</v>
      </c>
      <c r="E122" s="184">
        <f t="shared" si="39"/>
        <v>232.56480859637341</v>
      </c>
      <c r="F122" s="129">
        <v>707</v>
      </c>
      <c r="G122" s="199">
        <f t="shared" si="40"/>
        <v>2018</v>
      </c>
      <c r="H122" s="97">
        <f t="shared" si="41"/>
        <v>1603</v>
      </c>
      <c r="I122" s="124">
        <v>1122</v>
      </c>
      <c r="J122" s="154">
        <v>0</v>
      </c>
    </row>
    <row r="123" spans="1:10" ht="18.75" x14ac:dyDescent="0.3">
      <c r="A123" s="91" t="s">
        <v>110</v>
      </c>
      <c r="B123" s="129">
        <v>9189</v>
      </c>
      <c r="C123" s="167">
        <v>14541</v>
      </c>
      <c r="D123" s="129">
        <v>1884187</v>
      </c>
      <c r="E123" s="184">
        <f t="shared" si="39"/>
        <v>205.04810099031451</v>
      </c>
      <c r="F123" s="129">
        <v>3373</v>
      </c>
      <c r="G123" s="199">
        <f t="shared" si="40"/>
        <v>11168</v>
      </c>
      <c r="H123" s="97">
        <f t="shared" si="41"/>
        <v>8417</v>
      </c>
      <c r="I123" s="124">
        <v>6124</v>
      </c>
      <c r="J123" s="154">
        <v>0</v>
      </c>
    </row>
    <row r="124" spans="1:10" ht="18.75" x14ac:dyDescent="0.3">
      <c r="A124" s="91" t="s">
        <v>111</v>
      </c>
      <c r="B124" s="129">
        <v>11156</v>
      </c>
      <c r="C124" s="167">
        <v>21054</v>
      </c>
      <c r="D124" s="129">
        <v>2713071</v>
      </c>
      <c r="E124" s="184">
        <f t="shared" si="39"/>
        <v>243.19388669774114</v>
      </c>
      <c r="F124" s="129">
        <v>6559</v>
      </c>
      <c r="G124" s="199">
        <f t="shared" si="40"/>
        <v>14495</v>
      </c>
      <c r="H124" s="97">
        <f t="shared" si="41"/>
        <v>12731</v>
      </c>
      <c r="I124" s="124">
        <v>8323</v>
      </c>
      <c r="J124" s="154">
        <v>0</v>
      </c>
    </row>
    <row r="125" spans="1:10" ht="18.75" x14ac:dyDescent="0.3">
      <c r="A125" s="91" t="s">
        <v>112</v>
      </c>
      <c r="B125" s="129">
        <v>9791</v>
      </c>
      <c r="C125" s="167">
        <v>18188</v>
      </c>
      <c r="D125" s="129">
        <v>2332490</v>
      </c>
      <c r="E125" s="184">
        <f t="shared" si="39"/>
        <v>238.22796445715454</v>
      </c>
      <c r="F125" s="129">
        <v>5836</v>
      </c>
      <c r="G125" s="199">
        <f t="shared" si="40"/>
        <v>12352</v>
      </c>
      <c r="H125" s="97">
        <f t="shared" si="41"/>
        <v>11113</v>
      </c>
      <c r="I125" s="124">
        <v>7074</v>
      </c>
      <c r="J125" s="154">
        <v>1</v>
      </c>
    </row>
    <row r="126" spans="1:10" ht="18.75" x14ac:dyDescent="0.3">
      <c r="A126" s="91" t="s">
        <v>113</v>
      </c>
      <c r="B126" s="129">
        <v>7975</v>
      </c>
      <c r="C126" s="167">
        <v>15276</v>
      </c>
      <c r="D126" s="129">
        <v>1969070</v>
      </c>
      <c r="E126" s="184">
        <f t="shared" si="39"/>
        <v>246.90532915360501</v>
      </c>
      <c r="F126" s="129">
        <v>4880</v>
      </c>
      <c r="G126" s="199">
        <f t="shared" si="40"/>
        <v>10396</v>
      </c>
      <c r="H126" s="97">
        <f t="shared" si="41"/>
        <v>9168</v>
      </c>
      <c r="I126" s="124">
        <v>6108</v>
      </c>
      <c r="J126" s="154">
        <v>0</v>
      </c>
    </row>
    <row r="127" spans="1:10" ht="18.75" x14ac:dyDescent="0.3">
      <c r="A127" s="91" t="s">
        <v>114</v>
      </c>
      <c r="B127" s="129">
        <v>14303</v>
      </c>
      <c r="C127" s="167">
        <v>25186</v>
      </c>
      <c r="D127" s="129">
        <v>3251859.54</v>
      </c>
      <c r="E127" s="184">
        <f t="shared" si="39"/>
        <v>227.35506816751732</v>
      </c>
      <c r="F127" s="129">
        <v>7493</v>
      </c>
      <c r="G127" s="199">
        <f t="shared" si="40"/>
        <v>17693</v>
      </c>
      <c r="H127" s="97">
        <f t="shared" si="41"/>
        <v>15161</v>
      </c>
      <c r="I127" s="124">
        <v>10025</v>
      </c>
      <c r="J127" s="154">
        <v>0</v>
      </c>
    </row>
    <row r="128" spans="1:10" ht="18.75" customHeight="1" thickBot="1" x14ac:dyDescent="0.35">
      <c r="A128" s="190" t="s">
        <v>107</v>
      </c>
      <c r="B128" s="156">
        <v>1766</v>
      </c>
      <c r="C128" s="169">
        <v>3507</v>
      </c>
      <c r="D128" s="156">
        <v>458684</v>
      </c>
      <c r="E128" s="185">
        <f t="shared" si="39"/>
        <v>259.73046432616081</v>
      </c>
      <c r="F128" s="156">
        <v>1172</v>
      </c>
      <c r="G128" s="200">
        <f t="shared" si="40"/>
        <v>2335</v>
      </c>
      <c r="H128" s="104">
        <f t="shared" si="41"/>
        <v>1999</v>
      </c>
      <c r="I128" s="143">
        <v>1508</v>
      </c>
      <c r="J128" s="158">
        <v>0</v>
      </c>
    </row>
    <row r="129" spans="1:10" ht="19.5" thickBot="1" x14ac:dyDescent="0.35">
      <c r="A129" s="107" t="s">
        <v>48</v>
      </c>
      <c r="B129" s="145">
        <f t="shared" ref="B129:J129" si="42">SUM(B121:B128)</f>
        <v>65067</v>
      </c>
      <c r="C129" s="145">
        <f t="shared" si="42"/>
        <v>117501</v>
      </c>
      <c r="D129" s="145">
        <f t="shared" si="42"/>
        <v>15138100.539999999</v>
      </c>
      <c r="E129" s="172">
        <f t="shared" si="39"/>
        <v>232.65404183380207</v>
      </c>
      <c r="F129" s="159">
        <f t="shared" si="42"/>
        <v>34656</v>
      </c>
      <c r="G129" s="159">
        <f t="shared" si="42"/>
        <v>82845</v>
      </c>
      <c r="H129" s="173">
        <f>SUM(H121:H128)</f>
        <v>70136</v>
      </c>
      <c r="I129" s="174">
        <f t="shared" si="42"/>
        <v>47364</v>
      </c>
      <c r="J129" s="175">
        <f t="shared" si="42"/>
        <v>1</v>
      </c>
    </row>
    <row r="130" spans="1:10" ht="19.5" thickBot="1" x14ac:dyDescent="0.35">
      <c r="A130" s="160"/>
      <c r="B130" s="161"/>
      <c r="C130" s="161"/>
      <c r="D130" s="161"/>
      <c r="E130" s="162"/>
      <c r="F130" s="149"/>
      <c r="G130" s="149"/>
      <c r="H130" s="114"/>
      <c r="I130" s="114"/>
      <c r="J130" s="114"/>
    </row>
    <row r="131" spans="1:10" ht="19.5" thickBot="1" x14ac:dyDescent="0.35">
      <c r="A131" s="201" t="s">
        <v>115</v>
      </c>
      <c r="B131" s="202">
        <f t="shared" ref="B131:J131" si="43">SUM(B129+B118+B101+B89+B76+B67+B57+B47+B33+B17)</f>
        <v>659470</v>
      </c>
      <c r="C131" s="202">
        <f t="shared" si="43"/>
        <v>1224358</v>
      </c>
      <c r="D131" s="202">
        <f>SUM(D129+D118+D101+D89+D76+D67+D57+D47+D33+D17)</f>
        <v>155664290.81</v>
      </c>
      <c r="E131" s="202">
        <f t="shared" si="39"/>
        <v>236.04453699182676</v>
      </c>
      <c r="F131" s="146">
        <f t="shared" si="43"/>
        <v>313873</v>
      </c>
      <c r="G131" s="146">
        <f t="shared" si="43"/>
        <v>910485</v>
      </c>
      <c r="H131" s="145">
        <f t="shared" si="43"/>
        <v>692795</v>
      </c>
      <c r="I131" s="189">
        <f t="shared" si="43"/>
        <v>531553</v>
      </c>
      <c r="J131" s="203">
        <f t="shared" si="43"/>
        <v>10</v>
      </c>
    </row>
    <row r="134" spans="1:10" x14ac:dyDescent="0.25">
      <c r="B134" s="360"/>
    </row>
  </sheetData>
  <mergeCells count="13">
    <mergeCell ref="B1:H1"/>
    <mergeCell ref="B2:H2"/>
    <mergeCell ref="B3:H3"/>
    <mergeCell ref="B4:H4"/>
    <mergeCell ref="B5:H5"/>
    <mergeCell ref="A91:J91"/>
    <mergeCell ref="A103:J103"/>
    <mergeCell ref="A120:J120"/>
    <mergeCell ref="A19:J19"/>
    <mergeCell ref="A35:J35"/>
    <mergeCell ref="A49:J49"/>
    <mergeCell ref="A59:J59"/>
    <mergeCell ref="A78:J7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4"/>
  <sheetViews>
    <sheetView workbookViewId="0">
      <selection activeCell="E135" sqref="E135"/>
    </sheetView>
  </sheetViews>
  <sheetFormatPr defaultRowHeight="15" x14ac:dyDescent="0.25"/>
  <cols>
    <col min="1" max="1" width="18.7109375" style="69" bestFit="1" customWidth="1"/>
    <col min="2" max="2" width="11.28515625" style="69" bestFit="1" customWidth="1"/>
    <col min="3" max="3" width="15.42578125" style="69" customWidth="1"/>
    <col min="4" max="4" width="26.140625" style="69" customWidth="1"/>
    <col min="5" max="5" width="22.42578125" style="69" customWidth="1"/>
    <col min="6" max="6" width="13.140625" style="69" bestFit="1" customWidth="1"/>
    <col min="7" max="7" width="11.42578125" style="69" bestFit="1" customWidth="1"/>
    <col min="8" max="8" width="12.28515625" style="69" bestFit="1" customWidth="1"/>
    <col min="9" max="9" width="12.85546875" style="69" bestFit="1" customWidth="1"/>
    <col min="10" max="10" width="6.5703125" style="69" bestFit="1" customWidth="1"/>
    <col min="11" max="12" width="9.140625" style="69"/>
    <col min="13" max="13" width="18.42578125" style="69" bestFit="1" customWidth="1"/>
    <col min="14" max="248" width="9.140625" style="69"/>
    <col min="249" max="249" width="18.7109375" style="69" bestFit="1" customWidth="1"/>
    <col min="250" max="250" width="9.140625" style="69"/>
    <col min="251" max="251" width="10.28515625" style="69" customWidth="1"/>
    <col min="252" max="252" width="12.7109375" style="69" bestFit="1" customWidth="1"/>
    <col min="253" max="253" width="10.85546875" style="69" customWidth="1"/>
    <col min="254" max="254" width="19.140625" style="69" bestFit="1" customWidth="1"/>
    <col min="255" max="255" width="9.140625" style="69"/>
    <col min="256" max="256" width="9.42578125" style="69" customWidth="1"/>
    <col min="257" max="257" width="11.140625" style="69" customWidth="1"/>
    <col min="258" max="258" width="10.42578125" style="69" bestFit="1" customWidth="1"/>
    <col min="259" max="259" width="19.140625" style="69" bestFit="1" customWidth="1"/>
    <col min="260" max="260" width="9.140625" style="69"/>
    <col min="261" max="261" width="9.5703125" style="69" customWidth="1"/>
    <col min="262" max="262" width="9.140625" style="69"/>
    <col min="263" max="263" width="10.42578125" style="69" bestFit="1" customWidth="1"/>
    <col min="264" max="504" width="9.140625" style="69"/>
    <col min="505" max="505" width="18.7109375" style="69" bestFit="1" customWidth="1"/>
    <col min="506" max="506" width="9.140625" style="69"/>
    <col min="507" max="507" width="10.28515625" style="69" customWidth="1"/>
    <col min="508" max="508" width="12.7109375" style="69" bestFit="1" customWidth="1"/>
    <col min="509" max="509" width="10.85546875" style="69" customWidth="1"/>
    <col min="510" max="510" width="19.140625" style="69" bestFit="1" customWidth="1"/>
    <col min="511" max="511" width="9.140625" style="69"/>
    <col min="512" max="512" width="9.42578125" style="69" customWidth="1"/>
    <col min="513" max="513" width="11.140625" style="69" customWidth="1"/>
    <col min="514" max="514" width="10.42578125" style="69" bestFit="1" customWidth="1"/>
    <col min="515" max="515" width="19.140625" style="69" bestFit="1" customWidth="1"/>
    <col min="516" max="516" width="9.140625" style="69"/>
    <col min="517" max="517" width="9.5703125" style="69" customWidth="1"/>
    <col min="518" max="518" width="9.140625" style="69"/>
    <col min="519" max="519" width="10.42578125" style="69" bestFit="1" customWidth="1"/>
    <col min="520" max="760" width="9.140625" style="69"/>
    <col min="761" max="761" width="18.7109375" style="69" bestFit="1" customWidth="1"/>
    <col min="762" max="762" width="9.140625" style="69"/>
    <col min="763" max="763" width="10.28515625" style="69" customWidth="1"/>
    <col min="764" max="764" width="12.7109375" style="69" bestFit="1" customWidth="1"/>
    <col min="765" max="765" width="10.85546875" style="69" customWidth="1"/>
    <col min="766" max="766" width="19.140625" style="69" bestFit="1" customWidth="1"/>
    <col min="767" max="767" width="9.140625" style="69"/>
    <col min="768" max="768" width="9.42578125" style="69" customWidth="1"/>
    <col min="769" max="769" width="11.140625" style="69" customWidth="1"/>
    <col min="770" max="770" width="10.42578125" style="69" bestFit="1" customWidth="1"/>
    <col min="771" max="771" width="19.140625" style="69" bestFit="1" customWidth="1"/>
    <col min="772" max="772" width="9.140625" style="69"/>
    <col min="773" max="773" width="9.5703125" style="69" customWidth="1"/>
    <col min="774" max="774" width="9.140625" style="69"/>
    <col min="775" max="775" width="10.42578125" style="69" bestFit="1" customWidth="1"/>
    <col min="776" max="1016" width="9.140625" style="69"/>
    <col min="1017" max="1017" width="18.7109375" style="69" bestFit="1" customWidth="1"/>
    <col min="1018" max="1018" width="9.140625" style="69"/>
    <col min="1019" max="1019" width="10.28515625" style="69" customWidth="1"/>
    <col min="1020" max="1020" width="12.7109375" style="69" bestFit="1" customWidth="1"/>
    <col min="1021" max="1021" width="10.85546875" style="69" customWidth="1"/>
    <col min="1022" max="1022" width="19.140625" style="69" bestFit="1" customWidth="1"/>
    <col min="1023" max="1023" width="9.140625" style="69"/>
    <col min="1024" max="1024" width="9.42578125" style="69" customWidth="1"/>
    <col min="1025" max="1025" width="11.140625" style="69" customWidth="1"/>
    <col min="1026" max="1026" width="10.42578125" style="69" bestFit="1" customWidth="1"/>
    <col min="1027" max="1027" width="19.140625" style="69" bestFit="1" customWidth="1"/>
    <col min="1028" max="1028" width="9.140625" style="69"/>
    <col min="1029" max="1029" width="9.5703125" style="69" customWidth="1"/>
    <col min="1030" max="1030" width="9.140625" style="69"/>
    <col min="1031" max="1031" width="10.42578125" style="69" bestFit="1" customWidth="1"/>
    <col min="1032" max="1272" width="9.140625" style="69"/>
    <col min="1273" max="1273" width="18.7109375" style="69" bestFit="1" customWidth="1"/>
    <col min="1274" max="1274" width="9.140625" style="69"/>
    <col min="1275" max="1275" width="10.28515625" style="69" customWidth="1"/>
    <col min="1276" max="1276" width="12.7109375" style="69" bestFit="1" customWidth="1"/>
    <col min="1277" max="1277" width="10.85546875" style="69" customWidth="1"/>
    <col min="1278" max="1278" width="19.140625" style="69" bestFit="1" customWidth="1"/>
    <col min="1279" max="1279" width="9.140625" style="69"/>
    <col min="1280" max="1280" width="9.42578125" style="69" customWidth="1"/>
    <col min="1281" max="1281" width="11.140625" style="69" customWidth="1"/>
    <col min="1282" max="1282" width="10.42578125" style="69" bestFit="1" customWidth="1"/>
    <col min="1283" max="1283" width="19.140625" style="69" bestFit="1" customWidth="1"/>
    <col min="1284" max="1284" width="9.140625" style="69"/>
    <col min="1285" max="1285" width="9.5703125" style="69" customWidth="1"/>
    <col min="1286" max="1286" width="9.140625" style="69"/>
    <col min="1287" max="1287" width="10.42578125" style="69" bestFit="1" customWidth="1"/>
    <col min="1288" max="1528" width="9.140625" style="69"/>
    <col min="1529" max="1529" width="18.7109375" style="69" bestFit="1" customWidth="1"/>
    <col min="1530" max="1530" width="9.140625" style="69"/>
    <col min="1531" max="1531" width="10.28515625" style="69" customWidth="1"/>
    <col min="1532" max="1532" width="12.7109375" style="69" bestFit="1" customWidth="1"/>
    <col min="1533" max="1533" width="10.85546875" style="69" customWidth="1"/>
    <col min="1534" max="1534" width="19.140625" style="69" bestFit="1" customWidth="1"/>
    <col min="1535" max="1535" width="9.140625" style="69"/>
    <col min="1536" max="1536" width="9.42578125" style="69" customWidth="1"/>
    <col min="1537" max="1537" width="11.140625" style="69" customWidth="1"/>
    <col min="1538" max="1538" width="10.42578125" style="69" bestFit="1" customWidth="1"/>
    <col min="1539" max="1539" width="19.140625" style="69" bestFit="1" customWidth="1"/>
    <col min="1540" max="1540" width="9.140625" style="69"/>
    <col min="1541" max="1541" width="9.5703125" style="69" customWidth="1"/>
    <col min="1542" max="1542" width="9.140625" style="69"/>
    <col min="1543" max="1543" width="10.42578125" style="69" bestFit="1" customWidth="1"/>
    <col min="1544" max="1784" width="9.140625" style="69"/>
    <col min="1785" max="1785" width="18.7109375" style="69" bestFit="1" customWidth="1"/>
    <col min="1786" max="1786" width="9.140625" style="69"/>
    <col min="1787" max="1787" width="10.28515625" style="69" customWidth="1"/>
    <col min="1788" max="1788" width="12.7109375" style="69" bestFit="1" customWidth="1"/>
    <col min="1789" max="1789" width="10.85546875" style="69" customWidth="1"/>
    <col min="1790" max="1790" width="19.140625" style="69" bestFit="1" customWidth="1"/>
    <col min="1791" max="1791" width="9.140625" style="69"/>
    <col min="1792" max="1792" width="9.42578125" style="69" customWidth="1"/>
    <col min="1793" max="1793" width="11.140625" style="69" customWidth="1"/>
    <col min="1794" max="1794" width="10.42578125" style="69" bestFit="1" customWidth="1"/>
    <col min="1795" max="1795" width="19.140625" style="69" bestFit="1" customWidth="1"/>
    <col min="1796" max="1796" width="9.140625" style="69"/>
    <col min="1797" max="1797" width="9.5703125" style="69" customWidth="1"/>
    <col min="1798" max="1798" width="9.140625" style="69"/>
    <col min="1799" max="1799" width="10.42578125" style="69" bestFit="1" customWidth="1"/>
    <col min="1800" max="2040" width="9.140625" style="69"/>
    <col min="2041" max="2041" width="18.7109375" style="69" bestFit="1" customWidth="1"/>
    <col min="2042" max="2042" width="9.140625" style="69"/>
    <col min="2043" max="2043" width="10.28515625" style="69" customWidth="1"/>
    <col min="2044" max="2044" width="12.7109375" style="69" bestFit="1" customWidth="1"/>
    <col min="2045" max="2045" width="10.85546875" style="69" customWidth="1"/>
    <col min="2046" max="2046" width="19.140625" style="69" bestFit="1" customWidth="1"/>
    <col min="2047" max="2047" width="9.140625" style="69"/>
    <col min="2048" max="2048" width="9.42578125" style="69" customWidth="1"/>
    <col min="2049" max="2049" width="11.140625" style="69" customWidth="1"/>
    <col min="2050" max="2050" width="10.42578125" style="69" bestFit="1" customWidth="1"/>
    <col min="2051" max="2051" width="19.140625" style="69" bestFit="1" customWidth="1"/>
    <col min="2052" max="2052" width="9.140625" style="69"/>
    <col min="2053" max="2053" width="9.5703125" style="69" customWidth="1"/>
    <col min="2054" max="2054" width="9.140625" style="69"/>
    <col min="2055" max="2055" width="10.42578125" style="69" bestFit="1" customWidth="1"/>
    <col min="2056" max="2296" width="9.140625" style="69"/>
    <col min="2297" max="2297" width="18.7109375" style="69" bestFit="1" customWidth="1"/>
    <col min="2298" max="2298" width="9.140625" style="69"/>
    <col min="2299" max="2299" width="10.28515625" style="69" customWidth="1"/>
    <col min="2300" max="2300" width="12.7109375" style="69" bestFit="1" customWidth="1"/>
    <col min="2301" max="2301" width="10.85546875" style="69" customWidth="1"/>
    <col min="2302" max="2302" width="19.140625" style="69" bestFit="1" customWidth="1"/>
    <col min="2303" max="2303" width="9.140625" style="69"/>
    <col min="2304" max="2304" width="9.42578125" style="69" customWidth="1"/>
    <col min="2305" max="2305" width="11.140625" style="69" customWidth="1"/>
    <col min="2306" max="2306" width="10.42578125" style="69" bestFit="1" customWidth="1"/>
    <col min="2307" max="2307" width="19.140625" style="69" bestFit="1" customWidth="1"/>
    <col min="2308" max="2308" width="9.140625" style="69"/>
    <col min="2309" max="2309" width="9.5703125" style="69" customWidth="1"/>
    <col min="2310" max="2310" width="9.140625" style="69"/>
    <col min="2311" max="2311" width="10.42578125" style="69" bestFit="1" customWidth="1"/>
    <col min="2312" max="2552" width="9.140625" style="69"/>
    <col min="2553" max="2553" width="18.7109375" style="69" bestFit="1" customWidth="1"/>
    <col min="2554" max="2554" width="9.140625" style="69"/>
    <col min="2555" max="2555" width="10.28515625" style="69" customWidth="1"/>
    <col min="2556" max="2556" width="12.7109375" style="69" bestFit="1" customWidth="1"/>
    <col min="2557" max="2557" width="10.85546875" style="69" customWidth="1"/>
    <col min="2558" max="2558" width="19.140625" style="69" bestFit="1" customWidth="1"/>
    <col min="2559" max="2559" width="9.140625" style="69"/>
    <col min="2560" max="2560" width="9.42578125" style="69" customWidth="1"/>
    <col min="2561" max="2561" width="11.140625" style="69" customWidth="1"/>
    <col min="2562" max="2562" width="10.42578125" style="69" bestFit="1" customWidth="1"/>
    <col min="2563" max="2563" width="19.140625" style="69" bestFit="1" customWidth="1"/>
    <col min="2564" max="2564" width="9.140625" style="69"/>
    <col min="2565" max="2565" width="9.5703125" style="69" customWidth="1"/>
    <col min="2566" max="2566" width="9.140625" style="69"/>
    <col min="2567" max="2567" width="10.42578125" style="69" bestFit="1" customWidth="1"/>
    <col min="2568" max="2808" width="9.140625" style="69"/>
    <col min="2809" max="2809" width="18.7109375" style="69" bestFit="1" customWidth="1"/>
    <col min="2810" max="2810" width="9.140625" style="69"/>
    <col min="2811" max="2811" width="10.28515625" style="69" customWidth="1"/>
    <col min="2812" max="2812" width="12.7109375" style="69" bestFit="1" customWidth="1"/>
    <col min="2813" max="2813" width="10.85546875" style="69" customWidth="1"/>
    <col min="2814" max="2814" width="19.140625" style="69" bestFit="1" customWidth="1"/>
    <col min="2815" max="2815" width="9.140625" style="69"/>
    <col min="2816" max="2816" width="9.42578125" style="69" customWidth="1"/>
    <col min="2817" max="2817" width="11.140625" style="69" customWidth="1"/>
    <col min="2818" max="2818" width="10.42578125" style="69" bestFit="1" customWidth="1"/>
    <col min="2819" max="2819" width="19.140625" style="69" bestFit="1" customWidth="1"/>
    <col min="2820" max="2820" width="9.140625" style="69"/>
    <col min="2821" max="2821" width="9.5703125" style="69" customWidth="1"/>
    <col min="2822" max="2822" width="9.140625" style="69"/>
    <col min="2823" max="2823" width="10.42578125" style="69" bestFit="1" customWidth="1"/>
    <col min="2824" max="3064" width="9.140625" style="69"/>
    <col min="3065" max="3065" width="18.7109375" style="69" bestFit="1" customWidth="1"/>
    <col min="3066" max="3066" width="9.140625" style="69"/>
    <col min="3067" max="3067" width="10.28515625" style="69" customWidth="1"/>
    <col min="3068" max="3068" width="12.7109375" style="69" bestFit="1" customWidth="1"/>
    <col min="3069" max="3069" width="10.85546875" style="69" customWidth="1"/>
    <col min="3070" max="3070" width="19.140625" style="69" bestFit="1" customWidth="1"/>
    <col min="3071" max="3071" width="9.140625" style="69"/>
    <col min="3072" max="3072" width="9.42578125" style="69" customWidth="1"/>
    <col min="3073" max="3073" width="11.140625" style="69" customWidth="1"/>
    <col min="3074" max="3074" width="10.42578125" style="69" bestFit="1" customWidth="1"/>
    <col min="3075" max="3075" width="19.140625" style="69" bestFit="1" customWidth="1"/>
    <col min="3076" max="3076" width="9.140625" style="69"/>
    <col min="3077" max="3077" width="9.5703125" style="69" customWidth="1"/>
    <col min="3078" max="3078" width="9.140625" style="69"/>
    <col min="3079" max="3079" width="10.42578125" style="69" bestFit="1" customWidth="1"/>
    <col min="3080" max="3320" width="9.140625" style="69"/>
    <col min="3321" max="3321" width="18.7109375" style="69" bestFit="1" customWidth="1"/>
    <col min="3322" max="3322" width="9.140625" style="69"/>
    <col min="3323" max="3323" width="10.28515625" style="69" customWidth="1"/>
    <col min="3324" max="3324" width="12.7109375" style="69" bestFit="1" customWidth="1"/>
    <col min="3325" max="3325" width="10.85546875" style="69" customWidth="1"/>
    <col min="3326" max="3326" width="19.140625" style="69" bestFit="1" customWidth="1"/>
    <col min="3327" max="3327" width="9.140625" style="69"/>
    <col min="3328" max="3328" width="9.42578125" style="69" customWidth="1"/>
    <col min="3329" max="3329" width="11.140625" style="69" customWidth="1"/>
    <col min="3330" max="3330" width="10.42578125" style="69" bestFit="1" customWidth="1"/>
    <col min="3331" max="3331" width="19.140625" style="69" bestFit="1" customWidth="1"/>
    <col min="3332" max="3332" width="9.140625" style="69"/>
    <col min="3333" max="3333" width="9.5703125" style="69" customWidth="1"/>
    <col min="3334" max="3334" width="9.140625" style="69"/>
    <col min="3335" max="3335" width="10.42578125" style="69" bestFit="1" customWidth="1"/>
    <col min="3336" max="3576" width="9.140625" style="69"/>
    <col min="3577" max="3577" width="18.7109375" style="69" bestFit="1" customWidth="1"/>
    <col min="3578" max="3578" width="9.140625" style="69"/>
    <col min="3579" max="3579" width="10.28515625" style="69" customWidth="1"/>
    <col min="3580" max="3580" width="12.7109375" style="69" bestFit="1" customWidth="1"/>
    <col min="3581" max="3581" width="10.85546875" style="69" customWidth="1"/>
    <col min="3582" max="3582" width="19.140625" style="69" bestFit="1" customWidth="1"/>
    <col min="3583" max="3583" width="9.140625" style="69"/>
    <col min="3584" max="3584" width="9.42578125" style="69" customWidth="1"/>
    <col min="3585" max="3585" width="11.140625" style="69" customWidth="1"/>
    <col min="3586" max="3586" width="10.42578125" style="69" bestFit="1" customWidth="1"/>
    <col min="3587" max="3587" width="19.140625" style="69" bestFit="1" customWidth="1"/>
    <col min="3588" max="3588" width="9.140625" style="69"/>
    <col min="3589" max="3589" width="9.5703125" style="69" customWidth="1"/>
    <col min="3590" max="3590" width="9.140625" style="69"/>
    <col min="3591" max="3591" width="10.42578125" style="69" bestFit="1" customWidth="1"/>
    <col min="3592" max="3832" width="9.140625" style="69"/>
    <col min="3833" max="3833" width="18.7109375" style="69" bestFit="1" customWidth="1"/>
    <col min="3834" max="3834" width="9.140625" style="69"/>
    <col min="3835" max="3835" width="10.28515625" style="69" customWidth="1"/>
    <col min="3836" max="3836" width="12.7109375" style="69" bestFit="1" customWidth="1"/>
    <col min="3837" max="3837" width="10.85546875" style="69" customWidth="1"/>
    <col min="3838" max="3838" width="19.140625" style="69" bestFit="1" customWidth="1"/>
    <col min="3839" max="3839" width="9.140625" style="69"/>
    <col min="3840" max="3840" width="9.42578125" style="69" customWidth="1"/>
    <col min="3841" max="3841" width="11.140625" style="69" customWidth="1"/>
    <col min="3842" max="3842" width="10.42578125" style="69" bestFit="1" customWidth="1"/>
    <col min="3843" max="3843" width="19.140625" style="69" bestFit="1" customWidth="1"/>
    <col min="3844" max="3844" width="9.140625" style="69"/>
    <col min="3845" max="3845" width="9.5703125" style="69" customWidth="1"/>
    <col min="3846" max="3846" width="9.140625" style="69"/>
    <col min="3847" max="3847" width="10.42578125" style="69" bestFit="1" customWidth="1"/>
    <col min="3848" max="4088" width="9.140625" style="69"/>
    <col min="4089" max="4089" width="18.7109375" style="69" bestFit="1" customWidth="1"/>
    <col min="4090" max="4090" width="9.140625" style="69"/>
    <col min="4091" max="4091" width="10.28515625" style="69" customWidth="1"/>
    <col min="4092" max="4092" width="12.7109375" style="69" bestFit="1" customWidth="1"/>
    <col min="4093" max="4093" width="10.85546875" style="69" customWidth="1"/>
    <col min="4094" max="4094" width="19.140625" style="69" bestFit="1" customWidth="1"/>
    <col min="4095" max="4095" width="9.140625" style="69"/>
    <col min="4096" max="4096" width="9.42578125" style="69" customWidth="1"/>
    <col min="4097" max="4097" width="11.140625" style="69" customWidth="1"/>
    <col min="4098" max="4098" width="10.42578125" style="69" bestFit="1" customWidth="1"/>
    <col min="4099" max="4099" width="19.140625" style="69" bestFit="1" customWidth="1"/>
    <col min="4100" max="4100" width="9.140625" style="69"/>
    <col min="4101" max="4101" width="9.5703125" style="69" customWidth="1"/>
    <col min="4102" max="4102" width="9.140625" style="69"/>
    <col min="4103" max="4103" width="10.42578125" style="69" bestFit="1" customWidth="1"/>
    <col min="4104" max="4344" width="9.140625" style="69"/>
    <col min="4345" max="4345" width="18.7109375" style="69" bestFit="1" customWidth="1"/>
    <col min="4346" max="4346" width="9.140625" style="69"/>
    <col min="4347" max="4347" width="10.28515625" style="69" customWidth="1"/>
    <col min="4348" max="4348" width="12.7109375" style="69" bestFit="1" customWidth="1"/>
    <col min="4349" max="4349" width="10.85546875" style="69" customWidth="1"/>
    <col min="4350" max="4350" width="19.140625" style="69" bestFit="1" customWidth="1"/>
    <col min="4351" max="4351" width="9.140625" style="69"/>
    <col min="4352" max="4352" width="9.42578125" style="69" customWidth="1"/>
    <col min="4353" max="4353" width="11.140625" style="69" customWidth="1"/>
    <col min="4354" max="4354" width="10.42578125" style="69" bestFit="1" customWidth="1"/>
    <col min="4355" max="4355" width="19.140625" style="69" bestFit="1" customWidth="1"/>
    <col min="4356" max="4356" width="9.140625" style="69"/>
    <col min="4357" max="4357" width="9.5703125" style="69" customWidth="1"/>
    <col min="4358" max="4358" width="9.140625" style="69"/>
    <col min="4359" max="4359" width="10.42578125" style="69" bestFit="1" customWidth="1"/>
    <col min="4360" max="4600" width="9.140625" style="69"/>
    <col min="4601" max="4601" width="18.7109375" style="69" bestFit="1" customWidth="1"/>
    <col min="4602" max="4602" width="9.140625" style="69"/>
    <col min="4603" max="4603" width="10.28515625" style="69" customWidth="1"/>
    <col min="4604" max="4604" width="12.7109375" style="69" bestFit="1" customWidth="1"/>
    <col min="4605" max="4605" width="10.85546875" style="69" customWidth="1"/>
    <col min="4606" max="4606" width="19.140625" style="69" bestFit="1" customWidth="1"/>
    <col min="4607" max="4607" width="9.140625" style="69"/>
    <col min="4608" max="4608" width="9.42578125" style="69" customWidth="1"/>
    <col min="4609" max="4609" width="11.140625" style="69" customWidth="1"/>
    <col min="4610" max="4610" width="10.42578125" style="69" bestFit="1" customWidth="1"/>
    <col min="4611" max="4611" width="19.140625" style="69" bestFit="1" customWidth="1"/>
    <col min="4612" max="4612" width="9.140625" style="69"/>
    <col min="4613" max="4613" width="9.5703125" style="69" customWidth="1"/>
    <col min="4614" max="4614" width="9.140625" style="69"/>
    <col min="4615" max="4615" width="10.42578125" style="69" bestFit="1" customWidth="1"/>
    <col min="4616" max="4856" width="9.140625" style="69"/>
    <col min="4857" max="4857" width="18.7109375" style="69" bestFit="1" customWidth="1"/>
    <col min="4858" max="4858" width="9.140625" style="69"/>
    <col min="4859" max="4859" width="10.28515625" style="69" customWidth="1"/>
    <col min="4860" max="4860" width="12.7109375" style="69" bestFit="1" customWidth="1"/>
    <col min="4861" max="4861" width="10.85546875" style="69" customWidth="1"/>
    <col min="4862" max="4862" width="19.140625" style="69" bestFit="1" customWidth="1"/>
    <col min="4863" max="4863" width="9.140625" style="69"/>
    <col min="4864" max="4864" width="9.42578125" style="69" customWidth="1"/>
    <col min="4865" max="4865" width="11.140625" style="69" customWidth="1"/>
    <col min="4866" max="4866" width="10.42578125" style="69" bestFit="1" customWidth="1"/>
    <col min="4867" max="4867" width="19.140625" style="69" bestFit="1" customWidth="1"/>
    <col min="4868" max="4868" width="9.140625" style="69"/>
    <col min="4869" max="4869" width="9.5703125" style="69" customWidth="1"/>
    <col min="4870" max="4870" width="9.140625" style="69"/>
    <col min="4871" max="4871" width="10.42578125" style="69" bestFit="1" customWidth="1"/>
    <col min="4872" max="5112" width="9.140625" style="69"/>
    <col min="5113" max="5113" width="18.7109375" style="69" bestFit="1" customWidth="1"/>
    <col min="5114" max="5114" width="9.140625" style="69"/>
    <col min="5115" max="5115" width="10.28515625" style="69" customWidth="1"/>
    <col min="5116" max="5116" width="12.7109375" style="69" bestFit="1" customWidth="1"/>
    <col min="5117" max="5117" width="10.85546875" style="69" customWidth="1"/>
    <col min="5118" max="5118" width="19.140625" style="69" bestFit="1" customWidth="1"/>
    <col min="5119" max="5119" width="9.140625" style="69"/>
    <col min="5120" max="5120" width="9.42578125" style="69" customWidth="1"/>
    <col min="5121" max="5121" width="11.140625" style="69" customWidth="1"/>
    <col min="5122" max="5122" width="10.42578125" style="69" bestFit="1" customWidth="1"/>
    <col min="5123" max="5123" width="19.140625" style="69" bestFit="1" customWidth="1"/>
    <col min="5124" max="5124" width="9.140625" style="69"/>
    <col min="5125" max="5125" width="9.5703125" style="69" customWidth="1"/>
    <col min="5126" max="5126" width="9.140625" style="69"/>
    <col min="5127" max="5127" width="10.42578125" style="69" bestFit="1" customWidth="1"/>
    <col min="5128" max="5368" width="9.140625" style="69"/>
    <col min="5369" max="5369" width="18.7109375" style="69" bestFit="1" customWidth="1"/>
    <col min="5370" max="5370" width="9.140625" style="69"/>
    <col min="5371" max="5371" width="10.28515625" style="69" customWidth="1"/>
    <col min="5372" max="5372" width="12.7109375" style="69" bestFit="1" customWidth="1"/>
    <col min="5373" max="5373" width="10.85546875" style="69" customWidth="1"/>
    <col min="5374" max="5374" width="19.140625" style="69" bestFit="1" customWidth="1"/>
    <col min="5375" max="5375" width="9.140625" style="69"/>
    <col min="5376" max="5376" width="9.42578125" style="69" customWidth="1"/>
    <col min="5377" max="5377" width="11.140625" style="69" customWidth="1"/>
    <col min="5378" max="5378" width="10.42578125" style="69" bestFit="1" customWidth="1"/>
    <col min="5379" max="5379" width="19.140625" style="69" bestFit="1" customWidth="1"/>
    <col min="5380" max="5380" width="9.140625" style="69"/>
    <col min="5381" max="5381" width="9.5703125" style="69" customWidth="1"/>
    <col min="5382" max="5382" width="9.140625" style="69"/>
    <col min="5383" max="5383" width="10.42578125" style="69" bestFit="1" customWidth="1"/>
    <col min="5384" max="5624" width="9.140625" style="69"/>
    <col min="5625" max="5625" width="18.7109375" style="69" bestFit="1" customWidth="1"/>
    <col min="5626" max="5626" width="9.140625" style="69"/>
    <col min="5627" max="5627" width="10.28515625" style="69" customWidth="1"/>
    <col min="5628" max="5628" width="12.7109375" style="69" bestFit="1" customWidth="1"/>
    <col min="5629" max="5629" width="10.85546875" style="69" customWidth="1"/>
    <col min="5630" max="5630" width="19.140625" style="69" bestFit="1" customWidth="1"/>
    <col min="5631" max="5631" width="9.140625" style="69"/>
    <col min="5632" max="5632" width="9.42578125" style="69" customWidth="1"/>
    <col min="5633" max="5633" width="11.140625" style="69" customWidth="1"/>
    <col min="5634" max="5634" width="10.42578125" style="69" bestFit="1" customWidth="1"/>
    <col min="5635" max="5635" width="19.140625" style="69" bestFit="1" customWidth="1"/>
    <col min="5636" max="5636" width="9.140625" style="69"/>
    <col min="5637" max="5637" width="9.5703125" style="69" customWidth="1"/>
    <col min="5638" max="5638" width="9.140625" style="69"/>
    <col min="5639" max="5639" width="10.42578125" style="69" bestFit="1" customWidth="1"/>
    <col min="5640" max="5880" width="9.140625" style="69"/>
    <col min="5881" max="5881" width="18.7109375" style="69" bestFit="1" customWidth="1"/>
    <col min="5882" max="5882" width="9.140625" style="69"/>
    <col min="5883" max="5883" width="10.28515625" style="69" customWidth="1"/>
    <col min="5884" max="5884" width="12.7109375" style="69" bestFit="1" customWidth="1"/>
    <col min="5885" max="5885" width="10.85546875" style="69" customWidth="1"/>
    <col min="5886" max="5886" width="19.140625" style="69" bestFit="1" customWidth="1"/>
    <col min="5887" max="5887" width="9.140625" style="69"/>
    <col min="5888" max="5888" width="9.42578125" style="69" customWidth="1"/>
    <col min="5889" max="5889" width="11.140625" style="69" customWidth="1"/>
    <col min="5890" max="5890" width="10.42578125" style="69" bestFit="1" customWidth="1"/>
    <col min="5891" max="5891" width="19.140625" style="69" bestFit="1" customWidth="1"/>
    <col min="5892" max="5892" width="9.140625" style="69"/>
    <col min="5893" max="5893" width="9.5703125" style="69" customWidth="1"/>
    <col min="5894" max="5894" width="9.140625" style="69"/>
    <col min="5895" max="5895" width="10.42578125" style="69" bestFit="1" customWidth="1"/>
    <col min="5896" max="6136" width="9.140625" style="69"/>
    <col min="6137" max="6137" width="18.7109375" style="69" bestFit="1" customWidth="1"/>
    <col min="6138" max="6138" width="9.140625" style="69"/>
    <col min="6139" max="6139" width="10.28515625" style="69" customWidth="1"/>
    <col min="6140" max="6140" width="12.7109375" style="69" bestFit="1" customWidth="1"/>
    <col min="6141" max="6141" width="10.85546875" style="69" customWidth="1"/>
    <col min="6142" max="6142" width="19.140625" style="69" bestFit="1" customWidth="1"/>
    <col min="6143" max="6143" width="9.140625" style="69"/>
    <col min="6144" max="6144" width="9.42578125" style="69" customWidth="1"/>
    <col min="6145" max="6145" width="11.140625" style="69" customWidth="1"/>
    <col min="6146" max="6146" width="10.42578125" style="69" bestFit="1" customWidth="1"/>
    <col min="6147" max="6147" width="19.140625" style="69" bestFit="1" customWidth="1"/>
    <col min="6148" max="6148" width="9.140625" style="69"/>
    <col min="6149" max="6149" width="9.5703125" style="69" customWidth="1"/>
    <col min="6150" max="6150" width="9.140625" style="69"/>
    <col min="6151" max="6151" width="10.42578125" style="69" bestFit="1" customWidth="1"/>
    <col min="6152" max="6392" width="9.140625" style="69"/>
    <col min="6393" max="6393" width="18.7109375" style="69" bestFit="1" customWidth="1"/>
    <col min="6394" max="6394" width="9.140625" style="69"/>
    <col min="6395" max="6395" width="10.28515625" style="69" customWidth="1"/>
    <col min="6396" max="6396" width="12.7109375" style="69" bestFit="1" customWidth="1"/>
    <col min="6397" max="6397" width="10.85546875" style="69" customWidth="1"/>
    <col min="6398" max="6398" width="19.140625" style="69" bestFit="1" customWidth="1"/>
    <col min="6399" max="6399" width="9.140625" style="69"/>
    <col min="6400" max="6400" width="9.42578125" style="69" customWidth="1"/>
    <col min="6401" max="6401" width="11.140625" style="69" customWidth="1"/>
    <col min="6402" max="6402" width="10.42578125" style="69" bestFit="1" customWidth="1"/>
    <col min="6403" max="6403" width="19.140625" style="69" bestFit="1" customWidth="1"/>
    <col min="6404" max="6404" width="9.140625" style="69"/>
    <col min="6405" max="6405" width="9.5703125" style="69" customWidth="1"/>
    <col min="6406" max="6406" width="9.140625" style="69"/>
    <col min="6407" max="6407" width="10.42578125" style="69" bestFit="1" customWidth="1"/>
    <col min="6408" max="6648" width="9.140625" style="69"/>
    <col min="6649" max="6649" width="18.7109375" style="69" bestFit="1" customWidth="1"/>
    <col min="6650" max="6650" width="9.140625" style="69"/>
    <col min="6651" max="6651" width="10.28515625" style="69" customWidth="1"/>
    <col min="6652" max="6652" width="12.7109375" style="69" bestFit="1" customWidth="1"/>
    <col min="6653" max="6653" width="10.85546875" style="69" customWidth="1"/>
    <col min="6654" max="6654" width="19.140625" style="69" bestFit="1" customWidth="1"/>
    <col min="6655" max="6655" width="9.140625" style="69"/>
    <col min="6656" max="6656" width="9.42578125" style="69" customWidth="1"/>
    <col min="6657" max="6657" width="11.140625" style="69" customWidth="1"/>
    <col min="6658" max="6658" width="10.42578125" style="69" bestFit="1" customWidth="1"/>
    <col min="6659" max="6659" width="19.140625" style="69" bestFit="1" customWidth="1"/>
    <col min="6660" max="6660" width="9.140625" style="69"/>
    <col min="6661" max="6661" width="9.5703125" style="69" customWidth="1"/>
    <col min="6662" max="6662" width="9.140625" style="69"/>
    <col min="6663" max="6663" width="10.42578125" style="69" bestFit="1" customWidth="1"/>
    <col min="6664" max="6904" width="9.140625" style="69"/>
    <col min="6905" max="6905" width="18.7109375" style="69" bestFit="1" customWidth="1"/>
    <col min="6906" max="6906" width="9.140625" style="69"/>
    <col min="6907" max="6907" width="10.28515625" style="69" customWidth="1"/>
    <col min="6908" max="6908" width="12.7109375" style="69" bestFit="1" customWidth="1"/>
    <col min="6909" max="6909" width="10.85546875" style="69" customWidth="1"/>
    <col min="6910" max="6910" width="19.140625" style="69" bestFit="1" customWidth="1"/>
    <col min="6911" max="6911" width="9.140625" style="69"/>
    <col min="6912" max="6912" width="9.42578125" style="69" customWidth="1"/>
    <col min="6913" max="6913" width="11.140625" style="69" customWidth="1"/>
    <col min="6914" max="6914" width="10.42578125" style="69" bestFit="1" customWidth="1"/>
    <col min="6915" max="6915" width="19.140625" style="69" bestFit="1" customWidth="1"/>
    <col min="6916" max="6916" width="9.140625" style="69"/>
    <col min="6917" max="6917" width="9.5703125" style="69" customWidth="1"/>
    <col min="6918" max="6918" width="9.140625" style="69"/>
    <col min="6919" max="6919" width="10.42578125" style="69" bestFit="1" customWidth="1"/>
    <col min="6920" max="7160" width="9.140625" style="69"/>
    <col min="7161" max="7161" width="18.7109375" style="69" bestFit="1" customWidth="1"/>
    <col min="7162" max="7162" width="9.140625" style="69"/>
    <col min="7163" max="7163" width="10.28515625" style="69" customWidth="1"/>
    <col min="7164" max="7164" width="12.7109375" style="69" bestFit="1" customWidth="1"/>
    <col min="7165" max="7165" width="10.85546875" style="69" customWidth="1"/>
    <col min="7166" max="7166" width="19.140625" style="69" bestFit="1" customWidth="1"/>
    <col min="7167" max="7167" width="9.140625" style="69"/>
    <col min="7168" max="7168" width="9.42578125" style="69" customWidth="1"/>
    <col min="7169" max="7169" width="11.140625" style="69" customWidth="1"/>
    <col min="7170" max="7170" width="10.42578125" style="69" bestFit="1" customWidth="1"/>
    <col min="7171" max="7171" width="19.140625" style="69" bestFit="1" customWidth="1"/>
    <col min="7172" max="7172" width="9.140625" style="69"/>
    <col min="7173" max="7173" width="9.5703125" style="69" customWidth="1"/>
    <col min="7174" max="7174" width="9.140625" style="69"/>
    <col min="7175" max="7175" width="10.42578125" style="69" bestFit="1" customWidth="1"/>
    <col min="7176" max="7416" width="9.140625" style="69"/>
    <col min="7417" max="7417" width="18.7109375" style="69" bestFit="1" customWidth="1"/>
    <col min="7418" max="7418" width="9.140625" style="69"/>
    <col min="7419" max="7419" width="10.28515625" style="69" customWidth="1"/>
    <col min="7420" max="7420" width="12.7109375" style="69" bestFit="1" customWidth="1"/>
    <col min="7421" max="7421" width="10.85546875" style="69" customWidth="1"/>
    <col min="7422" max="7422" width="19.140625" style="69" bestFit="1" customWidth="1"/>
    <col min="7423" max="7423" width="9.140625" style="69"/>
    <col min="7424" max="7424" width="9.42578125" style="69" customWidth="1"/>
    <col min="7425" max="7425" width="11.140625" style="69" customWidth="1"/>
    <col min="7426" max="7426" width="10.42578125" style="69" bestFit="1" customWidth="1"/>
    <col min="7427" max="7427" width="19.140625" style="69" bestFit="1" customWidth="1"/>
    <col min="7428" max="7428" width="9.140625" style="69"/>
    <col min="7429" max="7429" width="9.5703125" style="69" customWidth="1"/>
    <col min="7430" max="7430" width="9.140625" style="69"/>
    <col min="7431" max="7431" width="10.42578125" style="69" bestFit="1" customWidth="1"/>
    <col min="7432" max="7672" width="9.140625" style="69"/>
    <col min="7673" max="7673" width="18.7109375" style="69" bestFit="1" customWidth="1"/>
    <col min="7674" max="7674" width="9.140625" style="69"/>
    <col min="7675" max="7675" width="10.28515625" style="69" customWidth="1"/>
    <col min="7676" max="7676" width="12.7109375" style="69" bestFit="1" customWidth="1"/>
    <col min="7677" max="7677" width="10.85546875" style="69" customWidth="1"/>
    <col min="7678" max="7678" width="19.140625" style="69" bestFit="1" customWidth="1"/>
    <col min="7679" max="7679" width="9.140625" style="69"/>
    <col min="7680" max="7680" width="9.42578125" style="69" customWidth="1"/>
    <col min="7681" max="7681" width="11.140625" style="69" customWidth="1"/>
    <col min="7682" max="7682" width="10.42578125" style="69" bestFit="1" customWidth="1"/>
    <col min="7683" max="7683" width="19.140625" style="69" bestFit="1" customWidth="1"/>
    <col min="7684" max="7684" width="9.140625" style="69"/>
    <col min="7685" max="7685" width="9.5703125" style="69" customWidth="1"/>
    <col min="7686" max="7686" width="9.140625" style="69"/>
    <col min="7687" max="7687" width="10.42578125" style="69" bestFit="1" customWidth="1"/>
    <col min="7688" max="7928" width="9.140625" style="69"/>
    <col min="7929" max="7929" width="18.7109375" style="69" bestFit="1" customWidth="1"/>
    <col min="7930" max="7930" width="9.140625" style="69"/>
    <col min="7931" max="7931" width="10.28515625" style="69" customWidth="1"/>
    <col min="7932" max="7932" width="12.7109375" style="69" bestFit="1" customWidth="1"/>
    <col min="7933" max="7933" width="10.85546875" style="69" customWidth="1"/>
    <col min="7934" max="7934" width="19.140625" style="69" bestFit="1" customWidth="1"/>
    <col min="7935" max="7935" width="9.140625" style="69"/>
    <col min="7936" max="7936" width="9.42578125" style="69" customWidth="1"/>
    <col min="7937" max="7937" width="11.140625" style="69" customWidth="1"/>
    <col min="7938" max="7938" width="10.42578125" style="69" bestFit="1" customWidth="1"/>
    <col min="7939" max="7939" width="19.140625" style="69" bestFit="1" customWidth="1"/>
    <col min="7940" max="7940" width="9.140625" style="69"/>
    <col min="7941" max="7941" width="9.5703125" style="69" customWidth="1"/>
    <col min="7942" max="7942" width="9.140625" style="69"/>
    <col min="7943" max="7943" width="10.42578125" style="69" bestFit="1" customWidth="1"/>
    <col min="7944" max="8184" width="9.140625" style="69"/>
    <col min="8185" max="8185" width="18.7109375" style="69" bestFit="1" customWidth="1"/>
    <col min="8186" max="8186" width="9.140625" style="69"/>
    <col min="8187" max="8187" width="10.28515625" style="69" customWidth="1"/>
    <col min="8188" max="8188" width="12.7109375" style="69" bestFit="1" customWidth="1"/>
    <col min="8189" max="8189" width="10.85546875" style="69" customWidth="1"/>
    <col min="8190" max="8190" width="19.140625" style="69" bestFit="1" customWidth="1"/>
    <col min="8191" max="8191" width="9.140625" style="69"/>
    <col min="8192" max="8192" width="9.42578125" style="69" customWidth="1"/>
    <col min="8193" max="8193" width="11.140625" style="69" customWidth="1"/>
    <col min="8194" max="8194" width="10.42578125" style="69" bestFit="1" customWidth="1"/>
    <col min="8195" max="8195" width="19.140625" style="69" bestFit="1" customWidth="1"/>
    <col min="8196" max="8196" width="9.140625" style="69"/>
    <col min="8197" max="8197" width="9.5703125" style="69" customWidth="1"/>
    <col min="8198" max="8198" width="9.140625" style="69"/>
    <col min="8199" max="8199" width="10.42578125" style="69" bestFit="1" customWidth="1"/>
    <col min="8200" max="8440" width="9.140625" style="69"/>
    <col min="8441" max="8441" width="18.7109375" style="69" bestFit="1" customWidth="1"/>
    <col min="8442" max="8442" width="9.140625" style="69"/>
    <col min="8443" max="8443" width="10.28515625" style="69" customWidth="1"/>
    <col min="8444" max="8444" width="12.7109375" style="69" bestFit="1" customWidth="1"/>
    <col min="8445" max="8445" width="10.85546875" style="69" customWidth="1"/>
    <col min="8446" max="8446" width="19.140625" style="69" bestFit="1" customWidth="1"/>
    <col min="8447" max="8447" width="9.140625" style="69"/>
    <col min="8448" max="8448" width="9.42578125" style="69" customWidth="1"/>
    <col min="8449" max="8449" width="11.140625" style="69" customWidth="1"/>
    <col min="8450" max="8450" width="10.42578125" style="69" bestFit="1" customWidth="1"/>
    <col min="8451" max="8451" width="19.140625" style="69" bestFit="1" customWidth="1"/>
    <col min="8452" max="8452" width="9.140625" style="69"/>
    <col min="8453" max="8453" width="9.5703125" style="69" customWidth="1"/>
    <col min="8454" max="8454" width="9.140625" style="69"/>
    <col min="8455" max="8455" width="10.42578125" style="69" bestFit="1" customWidth="1"/>
    <col min="8456" max="8696" width="9.140625" style="69"/>
    <col min="8697" max="8697" width="18.7109375" style="69" bestFit="1" customWidth="1"/>
    <col min="8698" max="8698" width="9.140625" style="69"/>
    <col min="8699" max="8699" width="10.28515625" style="69" customWidth="1"/>
    <col min="8700" max="8700" width="12.7109375" style="69" bestFit="1" customWidth="1"/>
    <col min="8701" max="8701" width="10.85546875" style="69" customWidth="1"/>
    <col min="8702" max="8702" width="19.140625" style="69" bestFit="1" customWidth="1"/>
    <col min="8703" max="8703" width="9.140625" style="69"/>
    <col min="8704" max="8704" width="9.42578125" style="69" customWidth="1"/>
    <col min="8705" max="8705" width="11.140625" style="69" customWidth="1"/>
    <col min="8706" max="8706" width="10.42578125" style="69" bestFit="1" customWidth="1"/>
    <col min="8707" max="8707" width="19.140625" style="69" bestFit="1" customWidth="1"/>
    <col min="8708" max="8708" width="9.140625" style="69"/>
    <col min="8709" max="8709" width="9.5703125" style="69" customWidth="1"/>
    <col min="8710" max="8710" width="9.140625" style="69"/>
    <col min="8711" max="8711" width="10.42578125" style="69" bestFit="1" customWidth="1"/>
    <col min="8712" max="8952" width="9.140625" style="69"/>
    <col min="8953" max="8953" width="18.7109375" style="69" bestFit="1" customWidth="1"/>
    <col min="8954" max="8954" width="9.140625" style="69"/>
    <col min="8955" max="8955" width="10.28515625" style="69" customWidth="1"/>
    <col min="8956" max="8956" width="12.7109375" style="69" bestFit="1" customWidth="1"/>
    <col min="8957" max="8957" width="10.85546875" style="69" customWidth="1"/>
    <col min="8958" max="8958" width="19.140625" style="69" bestFit="1" customWidth="1"/>
    <col min="8959" max="8959" width="9.140625" style="69"/>
    <col min="8960" max="8960" width="9.42578125" style="69" customWidth="1"/>
    <col min="8961" max="8961" width="11.140625" style="69" customWidth="1"/>
    <col min="8962" max="8962" width="10.42578125" style="69" bestFit="1" customWidth="1"/>
    <col min="8963" max="8963" width="19.140625" style="69" bestFit="1" customWidth="1"/>
    <col min="8964" max="8964" width="9.140625" style="69"/>
    <col min="8965" max="8965" width="9.5703125" style="69" customWidth="1"/>
    <col min="8966" max="8966" width="9.140625" style="69"/>
    <col min="8967" max="8967" width="10.42578125" style="69" bestFit="1" customWidth="1"/>
    <col min="8968" max="9208" width="9.140625" style="69"/>
    <col min="9209" max="9209" width="18.7109375" style="69" bestFit="1" customWidth="1"/>
    <col min="9210" max="9210" width="9.140625" style="69"/>
    <col min="9211" max="9211" width="10.28515625" style="69" customWidth="1"/>
    <col min="9212" max="9212" width="12.7109375" style="69" bestFit="1" customWidth="1"/>
    <col min="9213" max="9213" width="10.85546875" style="69" customWidth="1"/>
    <col min="9214" max="9214" width="19.140625" style="69" bestFit="1" customWidth="1"/>
    <col min="9215" max="9215" width="9.140625" style="69"/>
    <col min="9216" max="9216" width="9.42578125" style="69" customWidth="1"/>
    <col min="9217" max="9217" width="11.140625" style="69" customWidth="1"/>
    <col min="9218" max="9218" width="10.42578125" style="69" bestFit="1" customWidth="1"/>
    <col min="9219" max="9219" width="19.140625" style="69" bestFit="1" customWidth="1"/>
    <col min="9220" max="9220" width="9.140625" style="69"/>
    <col min="9221" max="9221" width="9.5703125" style="69" customWidth="1"/>
    <col min="9222" max="9222" width="9.140625" style="69"/>
    <col min="9223" max="9223" width="10.42578125" style="69" bestFit="1" customWidth="1"/>
    <col min="9224" max="9464" width="9.140625" style="69"/>
    <col min="9465" max="9465" width="18.7109375" style="69" bestFit="1" customWidth="1"/>
    <col min="9466" max="9466" width="9.140625" style="69"/>
    <col min="9467" max="9467" width="10.28515625" style="69" customWidth="1"/>
    <col min="9468" max="9468" width="12.7109375" style="69" bestFit="1" customWidth="1"/>
    <col min="9469" max="9469" width="10.85546875" style="69" customWidth="1"/>
    <col min="9470" max="9470" width="19.140625" style="69" bestFit="1" customWidth="1"/>
    <col min="9471" max="9471" width="9.140625" style="69"/>
    <col min="9472" max="9472" width="9.42578125" style="69" customWidth="1"/>
    <col min="9473" max="9473" width="11.140625" style="69" customWidth="1"/>
    <col min="9474" max="9474" width="10.42578125" style="69" bestFit="1" customWidth="1"/>
    <col min="9475" max="9475" width="19.140625" style="69" bestFit="1" customWidth="1"/>
    <col min="9476" max="9476" width="9.140625" style="69"/>
    <col min="9477" max="9477" width="9.5703125" style="69" customWidth="1"/>
    <col min="9478" max="9478" width="9.140625" style="69"/>
    <col min="9479" max="9479" width="10.42578125" style="69" bestFit="1" customWidth="1"/>
    <col min="9480" max="9720" width="9.140625" style="69"/>
    <col min="9721" max="9721" width="18.7109375" style="69" bestFit="1" customWidth="1"/>
    <col min="9722" max="9722" width="9.140625" style="69"/>
    <col min="9723" max="9723" width="10.28515625" style="69" customWidth="1"/>
    <col min="9724" max="9724" width="12.7109375" style="69" bestFit="1" customWidth="1"/>
    <col min="9725" max="9725" width="10.85546875" style="69" customWidth="1"/>
    <col min="9726" max="9726" width="19.140625" style="69" bestFit="1" customWidth="1"/>
    <col min="9727" max="9727" width="9.140625" style="69"/>
    <col min="9728" max="9728" width="9.42578125" style="69" customWidth="1"/>
    <col min="9729" max="9729" width="11.140625" style="69" customWidth="1"/>
    <col min="9730" max="9730" width="10.42578125" style="69" bestFit="1" customWidth="1"/>
    <col min="9731" max="9731" width="19.140625" style="69" bestFit="1" customWidth="1"/>
    <col min="9732" max="9732" width="9.140625" style="69"/>
    <col min="9733" max="9733" width="9.5703125" style="69" customWidth="1"/>
    <col min="9734" max="9734" width="9.140625" style="69"/>
    <col min="9735" max="9735" width="10.42578125" style="69" bestFit="1" customWidth="1"/>
    <col min="9736" max="9976" width="9.140625" style="69"/>
    <col min="9977" max="9977" width="18.7109375" style="69" bestFit="1" customWidth="1"/>
    <col min="9978" max="9978" width="9.140625" style="69"/>
    <col min="9979" max="9979" width="10.28515625" style="69" customWidth="1"/>
    <col min="9980" max="9980" width="12.7109375" style="69" bestFit="1" customWidth="1"/>
    <col min="9981" max="9981" width="10.85546875" style="69" customWidth="1"/>
    <col min="9982" max="9982" width="19.140625" style="69" bestFit="1" customWidth="1"/>
    <col min="9983" max="9983" width="9.140625" style="69"/>
    <col min="9984" max="9984" width="9.42578125" style="69" customWidth="1"/>
    <col min="9985" max="9985" width="11.140625" style="69" customWidth="1"/>
    <col min="9986" max="9986" width="10.42578125" style="69" bestFit="1" customWidth="1"/>
    <col min="9987" max="9987" width="19.140625" style="69" bestFit="1" customWidth="1"/>
    <col min="9988" max="9988" width="9.140625" style="69"/>
    <col min="9989" max="9989" width="9.5703125" style="69" customWidth="1"/>
    <col min="9990" max="9990" width="9.140625" style="69"/>
    <col min="9991" max="9991" width="10.42578125" style="69" bestFit="1" customWidth="1"/>
    <col min="9992" max="10232" width="9.140625" style="69"/>
    <col min="10233" max="10233" width="18.7109375" style="69" bestFit="1" customWidth="1"/>
    <col min="10234" max="10234" width="9.140625" style="69"/>
    <col min="10235" max="10235" width="10.28515625" style="69" customWidth="1"/>
    <col min="10236" max="10236" width="12.7109375" style="69" bestFit="1" customWidth="1"/>
    <col min="10237" max="10237" width="10.85546875" style="69" customWidth="1"/>
    <col min="10238" max="10238" width="19.140625" style="69" bestFit="1" customWidth="1"/>
    <col min="10239" max="10239" width="9.140625" style="69"/>
    <col min="10240" max="10240" width="9.42578125" style="69" customWidth="1"/>
    <col min="10241" max="10241" width="11.140625" style="69" customWidth="1"/>
    <col min="10242" max="10242" width="10.42578125" style="69" bestFit="1" customWidth="1"/>
    <col min="10243" max="10243" width="19.140625" style="69" bestFit="1" customWidth="1"/>
    <col min="10244" max="10244" width="9.140625" style="69"/>
    <col min="10245" max="10245" width="9.5703125" style="69" customWidth="1"/>
    <col min="10246" max="10246" width="9.140625" style="69"/>
    <col min="10247" max="10247" width="10.42578125" style="69" bestFit="1" customWidth="1"/>
    <col min="10248" max="10488" width="9.140625" style="69"/>
    <col min="10489" max="10489" width="18.7109375" style="69" bestFit="1" customWidth="1"/>
    <col min="10490" max="10490" width="9.140625" style="69"/>
    <col min="10491" max="10491" width="10.28515625" style="69" customWidth="1"/>
    <col min="10492" max="10492" width="12.7109375" style="69" bestFit="1" customWidth="1"/>
    <col min="10493" max="10493" width="10.85546875" style="69" customWidth="1"/>
    <col min="10494" max="10494" width="19.140625" style="69" bestFit="1" customWidth="1"/>
    <col min="10495" max="10495" width="9.140625" style="69"/>
    <col min="10496" max="10496" width="9.42578125" style="69" customWidth="1"/>
    <col min="10497" max="10497" width="11.140625" style="69" customWidth="1"/>
    <col min="10498" max="10498" width="10.42578125" style="69" bestFit="1" customWidth="1"/>
    <col min="10499" max="10499" width="19.140625" style="69" bestFit="1" customWidth="1"/>
    <col min="10500" max="10500" width="9.140625" style="69"/>
    <col min="10501" max="10501" width="9.5703125" style="69" customWidth="1"/>
    <col min="10502" max="10502" width="9.140625" style="69"/>
    <col min="10503" max="10503" width="10.42578125" style="69" bestFit="1" customWidth="1"/>
    <col min="10504" max="10744" width="9.140625" style="69"/>
    <col min="10745" max="10745" width="18.7109375" style="69" bestFit="1" customWidth="1"/>
    <col min="10746" max="10746" width="9.140625" style="69"/>
    <col min="10747" max="10747" width="10.28515625" style="69" customWidth="1"/>
    <col min="10748" max="10748" width="12.7109375" style="69" bestFit="1" customWidth="1"/>
    <col min="10749" max="10749" width="10.85546875" style="69" customWidth="1"/>
    <col min="10750" max="10750" width="19.140625" style="69" bestFit="1" customWidth="1"/>
    <col min="10751" max="10751" width="9.140625" style="69"/>
    <col min="10752" max="10752" width="9.42578125" style="69" customWidth="1"/>
    <col min="10753" max="10753" width="11.140625" style="69" customWidth="1"/>
    <col min="10754" max="10754" width="10.42578125" style="69" bestFit="1" customWidth="1"/>
    <col min="10755" max="10755" width="19.140625" style="69" bestFit="1" customWidth="1"/>
    <col min="10756" max="10756" width="9.140625" style="69"/>
    <col min="10757" max="10757" width="9.5703125" style="69" customWidth="1"/>
    <col min="10758" max="10758" width="9.140625" style="69"/>
    <col min="10759" max="10759" width="10.42578125" style="69" bestFit="1" customWidth="1"/>
    <col min="10760" max="11000" width="9.140625" style="69"/>
    <col min="11001" max="11001" width="18.7109375" style="69" bestFit="1" customWidth="1"/>
    <col min="11002" max="11002" width="9.140625" style="69"/>
    <col min="11003" max="11003" width="10.28515625" style="69" customWidth="1"/>
    <col min="11004" max="11004" width="12.7109375" style="69" bestFit="1" customWidth="1"/>
    <col min="11005" max="11005" width="10.85546875" style="69" customWidth="1"/>
    <col min="11006" max="11006" width="19.140625" style="69" bestFit="1" customWidth="1"/>
    <col min="11007" max="11007" width="9.140625" style="69"/>
    <col min="11008" max="11008" width="9.42578125" style="69" customWidth="1"/>
    <col min="11009" max="11009" width="11.140625" style="69" customWidth="1"/>
    <col min="11010" max="11010" width="10.42578125" style="69" bestFit="1" customWidth="1"/>
    <col min="11011" max="11011" width="19.140625" style="69" bestFit="1" customWidth="1"/>
    <col min="11012" max="11012" width="9.140625" style="69"/>
    <col min="11013" max="11013" width="9.5703125" style="69" customWidth="1"/>
    <col min="11014" max="11014" width="9.140625" style="69"/>
    <col min="11015" max="11015" width="10.42578125" style="69" bestFit="1" customWidth="1"/>
    <col min="11016" max="11256" width="9.140625" style="69"/>
    <col min="11257" max="11257" width="18.7109375" style="69" bestFit="1" customWidth="1"/>
    <col min="11258" max="11258" width="9.140625" style="69"/>
    <col min="11259" max="11259" width="10.28515625" style="69" customWidth="1"/>
    <col min="11260" max="11260" width="12.7109375" style="69" bestFit="1" customWidth="1"/>
    <col min="11261" max="11261" width="10.85546875" style="69" customWidth="1"/>
    <col min="11262" max="11262" width="19.140625" style="69" bestFit="1" customWidth="1"/>
    <col min="11263" max="11263" width="9.140625" style="69"/>
    <col min="11264" max="11264" width="9.42578125" style="69" customWidth="1"/>
    <col min="11265" max="11265" width="11.140625" style="69" customWidth="1"/>
    <col min="11266" max="11266" width="10.42578125" style="69" bestFit="1" customWidth="1"/>
    <col min="11267" max="11267" width="19.140625" style="69" bestFit="1" customWidth="1"/>
    <col min="11268" max="11268" width="9.140625" style="69"/>
    <col min="11269" max="11269" width="9.5703125" style="69" customWidth="1"/>
    <col min="11270" max="11270" width="9.140625" style="69"/>
    <col min="11271" max="11271" width="10.42578125" style="69" bestFit="1" customWidth="1"/>
    <col min="11272" max="11512" width="9.140625" style="69"/>
    <col min="11513" max="11513" width="18.7109375" style="69" bestFit="1" customWidth="1"/>
    <col min="11514" max="11514" width="9.140625" style="69"/>
    <col min="11515" max="11515" width="10.28515625" style="69" customWidth="1"/>
    <col min="11516" max="11516" width="12.7109375" style="69" bestFit="1" customWidth="1"/>
    <col min="11517" max="11517" width="10.85546875" style="69" customWidth="1"/>
    <col min="11518" max="11518" width="19.140625" style="69" bestFit="1" customWidth="1"/>
    <col min="11519" max="11519" width="9.140625" style="69"/>
    <col min="11520" max="11520" width="9.42578125" style="69" customWidth="1"/>
    <col min="11521" max="11521" width="11.140625" style="69" customWidth="1"/>
    <col min="11522" max="11522" width="10.42578125" style="69" bestFit="1" customWidth="1"/>
    <col min="11523" max="11523" width="19.140625" style="69" bestFit="1" customWidth="1"/>
    <col min="11524" max="11524" width="9.140625" style="69"/>
    <col min="11525" max="11525" width="9.5703125" style="69" customWidth="1"/>
    <col min="11526" max="11526" width="9.140625" style="69"/>
    <col min="11527" max="11527" width="10.42578125" style="69" bestFit="1" customWidth="1"/>
    <col min="11528" max="11768" width="9.140625" style="69"/>
    <col min="11769" max="11769" width="18.7109375" style="69" bestFit="1" customWidth="1"/>
    <col min="11770" max="11770" width="9.140625" style="69"/>
    <col min="11771" max="11771" width="10.28515625" style="69" customWidth="1"/>
    <col min="11772" max="11772" width="12.7109375" style="69" bestFit="1" customWidth="1"/>
    <col min="11773" max="11773" width="10.85546875" style="69" customWidth="1"/>
    <col min="11774" max="11774" width="19.140625" style="69" bestFit="1" customWidth="1"/>
    <col min="11775" max="11775" width="9.140625" style="69"/>
    <col min="11776" max="11776" width="9.42578125" style="69" customWidth="1"/>
    <col min="11777" max="11777" width="11.140625" style="69" customWidth="1"/>
    <col min="11778" max="11778" width="10.42578125" style="69" bestFit="1" customWidth="1"/>
    <col min="11779" max="11779" width="19.140625" style="69" bestFit="1" customWidth="1"/>
    <col min="11780" max="11780" width="9.140625" style="69"/>
    <col min="11781" max="11781" width="9.5703125" style="69" customWidth="1"/>
    <col min="11782" max="11782" width="9.140625" style="69"/>
    <col min="11783" max="11783" width="10.42578125" style="69" bestFit="1" customWidth="1"/>
    <col min="11784" max="12024" width="9.140625" style="69"/>
    <col min="12025" max="12025" width="18.7109375" style="69" bestFit="1" customWidth="1"/>
    <col min="12026" max="12026" width="9.140625" style="69"/>
    <col min="12027" max="12027" width="10.28515625" style="69" customWidth="1"/>
    <col min="12028" max="12028" width="12.7109375" style="69" bestFit="1" customWidth="1"/>
    <col min="12029" max="12029" width="10.85546875" style="69" customWidth="1"/>
    <col min="12030" max="12030" width="19.140625" style="69" bestFit="1" customWidth="1"/>
    <col min="12031" max="12031" width="9.140625" style="69"/>
    <col min="12032" max="12032" width="9.42578125" style="69" customWidth="1"/>
    <col min="12033" max="12033" width="11.140625" style="69" customWidth="1"/>
    <col min="12034" max="12034" width="10.42578125" style="69" bestFit="1" customWidth="1"/>
    <col min="12035" max="12035" width="19.140625" style="69" bestFit="1" customWidth="1"/>
    <col min="12036" max="12036" width="9.140625" style="69"/>
    <col min="12037" max="12037" width="9.5703125" style="69" customWidth="1"/>
    <col min="12038" max="12038" width="9.140625" style="69"/>
    <col min="12039" max="12039" width="10.42578125" style="69" bestFit="1" customWidth="1"/>
    <col min="12040" max="12280" width="9.140625" style="69"/>
    <col min="12281" max="12281" width="18.7109375" style="69" bestFit="1" customWidth="1"/>
    <col min="12282" max="12282" width="9.140625" style="69"/>
    <col min="12283" max="12283" width="10.28515625" style="69" customWidth="1"/>
    <col min="12284" max="12284" width="12.7109375" style="69" bestFit="1" customWidth="1"/>
    <col min="12285" max="12285" width="10.85546875" style="69" customWidth="1"/>
    <col min="12286" max="12286" width="19.140625" style="69" bestFit="1" customWidth="1"/>
    <col min="12287" max="12287" width="9.140625" style="69"/>
    <col min="12288" max="12288" width="9.42578125" style="69" customWidth="1"/>
    <col min="12289" max="12289" width="11.140625" style="69" customWidth="1"/>
    <col min="12290" max="12290" width="10.42578125" style="69" bestFit="1" customWidth="1"/>
    <col min="12291" max="12291" width="19.140625" style="69" bestFit="1" customWidth="1"/>
    <col min="12292" max="12292" width="9.140625" style="69"/>
    <col min="12293" max="12293" width="9.5703125" style="69" customWidth="1"/>
    <col min="12294" max="12294" width="9.140625" style="69"/>
    <col min="12295" max="12295" width="10.42578125" style="69" bestFit="1" customWidth="1"/>
    <col min="12296" max="12536" width="9.140625" style="69"/>
    <col min="12537" max="12537" width="18.7109375" style="69" bestFit="1" customWidth="1"/>
    <col min="12538" max="12538" width="9.140625" style="69"/>
    <col min="12539" max="12539" width="10.28515625" style="69" customWidth="1"/>
    <col min="12540" max="12540" width="12.7109375" style="69" bestFit="1" customWidth="1"/>
    <col min="12541" max="12541" width="10.85546875" style="69" customWidth="1"/>
    <col min="12542" max="12542" width="19.140625" style="69" bestFit="1" customWidth="1"/>
    <col min="12543" max="12543" width="9.140625" style="69"/>
    <col min="12544" max="12544" width="9.42578125" style="69" customWidth="1"/>
    <col min="12545" max="12545" width="11.140625" style="69" customWidth="1"/>
    <col min="12546" max="12546" width="10.42578125" style="69" bestFit="1" customWidth="1"/>
    <col min="12547" max="12547" width="19.140625" style="69" bestFit="1" customWidth="1"/>
    <col min="12548" max="12548" width="9.140625" style="69"/>
    <col min="12549" max="12549" width="9.5703125" style="69" customWidth="1"/>
    <col min="12550" max="12550" width="9.140625" style="69"/>
    <col min="12551" max="12551" width="10.42578125" style="69" bestFit="1" customWidth="1"/>
    <col min="12552" max="12792" width="9.140625" style="69"/>
    <col min="12793" max="12793" width="18.7109375" style="69" bestFit="1" customWidth="1"/>
    <col min="12794" max="12794" width="9.140625" style="69"/>
    <col min="12795" max="12795" width="10.28515625" style="69" customWidth="1"/>
    <col min="12796" max="12796" width="12.7109375" style="69" bestFit="1" customWidth="1"/>
    <col min="12797" max="12797" width="10.85546875" style="69" customWidth="1"/>
    <col min="12798" max="12798" width="19.140625" style="69" bestFit="1" customWidth="1"/>
    <col min="12799" max="12799" width="9.140625" style="69"/>
    <col min="12800" max="12800" width="9.42578125" style="69" customWidth="1"/>
    <col min="12801" max="12801" width="11.140625" style="69" customWidth="1"/>
    <col min="12802" max="12802" width="10.42578125" style="69" bestFit="1" customWidth="1"/>
    <col min="12803" max="12803" width="19.140625" style="69" bestFit="1" customWidth="1"/>
    <col min="12804" max="12804" width="9.140625" style="69"/>
    <col min="12805" max="12805" width="9.5703125" style="69" customWidth="1"/>
    <col min="12806" max="12806" width="9.140625" style="69"/>
    <col min="12807" max="12807" width="10.42578125" style="69" bestFit="1" customWidth="1"/>
    <col min="12808" max="13048" width="9.140625" style="69"/>
    <col min="13049" max="13049" width="18.7109375" style="69" bestFit="1" customWidth="1"/>
    <col min="13050" max="13050" width="9.140625" style="69"/>
    <col min="13051" max="13051" width="10.28515625" style="69" customWidth="1"/>
    <col min="13052" max="13052" width="12.7109375" style="69" bestFit="1" customWidth="1"/>
    <col min="13053" max="13053" width="10.85546875" style="69" customWidth="1"/>
    <col min="13054" max="13054" width="19.140625" style="69" bestFit="1" customWidth="1"/>
    <col min="13055" max="13055" width="9.140625" style="69"/>
    <col min="13056" max="13056" width="9.42578125" style="69" customWidth="1"/>
    <col min="13057" max="13057" width="11.140625" style="69" customWidth="1"/>
    <col min="13058" max="13058" width="10.42578125" style="69" bestFit="1" customWidth="1"/>
    <col min="13059" max="13059" width="19.140625" style="69" bestFit="1" customWidth="1"/>
    <col min="13060" max="13060" width="9.140625" style="69"/>
    <col min="13061" max="13061" width="9.5703125" style="69" customWidth="1"/>
    <col min="13062" max="13062" width="9.140625" style="69"/>
    <col min="13063" max="13063" width="10.42578125" style="69" bestFit="1" customWidth="1"/>
    <col min="13064" max="13304" width="9.140625" style="69"/>
    <col min="13305" max="13305" width="18.7109375" style="69" bestFit="1" customWidth="1"/>
    <col min="13306" max="13306" width="9.140625" style="69"/>
    <col min="13307" max="13307" width="10.28515625" style="69" customWidth="1"/>
    <col min="13308" max="13308" width="12.7109375" style="69" bestFit="1" customWidth="1"/>
    <col min="13309" max="13309" width="10.85546875" style="69" customWidth="1"/>
    <col min="13310" max="13310" width="19.140625" style="69" bestFit="1" customWidth="1"/>
    <col min="13311" max="13311" width="9.140625" style="69"/>
    <col min="13312" max="13312" width="9.42578125" style="69" customWidth="1"/>
    <col min="13313" max="13313" width="11.140625" style="69" customWidth="1"/>
    <col min="13314" max="13314" width="10.42578125" style="69" bestFit="1" customWidth="1"/>
    <col min="13315" max="13315" width="19.140625" style="69" bestFit="1" customWidth="1"/>
    <col min="13316" max="13316" width="9.140625" style="69"/>
    <col min="13317" max="13317" width="9.5703125" style="69" customWidth="1"/>
    <col min="13318" max="13318" width="9.140625" style="69"/>
    <col min="13319" max="13319" width="10.42578125" style="69" bestFit="1" customWidth="1"/>
    <col min="13320" max="13560" width="9.140625" style="69"/>
    <col min="13561" max="13561" width="18.7109375" style="69" bestFit="1" customWidth="1"/>
    <col min="13562" max="13562" width="9.140625" style="69"/>
    <col min="13563" max="13563" width="10.28515625" style="69" customWidth="1"/>
    <col min="13564" max="13564" width="12.7109375" style="69" bestFit="1" customWidth="1"/>
    <col min="13565" max="13565" width="10.85546875" style="69" customWidth="1"/>
    <col min="13566" max="13566" width="19.140625" style="69" bestFit="1" customWidth="1"/>
    <col min="13567" max="13567" width="9.140625" style="69"/>
    <col min="13568" max="13568" width="9.42578125" style="69" customWidth="1"/>
    <col min="13569" max="13569" width="11.140625" style="69" customWidth="1"/>
    <col min="13570" max="13570" width="10.42578125" style="69" bestFit="1" customWidth="1"/>
    <col min="13571" max="13571" width="19.140625" style="69" bestFit="1" customWidth="1"/>
    <col min="13572" max="13572" width="9.140625" style="69"/>
    <col min="13573" max="13573" width="9.5703125" style="69" customWidth="1"/>
    <col min="13574" max="13574" width="9.140625" style="69"/>
    <col min="13575" max="13575" width="10.42578125" style="69" bestFit="1" customWidth="1"/>
    <col min="13576" max="13816" width="9.140625" style="69"/>
    <col min="13817" max="13817" width="18.7109375" style="69" bestFit="1" customWidth="1"/>
    <col min="13818" max="13818" width="9.140625" style="69"/>
    <col min="13819" max="13819" width="10.28515625" style="69" customWidth="1"/>
    <col min="13820" max="13820" width="12.7109375" style="69" bestFit="1" customWidth="1"/>
    <col min="13821" max="13821" width="10.85546875" style="69" customWidth="1"/>
    <col min="13822" max="13822" width="19.140625" style="69" bestFit="1" customWidth="1"/>
    <col min="13823" max="13823" width="9.140625" style="69"/>
    <col min="13824" max="13824" width="9.42578125" style="69" customWidth="1"/>
    <col min="13825" max="13825" width="11.140625" style="69" customWidth="1"/>
    <col min="13826" max="13826" width="10.42578125" style="69" bestFit="1" customWidth="1"/>
    <col min="13827" max="13827" width="19.140625" style="69" bestFit="1" customWidth="1"/>
    <col min="13828" max="13828" width="9.140625" style="69"/>
    <col min="13829" max="13829" width="9.5703125" style="69" customWidth="1"/>
    <col min="13830" max="13830" width="9.140625" style="69"/>
    <col min="13831" max="13831" width="10.42578125" style="69" bestFit="1" customWidth="1"/>
    <col min="13832" max="14072" width="9.140625" style="69"/>
    <col min="14073" max="14073" width="18.7109375" style="69" bestFit="1" customWidth="1"/>
    <col min="14074" max="14074" width="9.140625" style="69"/>
    <col min="14075" max="14075" width="10.28515625" style="69" customWidth="1"/>
    <col min="14076" max="14076" width="12.7109375" style="69" bestFit="1" customWidth="1"/>
    <col min="14077" max="14077" width="10.85546875" style="69" customWidth="1"/>
    <col min="14078" max="14078" width="19.140625" style="69" bestFit="1" customWidth="1"/>
    <col min="14079" max="14079" width="9.140625" style="69"/>
    <col min="14080" max="14080" width="9.42578125" style="69" customWidth="1"/>
    <col min="14081" max="14081" width="11.140625" style="69" customWidth="1"/>
    <col min="14082" max="14082" width="10.42578125" style="69" bestFit="1" customWidth="1"/>
    <col min="14083" max="14083" width="19.140625" style="69" bestFit="1" customWidth="1"/>
    <col min="14084" max="14084" width="9.140625" style="69"/>
    <col min="14085" max="14085" width="9.5703125" style="69" customWidth="1"/>
    <col min="14086" max="14086" width="9.140625" style="69"/>
    <col min="14087" max="14087" width="10.42578125" style="69" bestFit="1" customWidth="1"/>
    <col min="14088" max="14328" width="9.140625" style="69"/>
    <col min="14329" max="14329" width="18.7109375" style="69" bestFit="1" customWidth="1"/>
    <col min="14330" max="14330" width="9.140625" style="69"/>
    <col min="14331" max="14331" width="10.28515625" style="69" customWidth="1"/>
    <col min="14332" max="14332" width="12.7109375" style="69" bestFit="1" customWidth="1"/>
    <col min="14333" max="14333" width="10.85546875" style="69" customWidth="1"/>
    <col min="14334" max="14334" width="19.140625" style="69" bestFit="1" customWidth="1"/>
    <col min="14335" max="14335" width="9.140625" style="69"/>
    <col min="14336" max="14336" width="9.42578125" style="69" customWidth="1"/>
    <col min="14337" max="14337" width="11.140625" style="69" customWidth="1"/>
    <col min="14338" max="14338" width="10.42578125" style="69" bestFit="1" customWidth="1"/>
    <col min="14339" max="14339" width="19.140625" style="69" bestFit="1" customWidth="1"/>
    <col min="14340" max="14340" width="9.140625" style="69"/>
    <col min="14341" max="14341" width="9.5703125" style="69" customWidth="1"/>
    <col min="14342" max="14342" width="9.140625" style="69"/>
    <col min="14343" max="14343" width="10.42578125" style="69" bestFit="1" customWidth="1"/>
    <col min="14344" max="14584" width="9.140625" style="69"/>
    <col min="14585" max="14585" width="18.7109375" style="69" bestFit="1" customWidth="1"/>
    <col min="14586" max="14586" width="9.140625" style="69"/>
    <col min="14587" max="14587" width="10.28515625" style="69" customWidth="1"/>
    <col min="14588" max="14588" width="12.7109375" style="69" bestFit="1" customWidth="1"/>
    <col min="14589" max="14589" width="10.85546875" style="69" customWidth="1"/>
    <col min="14590" max="14590" width="19.140625" style="69" bestFit="1" customWidth="1"/>
    <col min="14591" max="14591" width="9.140625" style="69"/>
    <col min="14592" max="14592" width="9.42578125" style="69" customWidth="1"/>
    <col min="14593" max="14593" width="11.140625" style="69" customWidth="1"/>
    <col min="14594" max="14594" width="10.42578125" style="69" bestFit="1" customWidth="1"/>
    <col min="14595" max="14595" width="19.140625" style="69" bestFit="1" customWidth="1"/>
    <col min="14596" max="14596" width="9.140625" style="69"/>
    <col min="14597" max="14597" width="9.5703125" style="69" customWidth="1"/>
    <col min="14598" max="14598" width="9.140625" style="69"/>
    <col min="14599" max="14599" width="10.42578125" style="69" bestFit="1" customWidth="1"/>
    <col min="14600" max="14840" width="9.140625" style="69"/>
    <col min="14841" max="14841" width="18.7109375" style="69" bestFit="1" customWidth="1"/>
    <col min="14842" max="14842" width="9.140625" style="69"/>
    <col min="14843" max="14843" width="10.28515625" style="69" customWidth="1"/>
    <col min="14844" max="14844" width="12.7109375" style="69" bestFit="1" customWidth="1"/>
    <col min="14845" max="14845" width="10.85546875" style="69" customWidth="1"/>
    <col min="14846" max="14846" width="19.140625" style="69" bestFit="1" customWidth="1"/>
    <col min="14847" max="14847" width="9.140625" style="69"/>
    <col min="14848" max="14848" width="9.42578125" style="69" customWidth="1"/>
    <col min="14849" max="14849" width="11.140625" style="69" customWidth="1"/>
    <col min="14850" max="14850" width="10.42578125" style="69" bestFit="1" customWidth="1"/>
    <col min="14851" max="14851" width="19.140625" style="69" bestFit="1" customWidth="1"/>
    <col min="14852" max="14852" width="9.140625" style="69"/>
    <col min="14853" max="14853" width="9.5703125" style="69" customWidth="1"/>
    <col min="14854" max="14854" width="9.140625" style="69"/>
    <col min="14855" max="14855" width="10.42578125" style="69" bestFit="1" customWidth="1"/>
    <col min="14856" max="15096" width="9.140625" style="69"/>
    <col min="15097" max="15097" width="18.7109375" style="69" bestFit="1" customWidth="1"/>
    <col min="15098" max="15098" width="9.140625" style="69"/>
    <col min="15099" max="15099" width="10.28515625" style="69" customWidth="1"/>
    <col min="15100" max="15100" width="12.7109375" style="69" bestFit="1" customWidth="1"/>
    <col min="15101" max="15101" width="10.85546875" style="69" customWidth="1"/>
    <col min="15102" max="15102" width="19.140625" style="69" bestFit="1" customWidth="1"/>
    <col min="15103" max="15103" width="9.140625" style="69"/>
    <col min="15104" max="15104" width="9.42578125" style="69" customWidth="1"/>
    <col min="15105" max="15105" width="11.140625" style="69" customWidth="1"/>
    <col min="15106" max="15106" width="10.42578125" style="69" bestFit="1" customWidth="1"/>
    <col min="15107" max="15107" width="19.140625" style="69" bestFit="1" customWidth="1"/>
    <col min="15108" max="15108" width="9.140625" style="69"/>
    <col min="15109" max="15109" width="9.5703125" style="69" customWidth="1"/>
    <col min="15110" max="15110" width="9.140625" style="69"/>
    <col min="15111" max="15111" width="10.42578125" style="69" bestFit="1" customWidth="1"/>
    <col min="15112" max="15352" width="9.140625" style="69"/>
    <col min="15353" max="15353" width="18.7109375" style="69" bestFit="1" customWidth="1"/>
    <col min="15354" max="15354" width="9.140625" style="69"/>
    <col min="15355" max="15355" width="10.28515625" style="69" customWidth="1"/>
    <col min="15356" max="15356" width="12.7109375" style="69" bestFit="1" customWidth="1"/>
    <col min="15357" max="15357" width="10.85546875" style="69" customWidth="1"/>
    <col min="15358" max="15358" width="19.140625" style="69" bestFit="1" customWidth="1"/>
    <col min="15359" max="15359" width="9.140625" style="69"/>
    <col min="15360" max="15360" width="9.42578125" style="69" customWidth="1"/>
    <col min="15361" max="15361" width="11.140625" style="69" customWidth="1"/>
    <col min="15362" max="15362" width="10.42578125" style="69" bestFit="1" customWidth="1"/>
    <col min="15363" max="15363" width="19.140625" style="69" bestFit="1" customWidth="1"/>
    <col min="15364" max="15364" width="9.140625" style="69"/>
    <col min="15365" max="15365" width="9.5703125" style="69" customWidth="1"/>
    <col min="15366" max="15366" width="9.140625" style="69"/>
    <col min="15367" max="15367" width="10.42578125" style="69" bestFit="1" customWidth="1"/>
    <col min="15368" max="15608" width="9.140625" style="69"/>
    <col min="15609" max="15609" width="18.7109375" style="69" bestFit="1" customWidth="1"/>
    <col min="15610" max="15610" width="9.140625" style="69"/>
    <col min="15611" max="15611" width="10.28515625" style="69" customWidth="1"/>
    <col min="15612" max="15612" width="12.7109375" style="69" bestFit="1" customWidth="1"/>
    <col min="15613" max="15613" width="10.85546875" style="69" customWidth="1"/>
    <col min="15614" max="15614" width="19.140625" style="69" bestFit="1" customWidth="1"/>
    <col min="15615" max="15615" width="9.140625" style="69"/>
    <col min="15616" max="15616" width="9.42578125" style="69" customWidth="1"/>
    <col min="15617" max="15617" width="11.140625" style="69" customWidth="1"/>
    <col min="15618" max="15618" width="10.42578125" style="69" bestFit="1" customWidth="1"/>
    <col min="15619" max="15619" width="19.140625" style="69" bestFit="1" customWidth="1"/>
    <col min="15620" max="15620" width="9.140625" style="69"/>
    <col min="15621" max="15621" width="9.5703125" style="69" customWidth="1"/>
    <col min="15622" max="15622" width="9.140625" style="69"/>
    <col min="15623" max="15623" width="10.42578125" style="69" bestFit="1" customWidth="1"/>
    <col min="15624" max="15864" width="9.140625" style="69"/>
    <col min="15865" max="15865" width="18.7109375" style="69" bestFit="1" customWidth="1"/>
    <col min="15866" max="15866" width="9.140625" style="69"/>
    <col min="15867" max="15867" width="10.28515625" style="69" customWidth="1"/>
    <col min="15868" max="15868" width="12.7109375" style="69" bestFit="1" customWidth="1"/>
    <col min="15869" max="15869" width="10.85546875" style="69" customWidth="1"/>
    <col min="15870" max="15870" width="19.140625" style="69" bestFit="1" customWidth="1"/>
    <col min="15871" max="15871" width="9.140625" style="69"/>
    <col min="15872" max="15872" width="9.42578125" style="69" customWidth="1"/>
    <col min="15873" max="15873" width="11.140625" style="69" customWidth="1"/>
    <col min="15874" max="15874" width="10.42578125" style="69" bestFit="1" customWidth="1"/>
    <col min="15875" max="15875" width="19.140625" style="69" bestFit="1" customWidth="1"/>
    <col min="15876" max="15876" width="9.140625" style="69"/>
    <col min="15877" max="15877" width="9.5703125" style="69" customWidth="1"/>
    <col min="15878" max="15878" width="9.140625" style="69"/>
    <col min="15879" max="15879" width="10.42578125" style="69" bestFit="1" customWidth="1"/>
    <col min="15880" max="16120" width="9.140625" style="69"/>
    <col min="16121" max="16121" width="18.7109375" style="69" bestFit="1" customWidth="1"/>
    <col min="16122" max="16122" width="9.140625" style="69"/>
    <col min="16123" max="16123" width="10.28515625" style="69" customWidth="1"/>
    <col min="16124" max="16124" width="12.7109375" style="69" bestFit="1" customWidth="1"/>
    <col min="16125" max="16125" width="10.85546875" style="69" customWidth="1"/>
    <col min="16126" max="16126" width="19.140625" style="69" bestFit="1" customWidth="1"/>
    <col min="16127" max="16127" width="9.140625" style="69"/>
    <col min="16128" max="16128" width="9.42578125" style="69" customWidth="1"/>
    <col min="16129" max="16129" width="11.140625" style="69" customWidth="1"/>
    <col min="16130" max="16130" width="10.42578125" style="69" bestFit="1" customWidth="1"/>
    <col min="16131" max="16131" width="19.140625" style="69" bestFit="1" customWidth="1"/>
    <col min="16132" max="16132" width="9.140625" style="69"/>
    <col min="16133" max="16133" width="9.5703125" style="69" customWidth="1"/>
    <col min="16134" max="16134" width="9.140625" style="69"/>
    <col min="16135" max="16135" width="10.42578125" style="69" bestFit="1" customWidth="1"/>
    <col min="16136" max="16384" width="9.140625" style="69"/>
  </cols>
  <sheetData>
    <row r="1" spans="1:10" ht="18.75" x14ac:dyDescent="0.3">
      <c r="B1" s="433" t="s">
        <v>0</v>
      </c>
      <c r="C1" s="433"/>
      <c r="D1" s="433"/>
      <c r="E1" s="433"/>
      <c r="F1" s="433"/>
      <c r="G1" s="433"/>
      <c r="H1" s="433"/>
    </row>
    <row r="2" spans="1:10" ht="18.75" x14ac:dyDescent="0.3">
      <c r="B2" s="433" t="s">
        <v>1</v>
      </c>
      <c r="C2" s="433"/>
      <c r="D2" s="433"/>
      <c r="E2" s="433"/>
      <c r="F2" s="433"/>
      <c r="G2" s="433"/>
      <c r="H2" s="433"/>
    </row>
    <row r="3" spans="1:10" ht="18.75" x14ac:dyDescent="0.3">
      <c r="B3" s="434" t="s">
        <v>2</v>
      </c>
      <c r="C3" s="434"/>
      <c r="D3" s="434"/>
      <c r="E3" s="434"/>
      <c r="F3" s="434"/>
      <c r="G3" s="434"/>
      <c r="H3" s="434"/>
    </row>
    <row r="4" spans="1:10" ht="18.75" x14ac:dyDescent="0.3">
      <c r="B4" s="433" t="s">
        <v>117</v>
      </c>
      <c r="C4" s="433"/>
      <c r="D4" s="433"/>
      <c r="E4" s="433"/>
      <c r="F4" s="433"/>
      <c r="G4" s="433"/>
      <c r="H4" s="433"/>
    </row>
    <row r="5" spans="1:10" ht="18.75" x14ac:dyDescent="0.3">
      <c r="B5" s="442" t="s">
        <v>147</v>
      </c>
      <c r="C5" s="442"/>
      <c r="D5" s="442"/>
      <c r="E5" s="442"/>
      <c r="F5" s="442"/>
      <c r="G5" s="442"/>
      <c r="H5" s="442"/>
    </row>
    <row r="6" spans="1:10" ht="19.5" thickBot="1" x14ac:dyDescent="0.35">
      <c r="C6" s="233"/>
      <c r="D6" s="233"/>
      <c r="E6" s="233"/>
      <c r="F6" s="234"/>
      <c r="G6" s="234"/>
      <c r="H6" s="234"/>
    </row>
    <row r="7" spans="1:10" ht="34.5" customHeight="1" thickBot="1" x14ac:dyDescent="0.3">
      <c r="A7" s="204"/>
      <c r="B7" s="235" t="s">
        <v>3</v>
      </c>
      <c r="C7" s="71" t="s">
        <v>4</v>
      </c>
      <c r="D7" s="236" t="s">
        <v>139</v>
      </c>
      <c r="E7" s="237" t="s">
        <v>5</v>
      </c>
      <c r="F7" s="238" t="s">
        <v>6</v>
      </c>
      <c r="G7" s="239" t="s">
        <v>7</v>
      </c>
      <c r="H7" s="237" t="s">
        <v>8</v>
      </c>
      <c r="I7" s="240" t="s">
        <v>9</v>
      </c>
      <c r="J7" s="76" t="s">
        <v>10</v>
      </c>
    </row>
    <row r="8" spans="1:10" ht="24" customHeight="1" thickBot="1" x14ac:dyDescent="0.35">
      <c r="A8" s="77" t="s">
        <v>11</v>
      </c>
      <c r="B8" s="78"/>
      <c r="C8" s="78"/>
      <c r="D8" s="78"/>
      <c r="E8" s="79"/>
      <c r="F8" s="78"/>
      <c r="G8" s="78"/>
      <c r="H8" s="80"/>
      <c r="I8" s="78"/>
      <c r="J8" s="81"/>
    </row>
    <row r="9" spans="1:10" ht="18.75" x14ac:dyDescent="0.3">
      <c r="A9" s="82" t="s">
        <v>12</v>
      </c>
      <c r="B9" s="83">
        <v>8348</v>
      </c>
      <c r="C9" s="84">
        <v>15960</v>
      </c>
      <c r="D9" s="85">
        <v>3334193</v>
      </c>
      <c r="E9" s="86">
        <f>D9/B9</f>
        <v>399.40021562050788</v>
      </c>
      <c r="F9" s="83">
        <v>3520</v>
      </c>
      <c r="G9" s="87">
        <f t="shared" ref="G9:G16" si="0">C9-F9</f>
        <v>12440</v>
      </c>
      <c r="H9" s="88">
        <f t="shared" ref="H9:H16" si="1">C9-I9-J9</f>
        <v>8774</v>
      </c>
      <c r="I9" s="89">
        <v>7186</v>
      </c>
      <c r="J9" s="90">
        <v>0</v>
      </c>
    </row>
    <row r="10" spans="1:10" ht="18.75" x14ac:dyDescent="0.3">
      <c r="A10" s="91" t="s">
        <v>13</v>
      </c>
      <c r="B10" s="92">
        <v>5660</v>
      </c>
      <c r="C10" s="93">
        <v>10464</v>
      </c>
      <c r="D10" s="94">
        <v>2226306</v>
      </c>
      <c r="E10" s="95">
        <f t="shared" ref="E10:E17" si="2">D10/B10</f>
        <v>393.34028268551236</v>
      </c>
      <c r="F10" s="96">
        <v>2627</v>
      </c>
      <c r="G10" s="87">
        <f t="shared" si="0"/>
        <v>7837</v>
      </c>
      <c r="H10" s="97">
        <f t="shared" si="1"/>
        <v>5857</v>
      </c>
      <c r="I10" s="89">
        <v>4607</v>
      </c>
      <c r="J10" s="90">
        <v>0</v>
      </c>
    </row>
    <row r="11" spans="1:10" ht="18.75" x14ac:dyDescent="0.3">
      <c r="A11" s="91" t="s">
        <v>14</v>
      </c>
      <c r="B11" s="92">
        <v>6466</v>
      </c>
      <c r="C11" s="93">
        <v>11617</v>
      </c>
      <c r="D11" s="94">
        <v>2484387</v>
      </c>
      <c r="E11" s="95">
        <f t="shared" si="2"/>
        <v>384.22316733683886</v>
      </c>
      <c r="F11" s="96">
        <v>2695</v>
      </c>
      <c r="G11" s="87">
        <f t="shared" si="0"/>
        <v>8922</v>
      </c>
      <c r="H11" s="97">
        <f t="shared" si="1"/>
        <v>6457</v>
      </c>
      <c r="I11" s="89">
        <v>5160</v>
      </c>
      <c r="J11" s="90">
        <v>0</v>
      </c>
    </row>
    <row r="12" spans="1:10" ht="18.75" x14ac:dyDescent="0.3">
      <c r="A12" s="91" t="s">
        <v>15</v>
      </c>
      <c r="B12" s="92">
        <v>8722</v>
      </c>
      <c r="C12" s="93">
        <v>16269</v>
      </c>
      <c r="D12" s="94">
        <v>3407047</v>
      </c>
      <c r="E12" s="95">
        <f t="shared" si="2"/>
        <v>390.62680577849119</v>
      </c>
      <c r="F12" s="96">
        <v>3699</v>
      </c>
      <c r="G12" s="87">
        <f t="shared" si="0"/>
        <v>12570</v>
      </c>
      <c r="H12" s="97">
        <f t="shared" si="1"/>
        <v>8931</v>
      </c>
      <c r="I12" s="89">
        <v>7338</v>
      </c>
      <c r="J12" s="90">
        <v>0</v>
      </c>
    </row>
    <row r="13" spans="1:10" ht="18.75" x14ac:dyDescent="0.3">
      <c r="A13" s="91" t="s">
        <v>16</v>
      </c>
      <c r="B13" s="92">
        <v>2161</v>
      </c>
      <c r="C13" s="93">
        <v>4270</v>
      </c>
      <c r="D13" s="94">
        <v>901143</v>
      </c>
      <c r="E13" s="95">
        <f t="shared" si="2"/>
        <v>417.00277649236466</v>
      </c>
      <c r="F13" s="96">
        <v>1045</v>
      </c>
      <c r="G13" s="87">
        <f t="shared" si="0"/>
        <v>3225</v>
      </c>
      <c r="H13" s="97">
        <f t="shared" si="1"/>
        <v>2224</v>
      </c>
      <c r="I13" s="89">
        <v>2046</v>
      </c>
      <c r="J13" s="90">
        <v>0</v>
      </c>
    </row>
    <row r="14" spans="1:10" ht="18.75" x14ac:dyDescent="0.3">
      <c r="A14" s="91" t="s">
        <v>17</v>
      </c>
      <c r="B14" s="92">
        <v>8740</v>
      </c>
      <c r="C14" s="93">
        <v>16886</v>
      </c>
      <c r="D14" s="94">
        <v>3531469</v>
      </c>
      <c r="E14" s="95">
        <f t="shared" si="2"/>
        <v>404.05823798627</v>
      </c>
      <c r="F14" s="96">
        <v>4026</v>
      </c>
      <c r="G14" s="87">
        <f t="shared" si="0"/>
        <v>12860</v>
      </c>
      <c r="H14" s="97">
        <f t="shared" si="1"/>
        <v>9128</v>
      </c>
      <c r="I14" s="89">
        <v>7758</v>
      </c>
      <c r="J14" s="90">
        <v>0</v>
      </c>
    </row>
    <row r="15" spans="1:10" ht="18.75" x14ac:dyDescent="0.3">
      <c r="A15" s="91" t="s">
        <v>18</v>
      </c>
      <c r="B15" s="92">
        <v>3193</v>
      </c>
      <c r="C15" s="93">
        <v>5752</v>
      </c>
      <c r="D15" s="94">
        <v>1209974</v>
      </c>
      <c r="E15" s="95">
        <f t="shared" si="2"/>
        <v>378.94581897901662</v>
      </c>
      <c r="F15" s="96">
        <v>1273</v>
      </c>
      <c r="G15" s="87">
        <f t="shared" si="0"/>
        <v>4479</v>
      </c>
      <c r="H15" s="97">
        <f t="shared" si="1"/>
        <v>3142</v>
      </c>
      <c r="I15" s="89">
        <v>2610</v>
      </c>
      <c r="J15" s="90">
        <v>0</v>
      </c>
    </row>
    <row r="16" spans="1:10" ht="19.5" thickBot="1" x14ac:dyDescent="0.35">
      <c r="A16" s="98" t="s">
        <v>19</v>
      </c>
      <c r="B16" s="99">
        <v>10136</v>
      </c>
      <c r="C16" s="100">
        <v>18612</v>
      </c>
      <c r="D16" s="101">
        <v>4002717</v>
      </c>
      <c r="E16" s="102">
        <f t="shared" si="2"/>
        <v>394.90104577742699</v>
      </c>
      <c r="F16" s="103">
        <v>4253</v>
      </c>
      <c r="G16" s="87">
        <f t="shared" si="0"/>
        <v>14359</v>
      </c>
      <c r="H16" s="97">
        <f t="shared" si="1"/>
        <v>10259</v>
      </c>
      <c r="I16" s="105">
        <v>8353</v>
      </c>
      <c r="J16" s="106">
        <v>0</v>
      </c>
    </row>
    <row r="17" spans="1:13" ht="19.5" thickBot="1" x14ac:dyDescent="0.35">
      <c r="A17" s="107" t="s">
        <v>20</v>
      </c>
      <c r="B17" s="108">
        <f>SUM(B9:B16)</f>
        <v>53426</v>
      </c>
      <c r="C17" s="108">
        <f t="shared" ref="C17:D17" si="3">SUM(C9:C16)</f>
        <v>99830</v>
      </c>
      <c r="D17" s="109">
        <f t="shared" si="3"/>
        <v>21097236</v>
      </c>
      <c r="E17" s="110">
        <f t="shared" si="2"/>
        <v>394.88705873544717</v>
      </c>
      <c r="F17" s="109">
        <f>SUM(F9:F16)</f>
        <v>23138</v>
      </c>
      <c r="G17" s="109">
        <f>SUM(G9:G16)</f>
        <v>76692</v>
      </c>
      <c r="H17" s="108">
        <f t="shared" ref="H17:J17" si="4">SUM(H9:H16)</f>
        <v>54772</v>
      </c>
      <c r="I17" s="111">
        <f>SUM(I9:I16)</f>
        <v>45058</v>
      </c>
      <c r="J17" s="112">
        <f t="shared" si="4"/>
        <v>0</v>
      </c>
    </row>
    <row r="18" spans="1:13" ht="19.5" thickBot="1" x14ac:dyDescent="0.35">
      <c r="A18" s="113"/>
      <c r="B18" s="114"/>
      <c r="C18" s="114"/>
      <c r="D18" s="114"/>
      <c r="E18" s="114"/>
      <c r="F18" s="114"/>
      <c r="G18" s="114"/>
      <c r="H18" s="114"/>
      <c r="I18" s="114"/>
      <c r="J18" s="114"/>
      <c r="M18" s="241">
        <f>M17*10</f>
        <v>0</v>
      </c>
    </row>
    <row r="19" spans="1:13" ht="16.5" thickBot="1" x14ac:dyDescent="0.3">
      <c r="A19" s="437" t="s">
        <v>21</v>
      </c>
      <c r="B19" s="438"/>
      <c r="C19" s="438"/>
      <c r="D19" s="438"/>
      <c r="E19" s="438"/>
      <c r="F19" s="438"/>
      <c r="G19" s="438"/>
      <c r="H19" s="439"/>
      <c r="I19" s="439"/>
      <c r="J19" s="440"/>
    </row>
    <row r="20" spans="1:13" ht="18.75" x14ac:dyDescent="0.3">
      <c r="A20" s="115" t="s">
        <v>22</v>
      </c>
      <c r="B20" s="83">
        <v>14171</v>
      </c>
      <c r="C20" s="84">
        <v>24850</v>
      </c>
      <c r="D20" s="85">
        <v>5350600</v>
      </c>
      <c r="E20" s="116">
        <f t="shared" ref="E20:E33" si="5">D20/B20</f>
        <v>377.57391856608569</v>
      </c>
      <c r="F20" s="83">
        <v>5704</v>
      </c>
      <c r="G20" s="117">
        <f t="shared" ref="G20:G32" si="6">C20-F20</f>
        <v>19146</v>
      </c>
      <c r="H20" s="118">
        <f t="shared" ref="H20:H32" si="7">C20-I20-J20</f>
        <v>13822</v>
      </c>
      <c r="I20" s="119">
        <v>11028</v>
      </c>
      <c r="J20" s="120">
        <v>0</v>
      </c>
    </row>
    <row r="21" spans="1:13" ht="18.75" x14ac:dyDescent="0.3">
      <c r="A21" s="115" t="s">
        <v>23</v>
      </c>
      <c r="B21" s="96">
        <v>7409</v>
      </c>
      <c r="C21" s="121">
        <v>12754</v>
      </c>
      <c r="D21" s="122">
        <v>2744559</v>
      </c>
      <c r="E21" s="123">
        <f t="shared" si="5"/>
        <v>370.43582129842082</v>
      </c>
      <c r="F21" s="96">
        <v>3028</v>
      </c>
      <c r="G21" s="87">
        <f t="shared" si="6"/>
        <v>9726</v>
      </c>
      <c r="H21" s="97">
        <f t="shared" si="7"/>
        <v>7279</v>
      </c>
      <c r="I21" s="124">
        <v>5475</v>
      </c>
      <c r="J21" s="125">
        <v>0</v>
      </c>
    </row>
    <row r="22" spans="1:13" ht="18.75" x14ac:dyDescent="0.3">
      <c r="A22" s="82" t="s">
        <v>24</v>
      </c>
      <c r="B22" s="126">
        <v>5840</v>
      </c>
      <c r="C22" s="127">
        <v>10460</v>
      </c>
      <c r="D22" s="128">
        <v>2234138</v>
      </c>
      <c r="E22" s="123">
        <f t="shared" si="5"/>
        <v>382.55787671232878</v>
      </c>
      <c r="F22" s="96">
        <v>2548</v>
      </c>
      <c r="G22" s="87">
        <f t="shared" si="6"/>
        <v>7912</v>
      </c>
      <c r="H22" s="97">
        <f t="shared" si="7"/>
        <v>5771</v>
      </c>
      <c r="I22" s="124">
        <v>4689</v>
      </c>
      <c r="J22" s="125">
        <v>0</v>
      </c>
    </row>
    <row r="23" spans="1:13" ht="18.75" x14ac:dyDescent="0.3">
      <c r="A23" s="91" t="s">
        <v>25</v>
      </c>
      <c r="B23" s="129">
        <v>7386</v>
      </c>
      <c r="C23" s="130">
        <v>13792</v>
      </c>
      <c r="D23" s="131">
        <v>2896509</v>
      </c>
      <c r="E23" s="123">
        <f t="shared" si="5"/>
        <v>392.16206336311939</v>
      </c>
      <c r="F23" s="92">
        <v>3038</v>
      </c>
      <c r="G23" s="132">
        <f t="shared" si="6"/>
        <v>10754</v>
      </c>
      <c r="H23" s="97">
        <f t="shared" si="7"/>
        <v>7452</v>
      </c>
      <c r="I23" s="124">
        <v>6339</v>
      </c>
      <c r="J23" s="133">
        <v>1</v>
      </c>
    </row>
    <row r="24" spans="1:13" ht="18.75" x14ac:dyDescent="0.3">
      <c r="A24" s="91" t="s">
        <v>26</v>
      </c>
      <c r="B24" s="129">
        <v>4679</v>
      </c>
      <c r="C24" s="130">
        <v>8795</v>
      </c>
      <c r="D24" s="131">
        <v>1835611</v>
      </c>
      <c r="E24" s="123">
        <f t="shared" si="5"/>
        <v>392.30839923060483</v>
      </c>
      <c r="F24" s="92">
        <v>2076</v>
      </c>
      <c r="G24" s="132">
        <f t="shared" si="6"/>
        <v>6719</v>
      </c>
      <c r="H24" s="97">
        <f t="shared" si="7"/>
        <v>4745</v>
      </c>
      <c r="I24" s="124">
        <v>4050</v>
      </c>
      <c r="J24" s="133">
        <v>0</v>
      </c>
    </row>
    <row r="25" spans="1:13" ht="18.75" x14ac:dyDescent="0.3">
      <c r="A25" s="91" t="s">
        <v>27</v>
      </c>
      <c r="B25" s="129">
        <v>3371</v>
      </c>
      <c r="C25" s="130">
        <v>6430</v>
      </c>
      <c r="D25" s="131">
        <v>1363422</v>
      </c>
      <c r="E25" s="123">
        <f t="shared" si="5"/>
        <v>404.45624443785226</v>
      </c>
      <c r="F25" s="92">
        <v>1673</v>
      </c>
      <c r="G25" s="132">
        <f t="shared" si="6"/>
        <v>4757</v>
      </c>
      <c r="H25" s="97">
        <f t="shared" si="7"/>
        <v>3496</v>
      </c>
      <c r="I25" s="124">
        <v>2934</v>
      </c>
      <c r="J25" s="133">
        <v>0</v>
      </c>
    </row>
    <row r="26" spans="1:13" ht="18.75" x14ac:dyDescent="0.3">
      <c r="A26" s="91" t="s">
        <v>28</v>
      </c>
      <c r="B26" s="129">
        <v>8775</v>
      </c>
      <c r="C26" s="130">
        <v>16181</v>
      </c>
      <c r="D26" s="131">
        <v>3424491</v>
      </c>
      <c r="E26" s="123">
        <f t="shared" si="5"/>
        <v>390.25538461538463</v>
      </c>
      <c r="F26" s="92">
        <v>3868</v>
      </c>
      <c r="G26" s="132">
        <f t="shared" si="6"/>
        <v>12313</v>
      </c>
      <c r="H26" s="97">
        <f t="shared" si="7"/>
        <v>8923</v>
      </c>
      <c r="I26" s="124">
        <v>7258</v>
      </c>
      <c r="J26" s="133">
        <v>0</v>
      </c>
    </row>
    <row r="27" spans="1:13" ht="18.75" x14ac:dyDescent="0.3">
      <c r="A27" s="91" t="s">
        <v>29</v>
      </c>
      <c r="B27" s="129">
        <v>7777</v>
      </c>
      <c r="C27" s="130">
        <v>14809</v>
      </c>
      <c r="D27" s="131">
        <v>3156430</v>
      </c>
      <c r="E27" s="123">
        <f t="shared" si="5"/>
        <v>405.86730101581588</v>
      </c>
      <c r="F27" s="92">
        <v>3250</v>
      </c>
      <c r="G27" s="132">
        <f t="shared" si="6"/>
        <v>11559</v>
      </c>
      <c r="H27" s="97">
        <f t="shared" si="7"/>
        <v>7859</v>
      </c>
      <c r="I27" s="124">
        <v>6950</v>
      </c>
      <c r="J27" s="133">
        <v>0</v>
      </c>
    </row>
    <row r="28" spans="1:13" ht="18.75" x14ac:dyDescent="0.3">
      <c r="A28" s="91" t="s">
        <v>30</v>
      </c>
      <c r="B28" s="129">
        <v>9673</v>
      </c>
      <c r="C28" s="130">
        <v>17488</v>
      </c>
      <c r="D28" s="131">
        <v>3732905</v>
      </c>
      <c r="E28" s="123">
        <f t="shared" si="5"/>
        <v>385.90974878527862</v>
      </c>
      <c r="F28" s="92">
        <v>4421</v>
      </c>
      <c r="G28" s="132">
        <f t="shared" si="6"/>
        <v>13067</v>
      </c>
      <c r="H28" s="97">
        <f t="shared" si="7"/>
        <v>9932</v>
      </c>
      <c r="I28" s="124">
        <v>7555</v>
      </c>
      <c r="J28" s="133">
        <v>1</v>
      </c>
    </row>
    <row r="29" spans="1:13" ht="18.75" x14ac:dyDescent="0.3">
      <c r="A29" s="91" t="s">
        <v>31</v>
      </c>
      <c r="B29" s="129">
        <v>6907</v>
      </c>
      <c r="C29" s="130">
        <v>13422</v>
      </c>
      <c r="D29" s="131">
        <v>2817250</v>
      </c>
      <c r="E29" s="123">
        <f t="shared" si="5"/>
        <v>407.88330679021283</v>
      </c>
      <c r="F29" s="92">
        <v>3231</v>
      </c>
      <c r="G29" s="132">
        <f t="shared" si="6"/>
        <v>10191</v>
      </c>
      <c r="H29" s="97">
        <f t="shared" si="7"/>
        <v>7314</v>
      </c>
      <c r="I29" s="124">
        <v>6108</v>
      </c>
      <c r="J29" s="133">
        <v>0</v>
      </c>
    </row>
    <row r="30" spans="1:13" ht="18.75" x14ac:dyDescent="0.3">
      <c r="A30" s="91" t="s">
        <v>32</v>
      </c>
      <c r="B30" s="129">
        <v>5667</v>
      </c>
      <c r="C30" s="130">
        <v>10682</v>
      </c>
      <c r="D30" s="131">
        <v>2242915</v>
      </c>
      <c r="E30" s="123">
        <f t="shared" si="5"/>
        <v>395.78524792659255</v>
      </c>
      <c r="F30" s="92">
        <v>2576</v>
      </c>
      <c r="G30" s="132">
        <f t="shared" si="6"/>
        <v>8106</v>
      </c>
      <c r="H30" s="97">
        <f t="shared" si="7"/>
        <v>5932</v>
      </c>
      <c r="I30" s="124">
        <v>4750</v>
      </c>
      <c r="J30" s="133">
        <v>0</v>
      </c>
    </row>
    <row r="31" spans="1:13" ht="18.75" x14ac:dyDescent="0.3">
      <c r="A31" s="134" t="s">
        <v>33</v>
      </c>
      <c r="B31" s="129">
        <v>5149</v>
      </c>
      <c r="C31" s="135">
        <v>9764</v>
      </c>
      <c r="D31" s="136">
        <v>2085151</v>
      </c>
      <c r="E31" s="123">
        <f t="shared" si="5"/>
        <v>404.96232278112257</v>
      </c>
      <c r="F31" s="137">
        <v>2323</v>
      </c>
      <c r="G31" s="132">
        <f t="shared" si="6"/>
        <v>7441</v>
      </c>
      <c r="H31" s="97">
        <f t="shared" si="7"/>
        <v>5271</v>
      </c>
      <c r="I31" s="124">
        <v>4493</v>
      </c>
      <c r="J31" s="138">
        <v>0</v>
      </c>
    </row>
    <row r="32" spans="1:13" ht="19.5" thickBot="1" x14ac:dyDescent="0.35">
      <c r="A32" s="134" t="s">
        <v>34</v>
      </c>
      <c r="B32" s="139">
        <v>1832</v>
      </c>
      <c r="C32" s="140">
        <v>3488</v>
      </c>
      <c r="D32" s="141">
        <v>749561</v>
      </c>
      <c r="E32" s="123">
        <f t="shared" si="5"/>
        <v>409.14901746724888</v>
      </c>
      <c r="F32" s="99">
        <v>751</v>
      </c>
      <c r="G32" s="142">
        <f t="shared" si="6"/>
        <v>2737</v>
      </c>
      <c r="H32" s="104">
        <f t="shared" si="7"/>
        <v>1837</v>
      </c>
      <c r="I32" s="143">
        <v>1651</v>
      </c>
      <c r="J32" s="144">
        <v>0</v>
      </c>
    </row>
    <row r="33" spans="1:10" ht="19.5" thickBot="1" x14ac:dyDescent="0.35">
      <c r="A33" s="107" t="s">
        <v>35</v>
      </c>
      <c r="B33" s="145">
        <f>SUM(B20:B32)</f>
        <v>88636</v>
      </c>
      <c r="C33" s="145">
        <f t="shared" ref="C33:D33" si="8">SUM(C20:C32)</f>
        <v>162915</v>
      </c>
      <c r="D33" s="146">
        <f t="shared" si="8"/>
        <v>34633542</v>
      </c>
      <c r="E33" s="110">
        <f t="shared" si="5"/>
        <v>390.73899995487159</v>
      </c>
      <c r="F33" s="147">
        <f>SUM(F20:F32)</f>
        <v>38487</v>
      </c>
      <c r="G33" s="148">
        <f>SUM(G20:G32)</f>
        <v>124428</v>
      </c>
      <c r="H33" s="108">
        <f>SUM(H20:H32)</f>
        <v>89633</v>
      </c>
      <c r="I33" s="111">
        <f>SUM(I20:I32)</f>
        <v>73280</v>
      </c>
      <c r="J33" s="112">
        <f t="shared" ref="J33" si="9">SUM(J20:J32)</f>
        <v>2</v>
      </c>
    </row>
    <row r="34" spans="1:10" ht="19.5" thickBot="1" x14ac:dyDescent="0.35">
      <c r="A34" s="113"/>
      <c r="B34" s="149"/>
      <c r="C34" s="149"/>
      <c r="D34" s="149"/>
      <c r="E34" s="114"/>
      <c r="F34" s="149"/>
      <c r="G34" s="149"/>
      <c r="H34" s="114"/>
      <c r="I34" s="114"/>
      <c r="J34" s="114"/>
    </row>
    <row r="35" spans="1:10" ht="16.5" thickBot="1" x14ac:dyDescent="0.3">
      <c r="A35" s="430" t="s">
        <v>36</v>
      </c>
      <c r="B35" s="431"/>
      <c r="C35" s="431"/>
      <c r="D35" s="431"/>
      <c r="E35" s="431"/>
      <c r="F35" s="431"/>
      <c r="G35" s="431"/>
      <c r="H35" s="431"/>
      <c r="I35" s="431"/>
      <c r="J35" s="432"/>
    </row>
    <row r="36" spans="1:10" ht="18.75" x14ac:dyDescent="0.3">
      <c r="A36" s="91" t="s">
        <v>37</v>
      </c>
      <c r="B36" s="129">
        <v>11934</v>
      </c>
      <c r="C36" s="130">
        <v>21295</v>
      </c>
      <c r="D36" s="131">
        <v>4528012</v>
      </c>
      <c r="E36" s="88">
        <f t="shared" ref="E36:E47" si="10">D36/B36</f>
        <v>379.42114965644379</v>
      </c>
      <c r="F36" s="150">
        <v>5770</v>
      </c>
      <c r="G36" s="151">
        <f t="shared" ref="G36:G46" si="11">C36-F36</f>
        <v>15525</v>
      </c>
      <c r="H36" s="118">
        <f t="shared" ref="H36:H46" si="12">C36-I36-J36</f>
        <v>12788</v>
      </c>
      <c r="I36" s="119">
        <v>8507</v>
      </c>
      <c r="J36" s="152">
        <v>0</v>
      </c>
    </row>
    <row r="37" spans="1:10" ht="18.75" x14ac:dyDescent="0.3">
      <c r="A37" s="91" t="s">
        <v>38</v>
      </c>
      <c r="B37" s="129">
        <v>16171</v>
      </c>
      <c r="C37" s="130">
        <v>30352</v>
      </c>
      <c r="D37" s="131">
        <v>6396522</v>
      </c>
      <c r="E37" s="97">
        <f t="shared" si="10"/>
        <v>395.55512955290334</v>
      </c>
      <c r="F37" s="129">
        <v>8710</v>
      </c>
      <c r="G37" s="153">
        <f t="shared" si="11"/>
        <v>21642</v>
      </c>
      <c r="H37" s="97">
        <f t="shared" si="12"/>
        <v>18248</v>
      </c>
      <c r="I37" s="124">
        <v>12104</v>
      </c>
      <c r="J37" s="154">
        <v>0</v>
      </c>
    </row>
    <row r="38" spans="1:10" ht="18.75" x14ac:dyDescent="0.3">
      <c r="A38" s="91" t="s">
        <v>39</v>
      </c>
      <c r="B38" s="129">
        <v>5302</v>
      </c>
      <c r="C38" s="130">
        <v>10063</v>
      </c>
      <c r="D38" s="131">
        <v>2138274</v>
      </c>
      <c r="E38" s="97">
        <f t="shared" si="10"/>
        <v>403.29573745756318</v>
      </c>
      <c r="F38" s="129">
        <v>2991</v>
      </c>
      <c r="G38" s="153">
        <f t="shared" si="11"/>
        <v>7072</v>
      </c>
      <c r="H38" s="97">
        <f t="shared" si="12"/>
        <v>5848</v>
      </c>
      <c r="I38" s="124">
        <v>4215</v>
      </c>
      <c r="J38" s="154">
        <v>0</v>
      </c>
    </row>
    <row r="39" spans="1:10" ht="18.75" x14ac:dyDescent="0.3">
      <c r="A39" s="91" t="s">
        <v>40</v>
      </c>
      <c r="B39" s="129">
        <v>8527</v>
      </c>
      <c r="C39" s="130">
        <v>16516</v>
      </c>
      <c r="D39" s="131">
        <v>3479383</v>
      </c>
      <c r="E39" s="97">
        <f t="shared" si="10"/>
        <v>408.04303975606894</v>
      </c>
      <c r="F39" s="129">
        <v>4167</v>
      </c>
      <c r="G39" s="153">
        <f t="shared" si="11"/>
        <v>12349</v>
      </c>
      <c r="H39" s="97">
        <f t="shared" si="12"/>
        <v>9037</v>
      </c>
      <c r="I39" s="124">
        <v>7479</v>
      </c>
      <c r="J39" s="154">
        <v>0</v>
      </c>
    </row>
    <row r="40" spans="1:10" ht="18.75" x14ac:dyDescent="0.3">
      <c r="A40" s="91" t="s">
        <v>41</v>
      </c>
      <c r="B40" s="129">
        <v>5844</v>
      </c>
      <c r="C40" s="130">
        <v>10713</v>
      </c>
      <c r="D40" s="131">
        <v>2270758</v>
      </c>
      <c r="E40" s="97">
        <f t="shared" si="10"/>
        <v>388.56228610540728</v>
      </c>
      <c r="F40" s="129">
        <v>2938</v>
      </c>
      <c r="G40" s="153">
        <f t="shared" si="11"/>
        <v>7775</v>
      </c>
      <c r="H40" s="97">
        <f t="shared" si="12"/>
        <v>6230</v>
      </c>
      <c r="I40" s="124">
        <v>4483</v>
      </c>
      <c r="J40" s="154">
        <v>0</v>
      </c>
    </row>
    <row r="41" spans="1:10" ht="18.75" x14ac:dyDescent="0.3">
      <c r="A41" s="91" t="s">
        <v>42</v>
      </c>
      <c r="B41" s="129">
        <v>7677</v>
      </c>
      <c r="C41" s="130">
        <v>15020</v>
      </c>
      <c r="D41" s="131">
        <v>3164582</v>
      </c>
      <c r="E41" s="97">
        <f t="shared" si="10"/>
        <v>412.21596977986195</v>
      </c>
      <c r="F41" s="129">
        <v>3746</v>
      </c>
      <c r="G41" s="153">
        <f t="shared" si="11"/>
        <v>11274</v>
      </c>
      <c r="H41" s="97">
        <f t="shared" si="12"/>
        <v>8105</v>
      </c>
      <c r="I41" s="124">
        <v>6915</v>
      </c>
      <c r="J41" s="154">
        <v>0</v>
      </c>
    </row>
    <row r="42" spans="1:10" ht="18.75" x14ac:dyDescent="0.3">
      <c r="A42" s="91" t="s">
        <v>43</v>
      </c>
      <c r="B42" s="129">
        <v>10595</v>
      </c>
      <c r="C42" s="130">
        <v>20513</v>
      </c>
      <c r="D42" s="131">
        <v>4284665</v>
      </c>
      <c r="E42" s="97">
        <f t="shared" si="10"/>
        <v>404.4044360547428</v>
      </c>
      <c r="F42" s="129">
        <v>5693</v>
      </c>
      <c r="G42" s="153">
        <f t="shared" si="11"/>
        <v>14820</v>
      </c>
      <c r="H42" s="97">
        <f t="shared" si="12"/>
        <v>11641</v>
      </c>
      <c r="I42" s="124">
        <v>8872</v>
      </c>
      <c r="J42" s="154">
        <v>0</v>
      </c>
    </row>
    <row r="43" spans="1:10" ht="18.75" x14ac:dyDescent="0.3">
      <c r="A43" s="91" t="s">
        <v>44</v>
      </c>
      <c r="B43" s="129">
        <v>7026</v>
      </c>
      <c r="C43" s="130">
        <v>13102</v>
      </c>
      <c r="D43" s="131">
        <v>2763271</v>
      </c>
      <c r="E43" s="97">
        <f t="shared" si="10"/>
        <v>393.29220039851981</v>
      </c>
      <c r="F43" s="129">
        <v>3536</v>
      </c>
      <c r="G43" s="153">
        <f t="shared" si="11"/>
        <v>9566</v>
      </c>
      <c r="H43" s="97">
        <f t="shared" si="12"/>
        <v>7526</v>
      </c>
      <c r="I43" s="124">
        <v>5576</v>
      </c>
      <c r="J43" s="154">
        <v>0</v>
      </c>
    </row>
    <row r="44" spans="1:10" ht="18.75" x14ac:dyDescent="0.3">
      <c r="A44" s="91" t="s">
        <v>45</v>
      </c>
      <c r="B44" s="129">
        <v>5220</v>
      </c>
      <c r="C44" s="130">
        <v>9309</v>
      </c>
      <c r="D44" s="131">
        <v>1961864</v>
      </c>
      <c r="E44" s="97">
        <f t="shared" si="10"/>
        <v>375.83601532567047</v>
      </c>
      <c r="F44" s="129">
        <v>2419</v>
      </c>
      <c r="G44" s="153">
        <f t="shared" si="11"/>
        <v>6890</v>
      </c>
      <c r="H44" s="97">
        <f t="shared" si="12"/>
        <v>5616</v>
      </c>
      <c r="I44" s="124">
        <v>3693</v>
      </c>
      <c r="J44" s="154">
        <v>0</v>
      </c>
    </row>
    <row r="45" spans="1:10" ht="18.75" x14ac:dyDescent="0.3">
      <c r="A45" s="91" t="s">
        <v>46</v>
      </c>
      <c r="B45" s="129">
        <v>8006</v>
      </c>
      <c r="C45" s="130">
        <v>15112</v>
      </c>
      <c r="D45" s="131">
        <v>3178186</v>
      </c>
      <c r="E45" s="97">
        <f t="shared" si="10"/>
        <v>396.97551836122909</v>
      </c>
      <c r="F45" s="129">
        <v>4141</v>
      </c>
      <c r="G45" s="153">
        <f t="shared" si="11"/>
        <v>10971</v>
      </c>
      <c r="H45" s="97">
        <f t="shared" si="12"/>
        <v>8601</v>
      </c>
      <c r="I45" s="124">
        <v>6511</v>
      </c>
      <c r="J45" s="154">
        <v>0</v>
      </c>
    </row>
    <row r="46" spans="1:10" ht="19.5" thickBot="1" x14ac:dyDescent="0.35">
      <c r="A46" s="134" t="s">
        <v>47</v>
      </c>
      <c r="B46" s="129">
        <v>11566</v>
      </c>
      <c r="C46" s="130">
        <v>21352</v>
      </c>
      <c r="D46" s="131">
        <v>4513709</v>
      </c>
      <c r="E46" s="97">
        <f t="shared" si="10"/>
        <v>390.25670067439046</v>
      </c>
      <c r="F46" s="155">
        <v>5439</v>
      </c>
      <c r="G46" s="153">
        <f t="shared" si="11"/>
        <v>15913</v>
      </c>
      <c r="H46" s="97">
        <f t="shared" si="12"/>
        <v>12108</v>
      </c>
      <c r="I46" s="124">
        <v>9243</v>
      </c>
      <c r="J46" s="154">
        <v>1</v>
      </c>
    </row>
    <row r="47" spans="1:10" ht="19.5" thickBot="1" x14ac:dyDescent="0.35">
      <c r="A47" s="107" t="s">
        <v>48</v>
      </c>
      <c r="B47" s="145">
        <f t="shared" ref="B47:J47" si="13">SUM(B36:B46)</f>
        <v>97868</v>
      </c>
      <c r="C47" s="145">
        <f t="shared" si="13"/>
        <v>183347</v>
      </c>
      <c r="D47" s="146">
        <f t="shared" si="13"/>
        <v>38679226</v>
      </c>
      <c r="E47" s="110">
        <f t="shared" si="10"/>
        <v>395.21831446438057</v>
      </c>
      <c r="F47" s="159">
        <f t="shared" si="13"/>
        <v>49550</v>
      </c>
      <c r="G47" s="159">
        <f t="shared" si="13"/>
        <v>133797</v>
      </c>
      <c r="H47" s="108">
        <f t="shared" si="13"/>
        <v>105748</v>
      </c>
      <c r="I47" s="111">
        <f t="shared" si="13"/>
        <v>77598</v>
      </c>
      <c r="J47" s="112">
        <f t="shared" si="13"/>
        <v>1</v>
      </c>
    </row>
    <row r="48" spans="1:10" ht="19.5" thickBot="1" x14ac:dyDescent="0.35">
      <c r="A48" s="160"/>
      <c r="B48" s="161"/>
      <c r="C48" s="161"/>
      <c r="D48" s="161"/>
      <c r="E48" s="162"/>
      <c r="F48" s="149"/>
      <c r="G48" s="149"/>
      <c r="H48" s="114"/>
      <c r="I48" s="114"/>
      <c r="J48" s="114"/>
    </row>
    <row r="49" spans="1:10" ht="16.5" thickBot="1" x14ac:dyDescent="0.3">
      <c r="A49" s="430" t="s">
        <v>49</v>
      </c>
      <c r="B49" s="431"/>
      <c r="C49" s="431"/>
      <c r="D49" s="431"/>
      <c r="E49" s="431"/>
      <c r="F49" s="431"/>
      <c r="G49" s="431"/>
      <c r="H49" s="431"/>
      <c r="I49" s="431"/>
      <c r="J49" s="432"/>
    </row>
    <row r="50" spans="1:10" ht="18.75" x14ac:dyDescent="0.3">
      <c r="A50" s="82" t="s">
        <v>50</v>
      </c>
      <c r="B50" s="150">
        <v>5827</v>
      </c>
      <c r="C50" s="163">
        <v>10755</v>
      </c>
      <c r="D50" s="164">
        <v>2286166</v>
      </c>
      <c r="E50" s="118">
        <f t="shared" ref="E50:E57" si="14">D50/B50</f>
        <v>392.34014072421485</v>
      </c>
      <c r="F50" s="150">
        <v>2804</v>
      </c>
      <c r="G50" s="165">
        <f t="shared" ref="G50:G56" si="15">C50-F50</f>
        <v>7951</v>
      </c>
      <c r="H50" s="166">
        <f t="shared" ref="H50:H56" si="16">C50-I50-J50</f>
        <v>6126</v>
      </c>
      <c r="I50" s="119">
        <v>4629</v>
      </c>
      <c r="J50" s="120">
        <v>0</v>
      </c>
    </row>
    <row r="51" spans="1:10" ht="18.75" x14ac:dyDescent="0.3">
      <c r="A51" s="91" t="s">
        <v>51</v>
      </c>
      <c r="B51" s="129">
        <v>7945</v>
      </c>
      <c r="C51" s="167">
        <v>15621</v>
      </c>
      <c r="D51" s="168">
        <v>3286583</v>
      </c>
      <c r="E51" s="97">
        <f t="shared" si="14"/>
        <v>413.66683448709881</v>
      </c>
      <c r="F51" s="126">
        <v>4112</v>
      </c>
      <c r="G51" s="165">
        <f t="shared" si="15"/>
        <v>11509</v>
      </c>
      <c r="H51" s="123">
        <f t="shared" si="16"/>
        <v>8539</v>
      </c>
      <c r="I51" s="124">
        <v>7082</v>
      </c>
      <c r="J51" s="133">
        <v>0</v>
      </c>
    </row>
    <row r="52" spans="1:10" ht="18.75" x14ac:dyDescent="0.3">
      <c r="A52" s="91" t="s">
        <v>52</v>
      </c>
      <c r="B52" s="129">
        <v>23591</v>
      </c>
      <c r="C52" s="167">
        <v>42146</v>
      </c>
      <c r="D52" s="168">
        <v>8990946</v>
      </c>
      <c r="E52" s="97">
        <f t="shared" si="14"/>
        <v>381.11762960451017</v>
      </c>
      <c r="F52" s="126">
        <v>10583</v>
      </c>
      <c r="G52" s="165">
        <f t="shared" si="15"/>
        <v>31563</v>
      </c>
      <c r="H52" s="123">
        <f t="shared" si="16"/>
        <v>24573</v>
      </c>
      <c r="I52" s="124">
        <v>17573</v>
      </c>
      <c r="J52" s="133">
        <v>0</v>
      </c>
    </row>
    <row r="53" spans="1:10" ht="18.75" x14ac:dyDescent="0.3">
      <c r="A53" s="91" t="s">
        <v>53</v>
      </c>
      <c r="B53" s="129">
        <v>8025</v>
      </c>
      <c r="C53" s="167">
        <v>14904</v>
      </c>
      <c r="D53" s="168">
        <v>3161023</v>
      </c>
      <c r="E53" s="97">
        <f t="shared" si="14"/>
        <v>393.89694704049845</v>
      </c>
      <c r="F53" s="126">
        <v>3758</v>
      </c>
      <c r="G53" s="165">
        <f t="shared" si="15"/>
        <v>11146</v>
      </c>
      <c r="H53" s="123">
        <f t="shared" si="16"/>
        <v>8471</v>
      </c>
      <c r="I53" s="124">
        <v>6433</v>
      </c>
      <c r="J53" s="133">
        <v>0</v>
      </c>
    </row>
    <row r="54" spans="1:10" ht="18.75" x14ac:dyDescent="0.3">
      <c r="A54" s="91" t="s">
        <v>54</v>
      </c>
      <c r="B54" s="129">
        <v>5606</v>
      </c>
      <c r="C54" s="167">
        <v>10111</v>
      </c>
      <c r="D54" s="168">
        <v>2183849</v>
      </c>
      <c r="E54" s="97">
        <f t="shared" si="14"/>
        <v>389.55565465572602</v>
      </c>
      <c r="F54" s="126">
        <v>2560</v>
      </c>
      <c r="G54" s="165">
        <f t="shared" si="15"/>
        <v>7551</v>
      </c>
      <c r="H54" s="123">
        <f t="shared" si="16"/>
        <v>5522</v>
      </c>
      <c r="I54" s="124">
        <v>4589</v>
      </c>
      <c r="J54" s="133">
        <v>0</v>
      </c>
    </row>
    <row r="55" spans="1:10" ht="18.75" x14ac:dyDescent="0.3">
      <c r="A55" s="91" t="s">
        <v>55</v>
      </c>
      <c r="B55" s="129">
        <v>5360</v>
      </c>
      <c r="C55" s="167">
        <v>9900</v>
      </c>
      <c r="D55" s="168">
        <v>2101595</v>
      </c>
      <c r="E55" s="97">
        <f t="shared" si="14"/>
        <v>392.0886194029851</v>
      </c>
      <c r="F55" s="126">
        <v>2430</v>
      </c>
      <c r="G55" s="165">
        <f t="shared" si="15"/>
        <v>7470</v>
      </c>
      <c r="H55" s="123">
        <f t="shared" si="16"/>
        <v>5623</v>
      </c>
      <c r="I55" s="124">
        <v>4277</v>
      </c>
      <c r="J55" s="133">
        <v>0</v>
      </c>
    </row>
    <row r="56" spans="1:10" ht="19.5" thickBot="1" x14ac:dyDescent="0.35">
      <c r="A56" s="91" t="s">
        <v>56</v>
      </c>
      <c r="B56" s="156">
        <v>8582</v>
      </c>
      <c r="C56" s="169">
        <v>15373</v>
      </c>
      <c r="D56" s="170">
        <v>3260407</v>
      </c>
      <c r="E56" s="97">
        <f t="shared" si="14"/>
        <v>379.9122582148683</v>
      </c>
      <c r="F56" s="139">
        <v>3446</v>
      </c>
      <c r="G56" s="165">
        <f t="shared" si="15"/>
        <v>11927</v>
      </c>
      <c r="H56" s="171">
        <f t="shared" si="16"/>
        <v>8559</v>
      </c>
      <c r="I56" s="143">
        <v>6814</v>
      </c>
      <c r="J56" s="144">
        <v>0</v>
      </c>
    </row>
    <row r="57" spans="1:10" ht="19.5" thickBot="1" x14ac:dyDescent="0.35">
      <c r="A57" s="107" t="s">
        <v>48</v>
      </c>
      <c r="B57" s="145">
        <f>SUM(B50:B56)</f>
        <v>64936</v>
      </c>
      <c r="C57" s="145">
        <f t="shared" ref="C57:J57" si="17">SUM(C50:C56)</f>
        <v>118810</v>
      </c>
      <c r="D57" s="147">
        <f t="shared" si="17"/>
        <v>25270569</v>
      </c>
      <c r="E57" s="172">
        <f t="shared" si="14"/>
        <v>389.16115867931501</v>
      </c>
      <c r="F57" s="146">
        <f t="shared" si="17"/>
        <v>29693</v>
      </c>
      <c r="G57" s="146">
        <f t="shared" si="17"/>
        <v>89117</v>
      </c>
      <c r="H57" s="173">
        <f t="shared" si="17"/>
        <v>67413</v>
      </c>
      <c r="I57" s="174">
        <f t="shared" si="17"/>
        <v>51397</v>
      </c>
      <c r="J57" s="175">
        <f t="shared" si="17"/>
        <v>0</v>
      </c>
    </row>
    <row r="58" spans="1:10" ht="19.5" thickBot="1" x14ac:dyDescent="0.35">
      <c r="A58" s="160"/>
      <c r="B58" s="161"/>
      <c r="C58" s="161"/>
      <c r="D58" s="161"/>
      <c r="E58" s="162"/>
      <c r="F58" s="149"/>
      <c r="G58" s="149"/>
      <c r="H58" s="114"/>
      <c r="I58" s="114"/>
      <c r="J58" s="114"/>
    </row>
    <row r="59" spans="1:10" ht="16.5" thickBot="1" x14ac:dyDescent="0.3">
      <c r="A59" s="430" t="s">
        <v>57</v>
      </c>
      <c r="B59" s="431"/>
      <c r="C59" s="431"/>
      <c r="D59" s="431"/>
      <c r="E59" s="431"/>
      <c r="F59" s="431"/>
      <c r="G59" s="431"/>
      <c r="H59" s="435"/>
      <c r="I59" s="435"/>
      <c r="J59" s="436"/>
    </row>
    <row r="60" spans="1:10" ht="18.75" x14ac:dyDescent="0.3">
      <c r="A60" s="82" t="s">
        <v>58</v>
      </c>
      <c r="B60" s="150">
        <v>9323</v>
      </c>
      <c r="C60" s="151">
        <v>17695</v>
      </c>
      <c r="D60" s="150">
        <v>3697819</v>
      </c>
      <c r="E60" s="118">
        <f t="shared" ref="E60:E67" si="18">D60/B60</f>
        <v>396.63402338303121</v>
      </c>
      <c r="F60" s="165">
        <v>4709</v>
      </c>
      <c r="G60" s="165">
        <f t="shared" ref="G60:G66" si="19">C60-F60</f>
        <v>12986</v>
      </c>
      <c r="H60" s="166">
        <f t="shared" ref="H60:H66" si="20">C60-I60-J60</f>
        <v>10110</v>
      </c>
      <c r="I60" s="119">
        <v>7585</v>
      </c>
      <c r="J60" s="120">
        <v>0</v>
      </c>
    </row>
    <row r="61" spans="1:10" ht="18.75" x14ac:dyDescent="0.3">
      <c r="A61" s="91" t="s">
        <v>59</v>
      </c>
      <c r="B61" s="129">
        <v>10210</v>
      </c>
      <c r="C61" s="153">
        <v>19004</v>
      </c>
      <c r="D61" s="129">
        <v>3948391</v>
      </c>
      <c r="E61" s="97">
        <f t="shared" si="18"/>
        <v>386.71802154750247</v>
      </c>
      <c r="F61" s="165">
        <v>5479</v>
      </c>
      <c r="G61" s="165">
        <f t="shared" si="19"/>
        <v>13525</v>
      </c>
      <c r="H61" s="123">
        <f t="shared" si="20"/>
        <v>11253</v>
      </c>
      <c r="I61" s="124">
        <v>7751</v>
      </c>
      <c r="J61" s="133">
        <v>0</v>
      </c>
    </row>
    <row r="62" spans="1:10" ht="18.75" x14ac:dyDescent="0.3">
      <c r="A62" s="91" t="s">
        <v>60</v>
      </c>
      <c r="B62" s="129">
        <v>12083</v>
      </c>
      <c r="C62" s="153">
        <v>22064</v>
      </c>
      <c r="D62" s="129">
        <v>4624562</v>
      </c>
      <c r="E62" s="97">
        <f t="shared" si="18"/>
        <v>382.73293056360177</v>
      </c>
      <c r="F62" s="165">
        <v>6530</v>
      </c>
      <c r="G62" s="165">
        <f t="shared" si="19"/>
        <v>15534</v>
      </c>
      <c r="H62" s="123">
        <f t="shared" si="20"/>
        <v>13497</v>
      </c>
      <c r="I62" s="124">
        <v>8567</v>
      </c>
      <c r="J62" s="133">
        <v>0</v>
      </c>
    </row>
    <row r="63" spans="1:10" ht="18.75" x14ac:dyDescent="0.3">
      <c r="A63" s="91" t="s">
        <v>61</v>
      </c>
      <c r="B63" s="129">
        <v>5138</v>
      </c>
      <c r="C63" s="153">
        <v>10094</v>
      </c>
      <c r="D63" s="129">
        <v>2144189</v>
      </c>
      <c r="E63" s="97">
        <f t="shared" si="18"/>
        <v>417.31977423121839</v>
      </c>
      <c r="F63" s="165">
        <v>2840</v>
      </c>
      <c r="G63" s="165">
        <f t="shared" si="19"/>
        <v>7254</v>
      </c>
      <c r="H63" s="123">
        <f t="shared" si="20"/>
        <v>5786</v>
      </c>
      <c r="I63" s="124">
        <v>4308</v>
      </c>
      <c r="J63" s="133">
        <v>0</v>
      </c>
    </row>
    <row r="64" spans="1:10" ht="18.75" x14ac:dyDescent="0.3">
      <c r="A64" s="91" t="s">
        <v>62</v>
      </c>
      <c r="B64" s="129">
        <v>3786</v>
      </c>
      <c r="C64" s="153">
        <v>7059</v>
      </c>
      <c r="D64" s="129">
        <v>1480231</v>
      </c>
      <c r="E64" s="97">
        <f t="shared" si="18"/>
        <v>390.97490755414685</v>
      </c>
      <c r="F64" s="165">
        <v>1799</v>
      </c>
      <c r="G64" s="165">
        <f t="shared" si="19"/>
        <v>5260</v>
      </c>
      <c r="H64" s="123">
        <f t="shared" si="20"/>
        <v>3974</v>
      </c>
      <c r="I64" s="124">
        <v>3085</v>
      </c>
      <c r="J64" s="133">
        <v>0</v>
      </c>
    </row>
    <row r="65" spans="1:10" ht="18.75" x14ac:dyDescent="0.3">
      <c r="A65" s="91" t="s">
        <v>63</v>
      </c>
      <c r="B65" s="129">
        <v>9618</v>
      </c>
      <c r="C65" s="153">
        <v>17981</v>
      </c>
      <c r="D65" s="129">
        <v>3780605</v>
      </c>
      <c r="E65" s="97">
        <f t="shared" si="18"/>
        <v>393.07600332709501</v>
      </c>
      <c r="F65" s="165">
        <v>4704</v>
      </c>
      <c r="G65" s="165">
        <f t="shared" si="19"/>
        <v>13277</v>
      </c>
      <c r="H65" s="123">
        <f t="shared" si="20"/>
        <v>10312</v>
      </c>
      <c r="I65" s="124">
        <v>7669</v>
      </c>
      <c r="J65" s="133">
        <v>0</v>
      </c>
    </row>
    <row r="66" spans="1:10" ht="19.5" thickBot="1" x14ac:dyDescent="0.35">
      <c r="A66" s="91" t="s">
        <v>64</v>
      </c>
      <c r="B66" s="156">
        <v>9213</v>
      </c>
      <c r="C66" s="157">
        <v>16850</v>
      </c>
      <c r="D66" s="156">
        <v>3563271</v>
      </c>
      <c r="E66" s="97">
        <f t="shared" si="18"/>
        <v>386.76554868121133</v>
      </c>
      <c r="F66" s="176">
        <v>4668</v>
      </c>
      <c r="G66" s="165">
        <f t="shared" si="19"/>
        <v>12182</v>
      </c>
      <c r="H66" s="171">
        <f t="shared" si="20"/>
        <v>9879</v>
      </c>
      <c r="I66" s="143">
        <v>6971</v>
      </c>
      <c r="J66" s="144">
        <v>0</v>
      </c>
    </row>
    <row r="67" spans="1:10" ht="19.5" thickBot="1" x14ac:dyDescent="0.35">
      <c r="A67" s="107" t="s">
        <v>48</v>
      </c>
      <c r="B67" s="145">
        <f>SUM(B60:B66)</f>
        <v>59371</v>
      </c>
      <c r="C67" s="145">
        <f t="shared" ref="C67:J67" si="21">SUM(C60:C66)</f>
        <v>110747</v>
      </c>
      <c r="D67" s="145">
        <f t="shared" si="21"/>
        <v>23239068</v>
      </c>
      <c r="E67" s="177">
        <f t="shared" si="18"/>
        <v>391.42119890182073</v>
      </c>
      <c r="F67" s="146">
        <f t="shared" si="21"/>
        <v>30729</v>
      </c>
      <c r="G67" s="146">
        <f t="shared" si="21"/>
        <v>80018</v>
      </c>
      <c r="H67" s="108">
        <f t="shared" si="21"/>
        <v>64811</v>
      </c>
      <c r="I67" s="111">
        <f t="shared" si="21"/>
        <v>45936</v>
      </c>
      <c r="J67" s="112">
        <f t="shared" si="21"/>
        <v>0</v>
      </c>
    </row>
    <row r="68" spans="1:10" ht="19.5" thickBot="1" x14ac:dyDescent="0.35">
      <c r="A68" s="160"/>
      <c r="B68" s="161"/>
      <c r="C68" s="161"/>
      <c r="D68" s="161"/>
      <c r="E68" s="162"/>
      <c r="F68" s="149"/>
      <c r="G68" s="149"/>
      <c r="H68" s="114"/>
      <c r="I68" s="114"/>
      <c r="J68" s="114"/>
    </row>
    <row r="69" spans="1:10" ht="19.5" thickBot="1" x14ac:dyDescent="0.35">
      <c r="A69" s="393" t="s">
        <v>65</v>
      </c>
      <c r="B69" s="179"/>
      <c r="C69" s="179"/>
      <c r="D69" s="179"/>
      <c r="E69" s="179"/>
      <c r="F69" s="180"/>
      <c r="G69" s="179"/>
      <c r="H69" s="179"/>
      <c r="I69" s="179"/>
      <c r="J69" s="181"/>
    </row>
    <row r="70" spans="1:10" ht="18.75" x14ac:dyDescent="0.3">
      <c r="A70" s="82" t="s">
        <v>66</v>
      </c>
      <c r="B70" s="150">
        <v>4001</v>
      </c>
      <c r="C70" s="151">
        <v>7417</v>
      </c>
      <c r="D70" s="150">
        <v>1558503</v>
      </c>
      <c r="E70" s="182">
        <f t="shared" ref="E70:E76" si="22">D70/B70</f>
        <v>389.52836790802297</v>
      </c>
      <c r="F70" s="165">
        <v>1801</v>
      </c>
      <c r="G70" s="165">
        <f t="shared" ref="G70:G75" si="23">C70-F70</f>
        <v>5616</v>
      </c>
      <c r="H70" s="116">
        <f t="shared" ref="H70:H75" si="24">C70-I70-J70</f>
        <v>4207</v>
      </c>
      <c r="I70" s="183">
        <v>3210</v>
      </c>
      <c r="J70" s="125">
        <v>0</v>
      </c>
    </row>
    <row r="71" spans="1:10" ht="18.75" x14ac:dyDescent="0.3">
      <c r="A71" s="91" t="s">
        <v>67</v>
      </c>
      <c r="B71" s="129">
        <v>7690</v>
      </c>
      <c r="C71" s="153">
        <v>13694</v>
      </c>
      <c r="D71" s="129">
        <v>2915680</v>
      </c>
      <c r="E71" s="184">
        <f t="shared" si="22"/>
        <v>379.15214564369313</v>
      </c>
      <c r="F71" s="165">
        <v>3283</v>
      </c>
      <c r="G71" s="165">
        <f t="shared" si="23"/>
        <v>10411</v>
      </c>
      <c r="H71" s="123">
        <f t="shared" si="24"/>
        <v>7707</v>
      </c>
      <c r="I71" s="124">
        <v>5987</v>
      </c>
      <c r="J71" s="133">
        <v>0</v>
      </c>
    </row>
    <row r="72" spans="1:10" ht="18.75" x14ac:dyDescent="0.3">
      <c r="A72" s="91" t="s">
        <v>65</v>
      </c>
      <c r="B72" s="129">
        <v>7703</v>
      </c>
      <c r="C72" s="153">
        <v>14100</v>
      </c>
      <c r="D72" s="129">
        <v>3001920</v>
      </c>
      <c r="E72" s="184">
        <f t="shared" si="22"/>
        <v>389.70790601064522</v>
      </c>
      <c r="F72" s="165">
        <v>3536</v>
      </c>
      <c r="G72" s="165">
        <f t="shared" si="23"/>
        <v>10564</v>
      </c>
      <c r="H72" s="123">
        <f t="shared" si="24"/>
        <v>7953</v>
      </c>
      <c r="I72" s="124">
        <v>6147</v>
      </c>
      <c r="J72" s="133">
        <v>0</v>
      </c>
    </row>
    <row r="73" spans="1:10" ht="18.75" x14ac:dyDescent="0.3">
      <c r="A73" s="91" t="s">
        <v>68</v>
      </c>
      <c r="B73" s="129">
        <v>4051</v>
      </c>
      <c r="C73" s="153">
        <v>7274</v>
      </c>
      <c r="D73" s="129">
        <v>1534882</v>
      </c>
      <c r="E73" s="184">
        <f t="shared" si="22"/>
        <v>378.88965687484574</v>
      </c>
      <c r="F73" s="165">
        <v>1605</v>
      </c>
      <c r="G73" s="165">
        <f t="shared" si="23"/>
        <v>5669</v>
      </c>
      <c r="H73" s="123">
        <f t="shared" si="24"/>
        <v>3944</v>
      </c>
      <c r="I73" s="124">
        <v>3330</v>
      </c>
      <c r="J73" s="133">
        <v>0</v>
      </c>
    </row>
    <row r="74" spans="1:10" ht="18.75" x14ac:dyDescent="0.3">
      <c r="A74" s="91" t="s">
        <v>69</v>
      </c>
      <c r="B74" s="129">
        <v>6261</v>
      </c>
      <c r="C74" s="153">
        <v>11413</v>
      </c>
      <c r="D74" s="129">
        <v>2421081</v>
      </c>
      <c r="E74" s="184">
        <f t="shared" si="22"/>
        <v>386.69238140872068</v>
      </c>
      <c r="F74" s="165">
        <v>2819</v>
      </c>
      <c r="G74" s="165">
        <f t="shared" si="23"/>
        <v>8594</v>
      </c>
      <c r="H74" s="123">
        <f t="shared" si="24"/>
        <v>6352</v>
      </c>
      <c r="I74" s="124">
        <v>5061</v>
      </c>
      <c r="J74" s="133">
        <v>0</v>
      </c>
    </row>
    <row r="75" spans="1:10" ht="19.5" thickBot="1" x14ac:dyDescent="0.35">
      <c r="A75" s="98" t="s">
        <v>70</v>
      </c>
      <c r="B75" s="156">
        <v>4410</v>
      </c>
      <c r="C75" s="157">
        <v>8281</v>
      </c>
      <c r="D75" s="156">
        <v>1741697</v>
      </c>
      <c r="E75" s="185">
        <f t="shared" si="22"/>
        <v>394.94263038548752</v>
      </c>
      <c r="F75" s="176">
        <v>2123</v>
      </c>
      <c r="G75" s="165">
        <f t="shared" si="23"/>
        <v>6158</v>
      </c>
      <c r="H75" s="186">
        <f t="shared" si="24"/>
        <v>4593</v>
      </c>
      <c r="I75" s="187">
        <v>3688</v>
      </c>
      <c r="J75" s="138">
        <v>0</v>
      </c>
    </row>
    <row r="76" spans="1:10" ht="19.5" thickBot="1" x14ac:dyDescent="0.35">
      <c r="A76" s="107" t="s">
        <v>48</v>
      </c>
      <c r="B76" s="145">
        <f>SUM(B70:B75)</f>
        <v>34116</v>
      </c>
      <c r="C76" s="145">
        <f t="shared" ref="C76:J76" si="25">SUM(C70:C75)</f>
        <v>62179</v>
      </c>
      <c r="D76" s="145">
        <f t="shared" si="25"/>
        <v>13173763</v>
      </c>
      <c r="E76" s="172">
        <f t="shared" si="22"/>
        <v>386.14617774651191</v>
      </c>
      <c r="F76" s="146">
        <f t="shared" si="25"/>
        <v>15167</v>
      </c>
      <c r="G76" s="146">
        <f t="shared" si="25"/>
        <v>47012</v>
      </c>
      <c r="H76" s="108">
        <f t="shared" si="25"/>
        <v>34756</v>
      </c>
      <c r="I76" s="111">
        <f t="shared" si="25"/>
        <v>27423</v>
      </c>
      <c r="J76" s="112">
        <f t="shared" si="25"/>
        <v>0</v>
      </c>
    </row>
    <row r="77" spans="1:10" ht="19.5" thickBot="1" x14ac:dyDescent="0.35">
      <c r="A77" s="160"/>
      <c r="B77" s="161"/>
      <c r="C77" s="161"/>
      <c r="D77" s="161"/>
      <c r="E77" s="162"/>
      <c r="F77" s="149"/>
      <c r="G77" s="149"/>
      <c r="H77" s="114"/>
      <c r="I77" s="114"/>
      <c r="J77" s="114"/>
    </row>
    <row r="78" spans="1:10" ht="16.5" thickBot="1" x14ac:dyDescent="0.3">
      <c r="A78" s="430" t="s">
        <v>71</v>
      </c>
      <c r="B78" s="431"/>
      <c r="C78" s="431"/>
      <c r="D78" s="431"/>
      <c r="E78" s="431"/>
      <c r="F78" s="431"/>
      <c r="G78" s="431"/>
      <c r="H78" s="435"/>
      <c r="I78" s="435"/>
      <c r="J78" s="436"/>
    </row>
    <row r="79" spans="1:10" ht="18.75" x14ac:dyDescent="0.3">
      <c r="A79" s="82" t="s">
        <v>72</v>
      </c>
      <c r="B79" s="150">
        <v>2664</v>
      </c>
      <c r="C79" s="151">
        <v>4855</v>
      </c>
      <c r="D79" s="150">
        <v>1028771</v>
      </c>
      <c r="E79" s="182">
        <f t="shared" ref="E79:E89" si="26">D79/B79</f>
        <v>386.17530030030031</v>
      </c>
      <c r="F79" s="165">
        <v>1287</v>
      </c>
      <c r="G79" s="165">
        <f t="shared" ref="G79:G88" si="27">C79-F79</f>
        <v>3568</v>
      </c>
      <c r="H79" s="166">
        <f t="shared" ref="H79:H88" si="28">C79-I79-J79</f>
        <v>2759</v>
      </c>
      <c r="I79" s="119">
        <v>2096</v>
      </c>
      <c r="J79" s="120">
        <v>0</v>
      </c>
    </row>
    <row r="80" spans="1:10" ht="18.75" x14ac:dyDescent="0.3">
      <c r="A80" s="91" t="s">
        <v>73</v>
      </c>
      <c r="B80" s="129">
        <v>256</v>
      </c>
      <c r="C80" s="153">
        <v>510</v>
      </c>
      <c r="D80" s="129">
        <v>103157</v>
      </c>
      <c r="E80" s="184">
        <f t="shared" si="26"/>
        <v>402.95703125</v>
      </c>
      <c r="F80" s="165">
        <v>143</v>
      </c>
      <c r="G80" s="165">
        <f t="shared" si="27"/>
        <v>367</v>
      </c>
      <c r="H80" s="123">
        <f t="shared" si="28"/>
        <v>283</v>
      </c>
      <c r="I80" s="124">
        <v>227</v>
      </c>
      <c r="J80" s="133">
        <v>0</v>
      </c>
    </row>
    <row r="81" spans="1:10" ht="18.75" x14ac:dyDescent="0.3">
      <c r="A81" s="91" t="s">
        <v>74</v>
      </c>
      <c r="B81" s="129">
        <v>6425</v>
      </c>
      <c r="C81" s="153">
        <v>11960</v>
      </c>
      <c r="D81" s="129">
        <v>2532906</v>
      </c>
      <c r="E81" s="184">
        <f t="shared" si="26"/>
        <v>394.22661478599224</v>
      </c>
      <c r="F81" s="165">
        <v>3296</v>
      </c>
      <c r="G81" s="165">
        <f t="shared" si="27"/>
        <v>8664</v>
      </c>
      <c r="H81" s="123">
        <f t="shared" si="28"/>
        <v>6968</v>
      </c>
      <c r="I81" s="124">
        <v>4992</v>
      </c>
      <c r="J81" s="133">
        <v>0</v>
      </c>
    </row>
    <row r="82" spans="1:10" ht="18.75" x14ac:dyDescent="0.3">
      <c r="A82" s="91" t="s">
        <v>71</v>
      </c>
      <c r="B82" s="129">
        <v>10342</v>
      </c>
      <c r="C82" s="153">
        <v>18787</v>
      </c>
      <c r="D82" s="129">
        <v>3964867</v>
      </c>
      <c r="E82" s="184">
        <f t="shared" si="26"/>
        <v>383.37526590601431</v>
      </c>
      <c r="F82" s="165">
        <v>4892</v>
      </c>
      <c r="G82" s="165">
        <f t="shared" si="27"/>
        <v>13895</v>
      </c>
      <c r="H82" s="123">
        <f t="shared" si="28"/>
        <v>10973</v>
      </c>
      <c r="I82" s="124">
        <v>7814</v>
      </c>
      <c r="J82" s="133">
        <v>0</v>
      </c>
    </row>
    <row r="83" spans="1:10" ht="18.75" x14ac:dyDescent="0.3">
      <c r="A83" s="91" t="s">
        <v>75</v>
      </c>
      <c r="B83" s="129">
        <v>8080</v>
      </c>
      <c r="C83" s="153">
        <v>15477</v>
      </c>
      <c r="D83" s="129">
        <v>3283360</v>
      </c>
      <c r="E83" s="184">
        <f t="shared" si="26"/>
        <v>406.35643564356434</v>
      </c>
      <c r="F83" s="165">
        <v>4080</v>
      </c>
      <c r="G83" s="165">
        <f t="shared" si="27"/>
        <v>11397</v>
      </c>
      <c r="H83" s="123">
        <f t="shared" si="28"/>
        <v>8805</v>
      </c>
      <c r="I83" s="124">
        <v>6672</v>
      </c>
      <c r="J83" s="133">
        <v>0</v>
      </c>
    </row>
    <row r="84" spans="1:10" ht="18.75" x14ac:dyDescent="0.3">
      <c r="A84" s="91" t="s">
        <v>76</v>
      </c>
      <c r="B84" s="129">
        <v>7969</v>
      </c>
      <c r="C84" s="153">
        <v>14460</v>
      </c>
      <c r="D84" s="129">
        <v>3065616</v>
      </c>
      <c r="E84" s="184">
        <f t="shared" si="26"/>
        <v>384.69268415108547</v>
      </c>
      <c r="F84" s="165">
        <v>3633</v>
      </c>
      <c r="G84" s="165">
        <f t="shared" si="27"/>
        <v>10827</v>
      </c>
      <c r="H84" s="123">
        <f t="shared" si="28"/>
        <v>8135</v>
      </c>
      <c r="I84" s="124">
        <v>6324</v>
      </c>
      <c r="J84" s="133">
        <v>1</v>
      </c>
    </row>
    <row r="85" spans="1:10" ht="18.75" x14ac:dyDescent="0.3">
      <c r="A85" s="91" t="s">
        <v>77</v>
      </c>
      <c r="B85" s="129">
        <v>2769</v>
      </c>
      <c r="C85" s="153">
        <v>4918</v>
      </c>
      <c r="D85" s="129">
        <v>1049850</v>
      </c>
      <c r="E85" s="184">
        <f t="shared" si="26"/>
        <v>379.14409534127844</v>
      </c>
      <c r="F85" s="165">
        <v>1077</v>
      </c>
      <c r="G85" s="165">
        <f t="shared" si="27"/>
        <v>3841</v>
      </c>
      <c r="H85" s="123">
        <f t="shared" si="28"/>
        <v>2632</v>
      </c>
      <c r="I85" s="124">
        <v>2286</v>
      </c>
      <c r="J85" s="133">
        <v>0</v>
      </c>
    </row>
    <row r="86" spans="1:10" ht="18.75" x14ac:dyDescent="0.3">
      <c r="A86" s="91" t="s">
        <v>78</v>
      </c>
      <c r="B86" s="129">
        <v>5716</v>
      </c>
      <c r="C86" s="153">
        <v>10812</v>
      </c>
      <c r="D86" s="129">
        <v>2288112</v>
      </c>
      <c r="E86" s="184">
        <f t="shared" si="26"/>
        <v>400.29951014695592</v>
      </c>
      <c r="F86" s="165">
        <v>2917</v>
      </c>
      <c r="G86" s="165">
        <f t="shared" si="27"/>
        <v>7895</v>
      </c>
      <c r="H86" s="123">
        <f t="shared" si="28"/>
        <v>6143</v>
      </c>
      <c r="I86" s="124">
        <v>4669</v>
      </c>
      <c r="J86" s="133">
        <v>0</v>
      </c>
    </row>
    <row r="87" spans="1:10" ht="18.75" x14ac:dyDescent="0.3">
      <c r="A87" s="91" t="s">
        <v>79</v>
      </c>
      <c r="B87" s="129">
        <v>1989</v>
      </c>
      <c r="C87" s="153">
        <v>3611</v>
      </c>
      <c r="D87" s="129">
        <v>766973</v>
      </c>
      <c r="E87" s="184">
        <f t="shared" si="26"/>
        <v>385.60734037204628</v>
      </c>
      <c r="F87" s="165">
        <v>1024</v>
      </c>
      <c r="G87" s="165">
        <f t="shared" si="27"/>
        <v>2587</v>
      </c>
      <c r="H87" s="123">
        <f t="shared" si="28"/>
        <v>1970</v>
      </c>
      <c r="I87" s="124">
        <v>1641</v>
      </c>
      <c r="J87" s="133">
        <v>0</v>
      </c>
    </row>
    <row r="88" spans="1:10" ht="19.5" thickBot="1" x14ac:dyDescent="0.35">
      <c r="A88" s="98" t="s">
        <v>80</v>
      </c>
      <c r="B88" s="156">
        <v>9152</v>
      </c>
      <c r="C88" s="157">
        <v>16035</v>
      </c>
      <c r="D88" s="156">
        <v>3432756</v>
      </c>
      <c r="E88" s="185">
        <f t="shared" si="26"/>
        <v>375.08260489510491</v>
      </c>
      <c r="F88" s="176">
        <v>3672</v>
      </c>
      <c r="G88" s="165">
        <f t="shared" si="27"/>
        <v>12363</v>
      </c>
      <c r="H88" s="171">
        <f t="shared" si="28"/>
        <v>8816</v>
      </c>
      <c r="I88" s="143">
        <v>7219</v>
      </c>
      <c r="J88" s="144">
        <v>0</v>
      </c>
    </row>
    <row r="89" spans="1:10" ht="19.5" thickBot="1" x14ac:dyDescent="0.35">
      <c r="A89" s="107" t="s">
        <v>48</v>
      </c>
      <c r="B89" s="145">
        <f>SUM(B79:B88)</f>
        <v>55362</v>
      </c>
      <c r="C89" s="145">
        <f t="shared" ref="C89:D89" si="29">SUM(C79:C88)</f>
        <v>101425</v>
      </c>
      <c r="D89" s="145">
        <f t="shared" si="29"/>
        <v>21516368</v>
      </c>
      <c r="E89" s="188">
        <f t="shared" si="26"/>
        <v>388.6486759871392</v>
      </c>
      <c r="F89" s="189">
        <f>SUM(F79:F88)</f>
        <v>26021</v>
      </c>
      <c r="G89" s="189">
        <f>SUM(G79:G88)</f>
        <v>75404</v>
      </c>
      <c r="H89" s="173">
        <f>SUM(H79:H88)</f>
        <v>57484</v>
      </c>
      <c r="I89" s="174">
        <f t="shared" ref="I89:J89" si="30">SUM(I79:I88)</f>
        <v>43940</v>
      </c>
      <c r="J89" s="175">
        <f t="shared" si="30"/>
        <v>1</v>
      </c>
    </row>
    <row r="90" spans="1:10" ht="19.5" thickBot="1" x14ac:dyDescent="0.35">
      <c r="A90" s="160"/>
      <c r="B90" s="161"/>
      <c r="C90" s="161"/>
      <c r="D90" s="161"/>
      <c r="E90" s="114"/>
      <c r="F90" s="149"/>
      <c r="G90" s="149"/>
      <c r="H90" s="114"/>
      <c r="I90" s="114"/>
      <c r="J90" s="114"/>
    </row>
    <row r="91" spans="1:10" ht="16.5" thickBot="1" x14ac:dyDescent="0.3">
      <c r="A91" s="430" t="s">
        <v>81</v>
      </c>
      <c r="B91" s="431"/>
      <c r="C91" s="431"/>
      <c r="D91" s="431"/>
      <c r="E91" s="431"/>
      <c r="F91" s="431"/>
      <c r="G91" s="431"/>
      <c r="H91" s="435"/>
      <c r="I91" s="435"/>
      <c r="J91" s="436"/>
    </row>
    <row r="92" spans="1:10" ht="18.75" x14ac:dyDescent="0.3">
      <c r="A92" s="82" t="s">
        <v>82</v>
      </c>
      <c r="B92" s="150">
        <v>5747</v>
      </c>
      <c r="C92" s="151">
        <v>10334</v>
      </c>
      <c r="D92" s="164">
        <v>2179365</v>
      </c>
      <c r="E92" s="118">
        <f t="shared" ref="E92:E101" si="31">D92/B92</f>
        <v>379.21785279276145</v>
      </c>
      <c r="F92" s="165">
        <v>2246</v>
      </c>
      <c r="G92" s="165">
        <f t="shared" ref="G92:G100" si="32">C92-F92</f>
        <v>8088</v>
      </c>
      <c r="H92" s="166">
        <f t="shared" ref="H92:H100" si="33">C92-I92-J92</f>
        <v>5628</v>
      </c>
      <c r="I92" s="119">
        <v>4705</v>
      </c>
      <c r="J92" s="120">
        <v>1</v>
      </c>
    </row>
    <row r="93" spans="1:10" ht="18.75" x14ac:dyDescent="0.3">
      <c r="A93" s="91" t="s">
        <v>83</v>
      </c>
      <c r="B93" s="129">
        <v>8157</v>
      </c>
      <c r="C93" s="153">
        <v>15459</v>
      </c>
      <c r="D93" s="168">
        <v>3274906</v>
      </c>
      <c r="E93" s="97">
        <f t="shared" si="31"/>
        <v>401.48412406522004</v>
      </c>
      <c r="F93" s="165">
        <v>3655</v>
      </c>
      <c r="G93" s="165">
        <f t="shared" si="32"/>
        <v>11804</v>
      </c>
      <c r="H93" s="123">
        <f t="shared" si="33"/>
        <v>8688</v>
      </c>
      <c r="I93" s="124">
        <v>6771</v>
      </c>
      <c r="J93" s="133">
        <v>0</v>
      </c>
    </row>
    <row r="94" spans="1:10" ht="18.75" x14ac:dyDescent="0.3">
      <c r="A94" s="91" t="s">
        <v>84</v>
      </c>
      <c r="B94" s="129">
        <v>4026</v>
      </c>
      <c r="C94" s="153">
        <v>7627</v>
      </c>
      <c r="D94" s="168">
        <v>1620442</v>
      </c>
      <c r="E94" s="97">
        <f t="shared" si="31"/>
        <v>402.49428713363142</v>
      </c>
      <c r="F94" s="165">
        <v>1813</v>
      </c>
      <c r="G94" s="165">
        <f t="shared" si="32"/>
        <v>5814</v>
      </c>
      <c r="H94" s="123">
        <f t="shared" si="33"/>
        <v>4200</v>
      </c>
      <c r="I94" s="124">
        <v>3426</v>
      </c>
      <c r="J94" s="133">
        <v>1</v>
      </c>
    </row>
    <row r="95" spans="1:10" ht="18.75" x14ac:dyDescent="0.3">
      <c r="A95" s="91" t="s">
        <v>85</v>
      </c>
      <c r="B95" s="129">
        <v>2866</v>
      </c>
      <c r="C95" s="153">
        <v>4988</v>
      </c>
      <c r="D95" s="168">
        <v>1062397</v>
      </c>
      <c r="E95" s="97">
        <f t="shared" si="31"/>
        <v>370.68981158408934</v>
      </c>
      <c r="F95" s="165">
        <v>1037</v>
      </c>
      <c r="G95" s="165">
        <f t="shared" si="32"/>
        <v>3951</v>
      </c>
      <c r="H95" s="123">
        <f t="shared" si="33"/>
        <v>2843</v>
      </c>
      <c r="I95" s="124">
        <v>2145</v>
      </c>
      <c r="J95" s="133">
        <v>0</v>
      </c>
    </row>
    <row r="96" spans="1:10" ht="18.75" x14ac:dyDescent="0.3">
      <c r="A96" s="91" t="s">
        <v>86</v>
      </c>
      <c r="B96" s="129">
        <v>5377</v>
      </c>
      <c r="C96" s="153">
        <v>10408</v>
      </c>
      <c r="D96" s="168">
        <v>2201567</v>
      </c>
      <c r="E96" s="97">
        <f t="shared" si="31"/>
        <v>409.44151013576345</v>
      </c>
      <c r="F96" s="165">
        <v>2467</v>
      </c>
      <c r="G96" s="165">
        <f t="shared" si="32"/>
        <v>7941</v>
      </c>
      <c r="H96" s="123">
        <f t="shared" si="33"/>
        <v>5723</v>
      </c>
      <c r="I96" s="124">
        <v>4685</v>
      </c>
      <c r="J96" s="133">
        <v>0</v>
      </c>
    </row>
    <row r="97" spans="1:10" ht="18.75" x14ac:dyDescent="0.3">
      <c r="A97" s="91" t="s">
        <v>87</v>
      </c>
      <c r="B97" s="129">
        <v>1106</v>
      </c>
      <c r="C97" s="153">
        <v>2347</v>
      </c>
      <c r="D97" s="168">
        <v>493530</v>
      </c>
      <c r="E97" s="97">
        <f t="shared" si="31"/>
        <v>446.22965641952982</v>
      </c>
      <c r="F97" s="165">
        <v>596</v>
      </c>
      <c r="G97" s="165">
        <f t="shared" si="32"/>
        <v>1751</v>
      </c>
      <c r="H97" s="123">
        <f t="shared" si="33"/>
        <v>1217</v>
      </c>
      <c r="I97" s="124">
        <v>1130</v>
      </c>
      <c r="J97" s="133">
        <v>0</v>
      </c>
    </row>
    <row r="98" spans="1:10" ht="18.75" x14ac:dyDescent="0.3">
      <c r="A98" s="91" t="s">
        <v>88</v>
      </c>
      <c r="B98" s="129">
        <v>16400</v>
      </c>
      <c r="C98" s="153">
        <v>29361</v>
      </c>
      <c r="D98" s="168">
        <v>6324772</v>
      </c>
      <c r="E98" s="97">
        <f t="shared" si="31"/>
        <v>385.65682926829271</v>
      </c>
      <c r="F98" s="165">
        <v>7282</v>
      </c>
      <c r="G98" s="165">
        <f t="shared" si="32"/>
        <v>22079</v>
      </c>
      <c r="H98" s="123">
        <f t="shared" si="33"/>
        <v>16885</v>
      </c>
      <c r="I98" s="124">
        <v>12476</v>
      </c>
      <c r="J98" s="133">
        <v>0</v>
      </c>
    </row>
    <row r="99" spans="1:10" ht="21" customHeight="1" x14ac:dyDescent="0.3">
      <c r="A99" s="190" t="s">
        <v>89</v>
      </c>
      <c r="B99" s="129">
        <v>4446</v>
      </c>
      <c r="C99" s="153">
        <v>8469</v>
      </c>
      <c r="D99" s="191">
        <v>1767207</v>
      </c>
      <c r="E99" s="192">
        <f t="shared" si="31"/>
        <v>397.48245614035091</v>
      </c>
      <c r="F99" s="165">
        <v>2053</v>
      </c>
      <c r="G99" s="165">
        <f t="shared" si="32"/>
        <v>6416</v>
      </c>
      <c r="H99" s="123">
        <f t="shared" si="33"/>
        <v>4690</v>
      </c>
      <c r="I99" s="124">
        <v>3779</v>
      </c>
      <c r="J99" s="133">
        <v>0</v>
      </c>
    </row>
    <row r="100" spans="1:10" ht="19.5" thickBot="1" x14ac:dyDescent="0.35">
      <c r="A100" s="91" t="s">
        <v>90</v>
      </c>
      <c r="B100" s="156">
        <v>6859</v>
      </c>
      <c r="C100" s="157">
        <v>12902</v>
      </c>
      <c r="D100" s="170">
        <v>2740751</v>
      </c>
      <c r="E100" s="104">
        <f t="shared" si="31"/>
        <v>399.58463332847356</v>
      </c>
      <c r="F100" s="176">
        <v>3166</v>
      </c>
      <c r="G100" s="165">
        <f t="shared" si="32"/>
        <v>9736</v>
      </c>
      <c r="H100" s="171">
        <f t="shared" si="33"/>
        <v>7097</v>
      </c>
      <c r="I100" s="143">
        <v>5805</v>
      </c>
      <c r="J100" s="144">
        <v>0</v>
      </c>
    </row>
    <row r="101" spans="1:10" ht="19.5" thickBot="1" x14ac:dyDescent="0.35">
      <c r="A101" s="107" t="s">
        <v>48</v>
      </c>
      <c r="B101" s="145">
        <f>SUM(B92:B100)</f>
        <v>54984</v>
      </c>
      <c r="C101" s="145">
        <f t="shared" ref="C101:G101" si="34">SUM(C92:C100)</f>
        <v>101895</v>
      </c>
      <c r="D101" s="145">
        <f t="shared" si="34"/>
        <v>21664937</v>
      </c>
      <c r="E101" s="172">
        <f t="shared" si="31"/>
        <v>394.02257020224067</v>
      </c>
      <c r="F101" s="146">
        <f t="shared" si="34"/>
        <v>24315</v>
      </c>
      <c r="G101" s="146">
        <f t="shared" si="34"/>
        <v>77580</v>
      </c>
      <c r="H101" s="173">
        <f>SUM(H92:H100)</f>
        <v>56971</v>
      </c>
      <c r="I101" s="174">
        <f>SUM(I92:I100)</f>
        <v>44922</v>
      </c>
      <c r="J101" s="175">
        <f>SUM(J92:J100)</f>
        <v>2</v>
      </c>
    </row>
    <row r="102" spans="1:10" ht="19.5" thickBot="1" x14ac:dyDescent="0.35">
      <c r="A102" s="160"/>
      <c r="B102" s="161"/>
      <c r="C102" s="161"/>
      <c r="D102" s="161"/>
      <c r="E102" s="162"/>
      <c r="F102" s="149"/>
      <c r="G102" s="149"/>
      <c r="H102" s="114"/>
      <c r="I102" s="114"/>
      <c r="J102" s="114"/>
    </row>
    <row r="103" spans="1:10" ht="16.5" thickBot="1" x14ac:dyDescent="0.3">
      <c r="A103" s="437" t="s">
        <v>91</v>
      </c>
      <c r="B103" s="438"/>
      <c r="C103" s="438"/>
      <c r="D103" s="438"/>
      <c r="E103" s="438"/>
      <c r="F103" s="438"/>
      <c r="G103" s="438"/>
      <c r="H103" s="439"/>
      <c r="I103" s="439"/>
      <c r="J103" s="440"/>
    </row>
    <row r="104" spans="1:10" ht="18.75" x14ac:dyDescent="0.3">
      <c r="A104" s="193" t="s">
        <v>92</v>
      </c>
      <c r="B104" s="194">
        <v>3904</v>
      </c>
      <c r="C104" s="195">
        <v>8134</v>
      </c>
      <c r="D104" s="194">
        <v>1715418</v>
      </c>
      <c r="E104" s="182">
        <f t="shared" ref="E104:E118" si="35">D104/B104</f>
        <v>439.40010245901641</v>
      </c>
      <c r="F104" s="165">
        <v>2050</v>
      </c>
      <c r="G104" s="165">
        <f t="shared" ref="G104:G117" si="36">C104-F104</f>
        <v>6084</v>
      </c>
      <c r="H104" s="166">
        <f t="shared" ref="H104:H117" si="37">C104-I104-J104</f>
        <v>4376</v>
      </c>
      <c r="I104" s="119">
        <v>3756</v>
      </c>
      <c r="J104" s="120">
        <v>2</v>
      </c>
    </row>
    <row r="105" spans="1:10" ht="18.75" x14ac:dyDescent="0.3">
      <c r="A105" s="196" t="s">
        <v>93</v>
      </c>
      <c r="B105" s="129">
        <v>5595</v>
      </c>
      <c r="C105" s="131">
        <v>10092</v>
      </c>
      <c r="D105" s="129">
        <v>2140499</v>
      </c>
      <c r="E105" s="184">
        <f t="shared" si="35"/>
        <v>382.57354781054511</v>
      </c>
      <c r="F105" s="165">
        <v>2424</v>
      </c>
      <c r="G105" s="165">
        <f t="shared" si="36"/>
        <v>7668</v>
      </c>
      <c r="H105" s="123">
        <f t="shared" si="37"/>
        <v>5513</v>
      </c>
      <c r="I105" s="124">
        <v>4579</v>
      </c>
      <c r="J105" s="133">
        <v>0</v>
      </c>
    </row>
    <row r="106" spans="1:10" ht="18.75" x14ac:dyDescent="0.3">
      <c r="A106" s="196" t="s">
        <v>94</v>
      </c>
      <c r="B106" s="126">
        <v>845</v>
      </c>
      <c r="C106" s="197">
        <v>1654</v>
      </c>
      <c r="D106" s="126">
        <v>363483</v>
      </c>
      <c r="E106" s="184">
        <f t="shared" si="35"/>
        <v>430.15739644970415</v>
      </c>
      <c r="F106" s="165">
        <v>362</v>
      </c>
      <c r="G106" s="165">
        <f t="shared" si="36"/>
        <v>1292</v>
      </c>
      <c r="H106" s="123">
        <f t="shared" si="37"/>
        <v>869</v>
      </c>
      <c r="I106" s="124">
        <v>785</v>
      </c>
      <c r="J106" s="133">
        <v>0</v>
      </c>
    </row>
    <row r="107" spans="1:10" ht="18.75" x14ac:dyDescent="0.3">
      <c r="A107" s="196" t="s">
        <v>95</v>
      </c>
      <c r="B107" s="129">
        <v>7750</v>
      </c>
      <c r="C107" s="153">
        <v>14696</v>
      </c>
      <c r="D107" s="129">
        <v>3101390</v>
      </c>
      <c r="E107" s="184">
        <f t="shared" si="35"/>
        <v>400.17935483870968</v>
      </c>
      <c r="F107" s="165">
        <v>3632</v>
      </c>
      <c r="G107" s="165">
        <f t="shared" si="36"/>
        <v>11064</v>
      </c>
      <c r="H107" s="123">
        <f t="shared" si="37"/>
        <v>8084</v>
      </c>
      <c r="I107" s="124">
        <v>6612</v>
      </c>
      <c r="J107" s="133">
        <v>0</v>
      </c>
    </row>
    <row r="108" spans="1:10" ht="18.75" x14ac:dyDescent="0.3">
      <c r="A108" s="91" t="s">
        <v>96</v>
      </c>
      <c r="B108" s="129">
        <v>4791</v>
      </c>
      <c r="C108" s="153">
        <v>9240</v>
      </c>
      <c r="D108" s="129">
        <v>1956651</v>
      </c>
      <c r="E108" s="184">
        <f t="shared" si="35"/>
        <v>408.40137758296805</v>
      </c>
      <c r="F108" s="165">
        <v>2334</v>
      </c>
      <c r="G108" s="165">
        <f t="shared" si="36"/>
        <v>6906</v>
      </c>
      <c r="H108" s="123">
        <f t="shared" si="37"/>
        <v>5109</v>
      </c>
      <c r="I108" s="124">
        <v>4131</v>
      </c>
      <c r="J108" s="133">
        <v>0</v>
      </c>
    </row>
    <row r="109" spans="1:10" ht="18.75" x14ac:dyDescent="0.3">
      <c r="A109" s="91" t="s">
        <v>97</v>
      </c>
      <c r="B109" s="129">
        <v>3780</v>
      </c>
      <c r="C109" s="153">
        <v>7404</v>
      </c>
      <c r="D109" s="129">
        <v>1581161</v>
      </c>
      <c r="E109" s="184">
        <f t="shared" si="35"/>
        <v>418.29656084656085</v>
      </c>
      <c r="F109" s="165">
        <v>1776</v>
      </c>
      <c r="G109" s="165">
        <f t="shared" si="36"/>
        <v>5628</v>
      </c>
      <c r="H109" s="123">
        <f t="shared" si="37"/>
        <v>3816</v>
      </c>
      <c r="I109" s="124">
        <v>3587</v>
      </c>
      <c r="J109" s="133">
        <v>1</v>
      </c>
    </row>
    <row r="110" spans="1:10" ht="18.75" x14ac:dyDescent="0.3">
      <c r="A110" s="91" t="s">
        <v>98</v>
      </c>
      <c r="B110" s="129">
        <v>9075</v>
      </c>
      <c r="C110" s="153">
        <v>17743</v>
      </c>
      <c r="D110" s="129">
        <v>3733110</v>
      </c>
      <c r="E110" s="184">
        <f t="shared" si="35"/>
        <v>411.36198347107438</v>
      </c>
      <c r="F110" s="165">
        <v>4470</v>
      </c>
      <c r="G110" s="165">
        <f t="shared" si="36"/>
        <v>13273</v>
      </c>
      <c r="H110" s="123">
        <f t="shared" si="37"/>
        <v>9948</v>
      </c>
      <c r="I110" s="124">
        <v>7795</v>
      </c>
      <c r="J110" s="133">
        <v>0</v>
      </c>
    </row>
    <row r="111" spans="1:10" ht="18.75" x14ac:dyDescent="0.3">
      <c r="A111" s="91" t="s">
        <v>99</v>
      </c>
      <c r="B111" s="129">
        <v>5908</v>
      </c>
      <c r="C111" s="153">
        <v>11767</v>
      </c>
      <c r="D111" s="129">
        <v>2470545</v>
      </c>
      <c r="E111" s="184">
        <f t="shared" si="35"/>
        <v>418.16943127962088</v>
      </c>
      <c r="F111" s="165">
        <v>2804</v>
      </c>
      <c r="G111" s="165">
        <f t="shared" si="36"/>
        <v>8963</v>
      </c>
      <c r="H111" s="123">
        <f t="shared" si="37"/>
        <v>6137</v>
      </c>
      <c r="I111" s="124">
        <v>5630</v>
      </c>
      <c r="J111" s="133">
        <v>0</v>
      </c>
    </row>
    <row r="112" spans="1:10" ht="18.75" x14ac:dyDescent="0.3">
      <c r="A112" s="91" t="s">
        <v>100</v>
      </c>
      <c r="B112" s="129">
        <v>5477</v>
      </c>
      <c r="C112" s="153">
        <v>11122</v>
      </c>
      <c r="D112" s="129">
        <v>2312860</v>
      </c>
      <c r="E112" s="184">
        <f t="shared" si="35"/>
        <v>422.28592295052033</v>
      </c>
      <c r="F112" s="165">
        <v>3149</v>
      </c>
      <c r="G112" s="165">
        <f t="shared" si="36"/>
        <v>7973</v>
      </c>
      <c r="H112" s="123">
        <f t="shared" si="37"/>
        <v>6112</v>
      </c>
      <c r="I112" s="124">
        <v>5010</v>
      </c>
      <c r="J112" s="133">
        <v>0</v>
      </c>
    </row>
    <row r="113" spans="1:10" ht="18.75" x14ac:dyDescent="0.3">
      <c r="A113" s="91" t="s">
        <v>101</v>
      </c>
      <c r="B113" s="129">
        <v>7792</v>
      </c>
      <c r="C113" s="153">
        <v>13872</v>
      </c>
      <c r="D113" s="129">
        <v>2977218</v>
      </c>
      <c r="E113" s="184">
        <f t="shared" si="35"/>
        <v>382.08649897330594</v>
      </c>
      <c r="F113" s="165">
        <v>3623</v>
      </c>
      <c r="G113" s="165">
        <f t="shared" si="36"/>
        <v>10249</v>
      </c>
      <c r="H113" s="123">
        <f t="shared" si="37"/>
        <v>7960</v>
      </c>
      <c r="I113" s="124">
        <v>5912</v>
      </c>
      <c r="J113" s="133">
        <v>0</v>
      </c>
    </row>
    <row r="114" spans="1:10" ht="18.75" x14ac:dyDescent="0.3">
      <c r="A114" s="91" t="s">
        <v>102</v>
      </c>
      <c r="B114" s="129">
        <v>8924</v>
      </c>
      <c r="C114" s="153">
        <v>17586</v>
      </c>
      <c r="D114" s="129">
        <v>3705001</v>
      </c>
      <c r="E114" s="184">
        <f t="shared" si="35"/>
        <v>415.17268041237111</v>
      </c>
      <c r="F114" s="165">
        <v>4869</v>
      </c>
      <c r="G114" s="165">
        <f t="shared" si="36"/>
        <v>12717</v>
      </c>
      <c r="H114" s="123">
        <f t="shared" si="37"/>
        <v>10016</v>
      </c>
      <c r="I114" s="124">
        <v>7570</v>
      </c>
      <c r="J114" s="133">
        <v>0</v>
      </c>
    </row>
    <row r="115" spans="1:10" ht="18.75" x14ac:dyDescent="0.3">
      <c r="A115" s="91" t="s">
        <v>103</v>
      </c>
      <c r="B115" s="129">
        <v>16451</v>
      </c>
      <c r="C115" s="153">
        <v>30935</v>
      </c>
      <c r="D115" s="129">
        <v>6592228</v>
      </c>
      <c r="E115" s="184">
        <f t="shared" si="35"/>
        <v>400.71898364841041</v>
      </c>
      <c r="F115" s="165">
        <v>8211</v>
      </c>
      <c r="G115" s="165">
        <f t="shared" si="36"/>
        <v>22724</v>
      </c>
      <c r="H115" s="123">
        <f t="shared" si="37"/>
        <v>17587</v>
      </c>
      <c r="I115" s="124">
        <v>13348</v>
      </c>
      <c r="J115" s="133">
        <v>0</v>
      </c>
    </row>
    <row r="116" spans="1:10" ht="18.75" x14ac:dyDescent="0.3">
      <c r="A116" s="91" t="s">
        <v>104</v>
      </c>
      <c r="B116" s="129">
        <v>5740</v>
      </c>
      <c r="C116" s="153">
        <v>11286</v>
      </c>
      <c r="D116" s="129">
        <v>2400747</v>
      </c>
      <c r="E116" s="184">
        <f t="shared" si="35"/>
        <v>418.24860627177702</v>
      </c>
      <c r="F116" s="165">
        <v>2790</v>
      </c>
      <c r="G116" s="165">
        <f t="shared" si="36"/>
        <v>8496</v>
      </c>
      <c r="H116" s="123">
        <f t="shared" si="37"/>
        <v>6192</v>
      </c>
      <c r="I116" s="124">
        <v>5094</v>
      </c>
      <c r="J116" s="133">
        <v>0</v>
      </c>
    </row>
    <row r="117" spans="1:10" ht="19.5" thickBot="1" x14ac:dyDescent="0.35">
      <c r="A117" s="91" t="s">
        <v>105</v>
      </c>
      <c r="B117" s="156">
        <v>8422</v>
      </c>
      <c r="C117" s="157">
        <v>15707</v>
      </c>
      <c r="D117" s="156">
        <v>3346939</v>
      </c>
      <c r="E117" s="185">
        <f t="shared" si="35"/>
        <v>397.40429826644504</v>
      </c>
      <c r="F117" s="176">
        <v>3545</v>
      </c>
      <c r="G117" s="165">
        <f t="shared" si="36"/>
        <v>12162</v>
      </c>
      <c r="H117" s="171">
        <f t="shared" si="37"/>
        <v>8719</v>
      </c>
      <c r="I117" s="143">
        <v>6988</v>
      </c>
      <c r="J117" s="144">
        <v>0</v>
      </c>
    </row>
    <row r="118" spans="1:10" ht="19.5" thickBot="1" x14ac:dyDescent="0.35">
      <c r="A118" s="107" t="s">
        <v>48</v>
      </c>
      <c r="B118" s="145">
        <f>SUM(B104:B117)</f>
        <v>94454</v>
      </c>
      <c r="C118" s="145">
        <f t="shared" ref="C118:J118" si="38">SUM(C104:C117)</f>
        <v>181238</v>
      </c>
      <c r="D118" s="145">
        <f t="shared" si="38"/>
        <v>38397250</v>
      </c>
      <c r="E118" s="172">
        <f t="shared" si="35"/>
        <v>406.51798759184362</v>
      </c>
      <c r="F118" s="146">
        <f t="shared" si="38"/>
        <v>46039</v>
      </c>
      <c r="G118" s="146">
        <f t="shared" si="38"/>
        <v>135199</v>
      </c>
      <c r="H118" s="173">
        <f>SUM(H104:H117)</f>
        <v>100438</v>
      </c>
      <c r="I118" s="174">
        <f t="shared" si="38"/>
        <v>80797</v>
      </c>
      <c r="J118" s="175">
        <f t="shared" si="38"/>
        <v>3</v>
      </c>
    </row>
    <row r="119" spans="1:10" ht="19.5" thickBot="1" x14ac:dyDescent="0.35">
      <c r="A119" s="160"/>
      <c r="B119" s="161"/>
      <c r="C119" s="161"/>
      <c r="D119" s="161"/>
      <c r="E119" s="162"/>
      <c r="F119" s="149"/>
      <c r="G119" s="149"/>
      <c r="H119" s="114"/>
      <c r="I119" s="114"/>
      <c r="J119" s="114"/>
    </row>
    <row r="120" spans="1:10" ht="16.5" thickBot="1" x14ac:dyDescent="0.3">
      <c r="A120" s="430" t="s">
        <v>106</v>
      </c>
      <c r="B120" s="431"/>
      <c r="C120" s="431"/>
      <c r="D120" s="431"/>
      <c r="E120" s="431"/>
      <c r="F120" s="431"/>
      <c r="G120" s="431"/>
      <c r="H120" s="431"/>
      <c r="I120" s="431"/>
      <c r="J120" s="432"/>
    </row>
    <row r="121" spans="1:10" ht="18.75" x14ac:dyDescent="0.3">
      <c r="A121" s="82" t="s">
        <v>108</v>
      </c>
      <c r="B121" s="150">
        <v>9539</v>
      </c>
      <c r="C121" s="198">
        <v>17278</v>
      </c>
      <c r="D121" s="150">
        <v>3661735</v>
      </c>
      <c r="E121" s="182">
        <f t="shared" ref="E121:E129" si="39">D121/B121</f>
        <v>383.86990250550372</v>
      </c>
      <c r="F121" s="150">
        <v>4717</v>
      </c>
      <c r="G121" s="198">
        <f t="shared" ref="G121:G128" si="40">C121-F121</f>
        <v>12561</v>
      </c>
      <c r="H121" s="118">
        <f t="shared" ref="H121:H128" si="41">C121-I121-J121</f>
        <v>10090</v>
      </c>
      <c r="I121" s="119">
        <v>7188</v>
      </c>
      <c r="J121" s="152">
        <v>0</v>
      </c>
    </row>
    <row r="122" spans="1:10" ht="18.75" x14ac:dyDescent="0.3">
      <c r="A122" s="91" t="s">
        <v>109</v>
      </c>
      <c r="B122" s="126">
        <v>1481</v>
      </c>
      <c r="C122" s="165">
        <v>2701</v>
      </c>
      <c r="D122" s="126">
        <v>573085</v>
      </c>
      <c r="E122" s="184">
        <f t="shared" si="39"/>
        <v>386.95813639432816</v>
      </c>
      <c r="F122" s="129">
        <v>696</v>
      </c>
      <c r="G122" s="199">
        <f t="shared" si="40"/>
        <v>2005</v>
      </c>
      <c r="H122" s="97">
        <f t="shared" si="41"/>
        <v>1591</v>
      </c>
      <c r="I122" s="124">
        <v>1110</v>
      </c>
      <c r="J122" s="154">
        <v>0</v>
      </c>
    </row>
    <row r="123" spans="1:10" ht="18.75" x14ac:dyDescent="0.3">
      <c r="A123" s="91" t="s">
        <v>110</v>
      </c>
      <c r="B123" s="129">
        <v>9506</v>
      </c>
      <c r="C123" s="167">
        <v>15023</v>
      </c>
      <c r="D123" s="129">
        <v>3234496</v>
      </c>
      <c r="E123" s="184">
        <f t="shared" si="39"/>
        <v>340.25836313907007</v>
      </c>
      <c r="F123" s="129">
        <v>3494</v>
      </c>
      <c r="G123" s="199">
        <f t="shared" si="40"/>
        <v>11529</v>
      </c>
      <c r="H123" s="97">
        <f t="shared" si="41"/>
        <v>8704</v>
      </c>
      <c r="I123" s="124">
        <v>6319</v>
      </c>
      <c r="J123" s="154">
        <v>0</v>
      </c>
    </row>
    <row r="124" spans="1:10" ht="18.75" x14ac:dyDescent="0.3">
      <c r="A124" s="91" t="s">
        <v>111</v>
      </c>
      <c r="B124" s="129">
        <v>11359</v>
      </c>
      <c r="C124" s="167">
        <v>21379</v>
      </c>
      <c r="D124" s="129">
        <v>4518747</v>
      </c>
      <c r="E124" s="184">
        <f t="shared" si="39"/>
        <v>397.81204331367195</v>
      </c>
      <c r="F124" s="129">
        <v>6651</v>
      </c>
      <c r="G124" s="199">
        <f t="shared" si="40"/>
        <v>14728</v>
      </c>
      <c r="H124" s="97">
        <f t="shared" si="41"/>
        <v>12922</v>
      </c>
      <c r="I124" s="124">
        <v>8457</v>
      </c>
      <c r="J124" s="154">
        <v>0</v>
      </c>
    </row>
    <row r="125" spans="1:10" ht="18.75" x14ac:dyDescent="0.3">
      <c r="A125" s="91" t="s">
        <v>112</v>
      </c>
      <c r="B125" s="129">
        <v>10014</v>
      </c>
      <c r="C125" s="167">
        <v>18547</v>
      </c>
      <c r="D125" s="129">
        <v>3911766</v>
      </c>
      <c r="E125" s="184">
        <f t="shared" si="39"/>
        <v>390.62971839424807</v>
      </c>
      <c r="F125" s="129">
        <v>5922</v>
      </c>
      <c r="G125" s="199">
        <f t="shared" si="40"/>
        <v>12625</v>
      </c>
      <c r="H125" s="97">
        <f t="shared" si="41"/>
        <v>11330</v>
      </c>
      <c r="I125" s="124">
        <v>7216</v>
      </c>
      <c r="J125" s="154">
        <v>1</v>
      </c>
    </row>
    <row r="126" spans="1:10" ht="18.75" x14ac:dyDescent="0.3">
      <c r="A126" s="91" t="s">
        <v>113</v>
      </c>
      <c r="B126" s="129">
        <v>8065</v>
      </c>
      <c r="C126" s="167">
        <v>15404</v>
      </c>
      <c r="D126" s="129">
        <v>3244216</v>
      </c>
      <c r="E126" s="184">
        <f t="shared" si="39"/>
        <v>402.25864848109114</v>
      </c>
      <c r="F126" s="129">
        <v>4933</v>
      </c>
      <c r="G126" s="199">
        <f t="shared" si="40"/>
        <v>10471</v>
      </c>
      <c r="H126" s="97">
        <f t="shared" si="41"/>
        <v>9242</v>
      </c>
      <c r="I126" s="124">
        <v>6162</v>
      </c>
      <c r="J126" s="154">
        <v>0</v>
      </c>
    </row>
    <row r="127" spans="1:10" ht="18.75" x14ac:dyDescent="0.3">
      <c r="A127" s="91" t="s">
        <v>114</v>
      </c>
      <c r="B127" s="129">
        <v>14707</v>
      </c>
      <c r="C127" s="167">
        <v>25769</v>
      </c>
      <c r="D127" s="129">
        <v>5470419</v>
      </c>
      <c r="E127" s="184">
        <f t="shared" si="39"/>
        <v>371.96022302305028</v>
      </c>
      <c r="F127" s="129">
        <v>7618</v>
      </c>
      <c r="G127" s="199">
        <f t="shared" si="40"/>
        <v>18151</v>
      </c>
      <c r="H127" s="97">
        <f t="shared" si="41"/>
        <v>15527</v>
      </c>
      <c r="I127" s="124">
        <v>10242</v>
      </c>
      <c r="J127" s="154">
        <v>0</v>
      </c>
    </row>
    <row r="128" spans="1:10" ht="18.75" customHeight="1" thickBot="1" x14ac:dyDescent="0.35">
      <c r="A128" s="190" t="s">
        <v>107</v>
      </c>
      <c r="B128" s="156">
        <v>1780</v>
      </c>
      <c r="C128" s="169">
        <v>3517</v>
      </c>
      <c r="D128" s="156">
        <v>751465</v>
      </c>
      <c r="E128" s="185">
        <f t="shared" si="39"/>
        <v>422.17134831460675</v>
      </c>
      <c r="F128" s="156">
        <v>1166</v>
      </c>
      <c r="G128" s="200">
        <f t="shared" si="40"/>
        <v>2351</v>
      </c>
      <c r="H128" s="104">
        <f t="shared" si="41"/>
        <v>2014</v>
      </c>
      <c r="I128" s="143">
        <v>1503</v>
      </c>
      <c r="J128" s="158">
        <v>0</v>
      </c>
    </row>
    <row r="129" spans="1:10" ht="19.5" thickBot="1" x14ac:dyDescent="0.35">
      <c r="A129" s="107" t="s">
        <v>48</v>
      </c>
      <c r="B129" s="145">
        <f t="shared" ref="B129:J129" si="42">SUM(B121:B128)</f>
        <v>66451</v>
      </c>
      <c r="C129" s="145">
        <f t="shared" si="42"/>
        <v>119618</v>
      </c>
      <c r="D129" s="145">
        <f t="shared" si="42"/>
        <v>25365929</v>
      </c>
      <c r="E129" s="172">
        <f t="shared" si="39"/>
        <v>381.72381153030051</v>
      </c>
      <c r="F129" s="159">
        <f t="shared" si="42"/>
        <v>35197</v>
      </c>
      <c r="G129" s="159">
        <f t="shared" si="42"/>
        <v>84421</v>
      </c>
      <c r="H129" s="173">
        <f>SUM(H121:H128)</f>
        <v>71420</v>
      </c>
      <c r="I129" s="174">
        <f t="shared" si="42"/>
        <v>48197</v>
      </c>
      <c r="J129" s="175">
        <f t="shared" si="42"/>
        <v>1</v>
      </c>
    </row>
    <row r="130" spans="1:10" ht="19.5" thickBot="1" x14ac:dyDescent="0.35">
      <c r="A130" s="160"/>
      <c r="B130" s="161"/>
      <c r="C130" s="161"/>
      <c r="D130" s="161"/>
      <c r="E130" s="162"/>
      <c r="F130" s="149"/>
      <c r="G130" s="149"/>
      <c r="H130" s="114"/>
      <c r="I130" s="114"/>
      <c r="J130" s="114"/>
    </row>
    <row r="131" spans="1:10" ht="19.5" thickBot="1" x14ac:dyDescent="0.35">
      <c r="A131" s="201" t="s">
        <v>115</v>
      </c>
      <c r="B131" s="202">
        <f t="shared" ref="B131:J131" si="43">SUM(B129+B118+B101+B89+B76+B67+B57+B47+B33+B17)</f>
        <v>669604</v>
      </c>
      <c r="C131" s="202">
        <f t="shared" si="43"/>
        <v>1242004</v>
      </c>
      <c r="D131" s="202">
        <f t="shared" si="43"/>
        <v>263037888</v>
      </c>
      <c r="E131" s="202">
        <f t="shared" ref="E131" si="44">D131/B131</f>
        <v>392.8260404657081</v>
      </c>
      <c r="F131" s="146">
        <f t="shared" si="43"/>
        <v>318336</v>
      </c>
      <c r="G131" s="146">
        <f t="shared" si="43"/>
        <v>923668</v>
      </c>
      <c r="H131" s="145">
        <f t="shared" si="43"/>
        <v>703446</v>
      </c>
      <c r="I131" s="189">
        <f t="shared" si="43"/>
        <v>538548</v>
      </c>
      <c r="J131" s="203">
        <f t="shared" si="43"/>
        <v>10</v>
      </c>
    </row>
    <row r="134" spans="1:10" x14ac:dyDescent="0.25">
      <c r="B134" s="360"/>
    </row>
  </sheetData>
  <mergeCells count="13">
    <mergeCell ref="A91:J91"/>
    <mergeCell ref="A103:J103"/>
    <mergeCell ref="A120:J120"/>
    <mergeCell ref="A19:J19"/>
    <mergeCell ref="A35:J35"/>
    <mergeCell ref="A49:J49"/>
    <mergeCell ref="A59:J59"/>
    <mergeCell ref="A78:J78"/>
    <mergeCell ref="B1:H1"/>
    <mergeCell ref="B2:H2"/>
    <mergeCell ref="B3:H3"/>
    <mergeCell ref="B4:H4"/>
    <mergeCell ref="B5:H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1"/>
  <sheetViews>
    <sheetView workbookViewId="0">
      <selection activeCell="E7" sqref="E7"/>
    </sheetView>
  </sheetViews>
  <sheetFormatPr defaultRowHeight="15" x14ac:dyDescent="0.25"/>
  <cols>
    <col min="1" max="1" width="18.140625" style="69" bestFit="1" customWidth="1"/>
    <col min="2" max="2" width="12.28515625" style="69" bestFit="1" customWidth="1"/>
    <col min="3" max="3" width="17.85546875" style="69" bestFit="1" customWidth="1"/>
    <col min="4" max="4" width="15.42578125" style="69" bestFit="1" customWidth="1"/>
    <col min="5" max="5" width="15.42578125" style="69" customWidth="1"/>
    <col min="6" max="6" width="10.140625" style="69" bestFit="1" customWidth="1"/>
    <col min="7" max="7" width="10.42578125" style="69" bestFit="1" customWidth="1"/>
    <col min="8" max="8" width="13.85546875" style="69" bestFit="1" customWidth="1"/>
    <col min="9" max="9" width="14.42578125" style="69" bestFit="1" customWidth="1"/>
    <col min="10" max="10" width="6.5703125" style="69" bestFit="1" customWidth="1"/>
    <col min="11" max="16384" width="9.140625" style="69"/>
  </cols>
  <sheetData>
    <row r="1" spans="1:10" ht="18.75" x14ac:dyDescent="0.3">
      <c r="B1" s="433" t="s">
        <v>0</v>
      </c>
      <c r="C1" s="433"/>
      <c r="D1" s="433"/>
      <c r="E1" s="433"/>
      <c r="F1" s="433"/>
      <c r="G1" s="433"/>
      <c r="H1" s="433"/>
      <c r="I1" s="433"/>
    </row>
    <row r="2" spans="1:10" ht="18.75" x14ac:dyDescent="0.3">
      <c r="B2" s="433" t="s">
        <v>1</v>
      </c>
      <c r="C2" s="433"/>
      <c r="D2" s="433"/>
      <c r="E2" s="433"/>
      <c r="F2" s="433"/>
      <c r="G2" s="433"/>
      <c r="H2" s="433"/>
      <c r="I2" s="433"/>
    </row>
    <row r="3" spans="1:10" ht="18.75" x14ac:dyDescent="0.3">
      <c r="B3" s="434" t="s">
        <v>2</v>
      </c>
      <c r="C3" s="434"/>
      <c r="D3" s="434"/>
      <c r="E3" s="434"/>
      <c r="F3" s="434"/>
      <c r="G3" s="434"/>
      <c r="H3" s="434"/>
      <c r="I3" s="434"/>
    </row>
    <row r="4" spans="1:10" ht="18.75" x14ac:dyDescent="0.3">
      <c r="B4" s="433" t="s">
        <v>117</v>
      </c>
      <c r="C4" s="433"/>
      <c r="D4" s="433"/>
      <c r="E4" s="433"/>
      <c r="F4" s="433"/>
      <c r="G4" s="433"/>
      <c r="H4" s="433"/>
      <c r="I4" s="433"/>
    </row>
    <row r="5" spans="1:10" ht="18.75" x14ac:dyDescent="0.3">
      <c r="D5" s="441" t="s">
        <v>148</v>
      </c>
      <c r="E5" s="441"/>
      <c r="F5" s="441"/>
    </row>
    <row r="6" spans="1:10" ht="15.75" thickBot="1" x14ac:dyDescent="0.3"/>
    <row r="7" spans="1:10" ht="48" thickBot="1" x14ac:dyDescent="0.3">
      <c r="A7" s="204" t="s">
        <v>119</v>
      </c>
      <c r="B7" s="70" t="s">
        <v>3</v>
      </c>
      <c r="C7" s="71" t="s">
        <v>4</v>
      </c>
      <c r="D7" s="72" t="s">
        <v>116</v>
      </c>
      <c r="E7" s="456" t="s">
        <v>5</v>
      </c>
      <c r="F7" s="74" t="s">
        <v>6</v>
      </c>
      <c r="G7" s="75" t="s">
        <v>7</v>
      </c>
      <c r="H7" s="73" t="s">
        <v>8</v>
      </c>
      <c r="I7" s="71" t="s">
        <v>9</v>
      </c>
      <c r="J7" s="76" t="s">
        <v>10</v>
      </c>
    </row>
    <row r="8" spans="1:10" ht="19.5" thickBot="1" x14ac:dyDescent="0.35">
      <c r="A8" s="77" t="s">
        <v>11</v>
      </c>
      <c r="B8" s="78"/>
      <c r="C8" s="78"/>
      <c r="D8" s="78"/>
      <c r="E8" s="78"/>
      <c r="F8" s="78"/>
      <c r="G8" s="78"/>
      <c r="H8" s="80"/>
      <c r="I8" s="78"/>
      <c r="J8" s="81"/>
    </row>
    <row r="9" spans="1:10" ht="18.75" x14ac:dyDescent="0.3">
      <c r="A9" s="82" t="s">
        <v>12</v>
      </c>
      <c r="B9" s="83">
        <v>8901</v>
      </c>
      <c r="C9" s="84">
        <v>17056</v>
      </c>
      <c r="D9" s="85">
        <v>3344986</v>
      </c>
      <c r="E9" s="117">
        <f>D9/B9</f>
        <v>375.79889900011233</v>
      </c>
      <c r="F9" s="83">
        <v>3766</v>
      </c>
      <c r="G9" s="87">
        <f t="shared" ref="G9:G16" si="0">C9-F9</f>
        <v>13290</v>
      </c>
      <c r="H9" s="88">
        <f t="shared" ref="H9:H16" si="1">C9-I9-J9</f>
        <v>9386</v>
      </c>
      <c r="I9" s="89">
        <v>7670</v>
      </c>
      <c r="J9" s="90">
        <v>0</v>
      </c>
    </row>
    <row r="10" spans="1:10" ht="18.75" x14ac:dyDescent="0.3">
      <c r="A10" s="91" t="s">
        <v>13</v>
      </c>
      <c r="B10" s="92">
        <v>6010</v>
      </c>
      <c r="C10" s="93">
        <v>11131</v>
      </c>
      <c r="D10" s="94">
        <v>2230333</v>
      </c>
      <c r="E10" s="87">
        <f t="shared" ref="E10:E17" si="2">D10/B10</f>
        <v>371.10366056572377</v>
      </c>
      <c r="F10" s="96">
        <v>2782</v>
      </c>
      <c r="G10" s="87">
        <f t="shared" si="0"/>
        <v>8349</v>
      </c>
      <c r="H10" s="97">
        <f t="shared" si="1"/>
        <v>6254</v>
      </c>
      <c r="I10" s="89">
        <v>4877</v>
      </c>
      <c r="J10" s="90">
        <v>0</v>
      </c>
    </row>
    <row r="11" spans="1:10" ht="18.75" x14ac:dyDescent="0.3">
      <c r="A11" s="91" t="s">
        <v>14</v>
      </c>
      <c r="B11" s="92">
        <v>6892</v>
      </c>
      <c r="C11" s="93">
        <v>12437</v>
      </c>
      <c r="D11" s="94">
        <v>2500219</v>
      </c>
      <c r="E11" s="87">
        <f t="shared" si="2"/>
        <v>362.77118398142773</v>
      </c>
      <c r="F11" s="96">
        <v>2884</v>
      </c>
      <c r="G11" s="87">
        <f t="shared" si="0"/>
        <v>9553</v>
      </c>
      <c r="H11" s="97">
        <f t="shared" si="1"/>
        <v>6921</v>
      </c>
      <c r="I11" s="89">
        <v>5516</v>
      </c>
      <c r="J11" s="90">
        <v>0</v>
      </c>
    </row>
    <row r="12" spans="1:10" ht="18.75" x14ac:dyDescent="0.3">
      <c r="A12" s="91" t="s">
        <v>15</v>
      </c>
      <c r="B12" s="92">
        <v>9476</v>
      </c>
      <c r="C12" s="93">
        <v>17814</v>
      </c>
      <c r="D12" s="94">
        <v>3466744</v>
      </c>
      <c r="E12" s="87">
        <f t="shared" si="2"/>
        <v>365.84466019417476</v>
      </c>
      <c r="F12" s="96">
        <v>4120</v>
      </c>
      <c r="G12" s="87">
        <f t="shared" si="0"/>
        <v>13694</v>
      </c>
      <c r="H12" s="97">
        <f t="shared" si="1"/>
        <v>9804</v>
      </c>
      <c r="I12" s="89">
        <v>8010</v>
      </c>
      <c r="J12" s="90">
        <v>0</v>
      </c>
    </row>
    <row r="13" spans="1:10" ht="18.75" x14ac:dyDescent="0.3">
      <c r="A13" s="91" t="s">
        <v>16</v>
      </c>
      <c r="B13" s="92">
        <v>2397</v>
      </c>
      <c r="C13" s="93">
        <v>4777</v>
      </c>
      <c r="D13" s="94">
        <v>924379</v>
      </c>
      <c r="E13" s="87">
        <f t="shared" si="2"/>
        <v>385.63996662494787</v>
      </c>
      <c r="F13" s="96">
        <v>1171</v>
      </c>
      <c r="G13" s="87">
        <f t="shared" si="0"/>
        <v>3606</v>
      </c>
      <c r="H13" s="97">
        <f t="shared" si="1"/>
        <v>2501</v>
      </c>
      <c r="I13" s="89">
        <v>2276</v>
      </c>
      <c r="J13" s="90">
        <v>0</v>
      </c>
    </row>
    <row r="14" spans="1:10" ht="18.75" x14ac:dyDescent="0.3">
      <c r="A14" s="91" t="s">
        <v>17</v>
      </c>
      <c r="B14" s="92">
        <v>9599</v>
      </c>
      <c r="C14" s="93">
        <v>18720</v>
      </c>
      <c r="D14" s="94">
        <v>3624343</v>
      </c>
      <c r="E14" s="87">
        <f t="shared" si="2"/>
        <v>377.57505990207312</v>
      </c>
      <c r="F14" s="96">
        <v>4533</v>
      </c>
      <c r="G14" s="87">
        <f t="shared" si="0"/>
        <v>14187</v>
      </c>
      <c r="H14" s="97">
        <f t="shared" si="1"/>
        <v>10129</v>
      </c>
      <c r="I14" s="89">
        <v>8591</v>
      </c>
      <c r="J14" s="90">
        <v>0</v>
      </c>
    </row>
    <row r="15" spans="1:10" ht="18.75" x14ac:dyDescent="0.3">
      <c r="A15" s="91" t="s">
        <v>18</v>
      </c>
      <c r="B15" s="92">
        <v>3494</v>
      </c>
      <c r="C15" s="93">
        <v>6337</v>
      </c>
      <c r="D15" s="94">
        <v>1234975</v>
      </c>
      <c r="E15" s="87">
        <f t="shared" si="2"/>
        <v>353.45592444190038</v>
      </c>
      <c r="F15" s="96">
        <v>1403</v>
      </c>
      <c r="G15" s="87">
        <f t="shared" si="0"/>
        <v>4934</v>
      </c>
      <c r="H15" s="97">
        <f t="shared" si="1"/>
        <v>3451</v>
      </c>
      <c r="I15" s="89">
        <v>2886</v>
      </c>
      <c r="J15" s="90">
        <v>0</v>
      </c>
    </row>
    <row r="16" spans="1:10" ht="19.5" thickBot="1" x14ac:dyDescent="0.35">
      <c r="A16" s="98" t="s">
        <v>19</v>
      </c>
      <c r="B16" s="99">
        <v>11084</v>
      </c>
      <c r="C16" s="100">
        <v>20545</v>
      </c>
      <c r="D16" s="101">
        <v>4085386</v>
      </c>
      <c r="E16" s="452">
        <f t="shared" si="2"/>
        <v>368.58408516780946</v>
      </c>
      <c r="F16" s="103">
        <v>4731</v>
      </c>
      <c r="G16" s="87">
        <f t="shared" si="0"/>
        <v>15814</v>
      </c>
      <c r="H16" s="104">
        <f t="shared" si="1"/>
        <v>11301</v>
      </c>
      <c r="I16" s="105">
        <v>9244</v>
      </c>
      <c r="J16" s="106">
        <v>0</v>
      </c>
    </row>
    <row r="17" spans="1:10" ht="19.5" thickBot="1" x14ac:dyDescent="0.35">
      <c r="A17" s="107" t="s">
        <v>20</v>
      </c>
      <c r="B17" s="108">
        <f>SUM(B9:B16)</f>
        <v>57853</v>
      </c>
      <c r="C17" s="108">
        <f t="shared" ref="C17:D17" si="3">SUM(C9:C16)</f>
        <v>108817</v>
      </c>
      <c r="D17" s="109">
        <f t="shared" si="3"/>
        <v>21411365</v>
      </c>
      <c r="E17" s="109">
        <f t="shared" si="2"/>
        <v>370.09947625879386</v>
      </c>
      <c r="F17" s="109">
        <f>SUM(F9:F16)</f>
        <v>25390</v>
      </c>
      <c r="G17" s="109">
        <f>SUM(G9:G16)</f>
        <v>83427</v>
      </c>
      <c r="H17" s="108">
        <f t="shared" ref="H17:J17" si="4">SUM(H9:H16)</f>
        <v>59747</v>
      </c>
      <c r="I17" s="111">
        <f>SUM(I9:I16)</f>
        <v>49070</v>
      </c>
      <c r="J17" s="112">
        <f t="shared" si="4"/>
        <v>0</v>
      </c>
    </row>
    <row r="18" spans="1:10" ht="19.5" thickBot="1" x14ac:dyDescent="0.35">
      <c r="A18" s="113"/>
      <c r="B18" s="114"/>
      <c r="C18" s="114"/>
      <c r="D18" s="114"/>
      <c r="E18" s="114"/>
      <c r="F18" s="114"/>
      <c r="G18" s="114"/>
      <c r="H18" s="114"/>
      <c r="I18" s="114"/>
      <c r="J18" s="114"/>
    </row>
    <row r="19" spans="1:10" ht="16.5" thickBot="1" x14ac:dyDescent="0.3">
      <c r="A19" s="437" t="s">
        <v>21</v>
      </c>
      <c r="B19" s="438"/>
      <c r="C19" s="438"/>
      <c r="D19" s="438"/>
      <c r="E19" s="438"/>
      <c r="F19" s="438"/>
      <c r="G19" s="438"/>
      <c r="H19" s="439"/>
      <c r="I19" s="439"/>
      <c r="J19" s="440"/>
    </row>
    <row r="20" spans="1:10" ht="18.75" x14ac:dyDescent="0.3">
      <c r="A20" s="115" t="s">
        <v>22</v>
      </c>
      <c r="B20" s="83">
        <v>15286</v>
      </c>
      <c r="C20" s="84">
        <v>26917</v>
      </c>
      <c r="D20" s="85">
        <v>5391410</v>
      </c>
      <c r="E20" s="117">
        <f t="shared" ref="E20:E33" si="5">D20/B20</f>
        <v>352.70247285097474</v>
      </c>
      <c r="F20" s="83">
        <v>6179</v>
      </c>
      <c r="G20" s="117">
        <f t="shared" ref="G20:G32" si="6">C20-F20</f>
        <v>20738</v>
      </c>
      <c r="H20" s="118">
        <f t="shared" ref="H20:H32" si="7">C20-I20-J20</f>
        <v>15010</v>
      </c>
      <c r="I20" s="119">
        <v>11907</v>
      </c>
      <c r="J20" s="120">
        <v>0</v>
      </c>
    </row>
    <row r="21" spans="1:10" ht="18.75" x14ac:dyDescent="0.3">
      <c r="A21" s="115" t="s">
        <v>23</v>
      </c>
      <c r="B21" s="96">
        <v>7946</v>
      </c>
      <c r="C21" s="121">
        <v>13716</v>
      </c>
      <c r="D21" s="122">
        <v>2761410</v>
      </c>
      <c r="E21" s="87">
        <f t="shared" si="5"/>
        <v>347.522023659703</v>
      </c>
      <c r="F21" s="96">
        <v>3270</v>
      </c>
      <c r="G21" s="87">
        <f t="shared" si="6"/>
        <v>10446</v>
      </c>
      <c r="H21" s="97">
        <f t="shared" si="7"/>
        <v>7830</v>
      </c>
      <c r="I21" s="124">
        <v>5886</v>
      </c>
      <c r="J21" s="125">
        <v>0</v>
      </c>
    </row>
    <row r="22" spans="1:10" ht="18.75" x14ac:dyDescent="0.3">
      <c r="A22" s="82" t="s">
        <v>24</v>
      </c>
      <c r="B22" s="126">
        <v>6291</v>
      </c>
      <c r="C22" s="127">
        <v>11253</v>
      </c>
      <c r="D22" s="128">
        <v>2248419</v>
      </c>
      <c r="E22" s="165">
        <f t="shared" si="5"/>
        <v>357.40247973295186</v>
      </c>
      <c r="F22" s="96">
        <v>2743</v>
      </c>
      <c r="G22" s="87">
        <f t="shared" si="6"/>
        <v>8510</v>
      </c>
      <c r="H22" s="97">
        <f t="shared" si="7"/>
        <v>6231</v>
      </c>
      <c r="I22" s="124">
        <v>5022</v>
      </c>
      <c r="J22" s="125">
        <v>0</v>
      </c>
    </row>
    <row r="23" spans="1:10" ht="18.75" x14ac:dyDescent="0.3">
      <c r="A23" s="91" t="s">
        <v>25</v>
      </c>
      <c r="B23" s="129">
        <v>7993</v>
      </c>
      <c r="C23" s="130">
        <v>15025</v>
      </c>
      <c r="D23" s="131">
        <v>2932278</v>
      </c>
      <c r="E23" s="167">
        <f t="shared" si="5"/>
        <v>366.85574878018264</v>
      </c>
      <c r="F23" s="92">
        <v>3364</v>
      </c>
      <c r="G23" s="132">
        <f t="shared" si="6"/>
        <v>11661</v>
      </c>
      <c r="H23" s="97">
        <f t="shared" si="7"/>
        <v>8123</v>
      </c>
      <c r="I23" s="124">
        <v>6901</v>
      </c>
      <c r="J23" s="133">
        <v>1</v>
      </c>
    </row>
    <row r="24" spans="1:10" ht="18.75" x14ac:dyDescent="0.3">
      <c r="A24" s="91" t="s">
        <v>26</v>
      </c>
      <c r="B24" s="129">
        <v>4983</v>
      </c>
      <c r="C24" s="130">
        <v>9396</v>
      </c>
      <c r="D24" s="131">
        <v>1836528</v>
      </c>
      <c r="E24" s="167">
        <f t="shared" si="5"/>
        <v>368.55869957856714</v>
      </c>
      <c r="F24" s="92">
        <v>2225</v>
      </c>
      <c r="G24" s="132">
        <f t="shared" si="6"/>
        <v>7171</v>
      </c>
      <c r="H24" s="97">
        <f t="shared" si="7"/>
        <v>5072</v>
      </c>
      <c r="I24" s="124">
        <v>4324</v>
      </c>
      <c r="J24" s="133">
        <v>0</v>
      </c>
    </row>
    <row r="25" spans="1:10" ht="18.75" x14ac:dyDescent="0.3">
      <c r="A25" s="91" t="s">
        <v>27</v>
      </c>
      <c r="B25" s="129">
        <v>3697</v>
      </c>
      <c r="C25" s="130">
        <v>7060</v>
      </c>
      <c r="D25" s="131">
        <v>1384795</v>
      </c>
      <c r="E25" s="167">
        <f t="shared" si="5"/>
        <v>374.57262645388153</v>
      </c>
      <c r="F25" s="92">
        <v>1810</v>
      </c>
      <c r="G25" s="132">
        <f t="shared" si="6"/>
        <v>5250</v>
      </c>
      <c r="H25" s="97">
        <f t="shared" si="7"/>
        <v>3857</v>
      </c>
      <c r="I25" s="124">
        <v>3203</v>
      </c>
      <c r="J25" s="133">
        <v>0</v>
      </c>
    </row>
    <row r="26" spans="1:10" ht="18.75" x14ac:dyDescent="0.3">
      <c r="A26" s="91" t="s">
        <v>28</v>
      </c>
      <c r="B26" s="129">
        <v>9456</v>
      </c>
      <c r="C26" s="130">
        <v>17423</v>
      </c>
      <c r="D26" s="131">
        <v>3455819</v>
      </c>
      <c r="E26" s="167">
        <f t="shared" si="5"/>
        <v>365.46309221658208</v>
      </c>
      <c r="F26" s="92">
        <v>4117</v>
      </c>
      <c r="G26" s="132">
        <f t="shared" si="6"/>
        <v>13306</v>
      </c>
      <c r="H26" s="97">
        <f t="shared" si="7"/>
        <v>9621</v>
      </c>
      <c r="I26" s="124">
        <v>7802</v>
      </c>
      <c r="J26" s="133">
        <v>0</v>
      </c>
    </row>
    <row r="27" spans="1:10" ht="18.75" x14ac:dyDescent="0.3">
      <c r="A27" s="91" t="s">
        <v>29</v>
      </c>
      <c r="B27" s="129">
        <v>8259</v>
      </c>
      <c r="C27" s="130">
        <v>15763</v>
      </c>
      <c r="D27" s="131">
        <v>3148404</v>
      </c>
      <c r="E27" s="167">
        <f t="shared" si="5"/>
        <v>381.20886305848165</v>
      </c>
      <c r="F27" s="92">
        <v>3473</v>
      </c>
      <c r="G27" s="132">
        <f t="shared" si="6"/>
        <v>12290</v>
      </c>
      <c r="H27" s="97">
        <f t="shared" si="7"/>
        <v>8412</v>
      </c>
      <c r="I27" s="124">
        <v>7351</v>
      </c>
      <c r="J27" s="133">
        <v>0</v>
      </c>
    </row>
    <row r="28" spans="1:10" ht="18.75" x14ac:dyDescent="0.3">
      <c r="A28" s="91" t="s">
        <v>30</v>
      </c>
      <c r="B28" s="129">
        <v>10350</v>
      </c>
      <c r="C28" s="130">
        <v>18710</v>
      </c>
      <c r="D28" s="131">
        <v>3744736</v>
      </c>
      <c r="E28" s="167">
        <f t="shared" si="5"/>
        <v>361.81024154589375</v>
      </c>
      <c r="F28" s="92">
        <v>4722</v>
      </c>
      <c r="G28" s="132">
        <f t="shared" si="6"/>
        <v>13988</v>
      </c>
      <c r="H28" s="97">
        <f t="shared" si="7"/>
        <v>10641</v>
      </c>
      <c r="I28" s="124">
        <v>8068</v>
      </c>
      <c r="J28" s="133">
        <v>1</v>
      </c>
    </row>
    <row r="29" spans="1:10" ht="18.75" x14ac:dyDescent="0.3">
      <c r="A29" s="91" t="s">
        <v>31</v>
      </c>
      <c r="B29" s="129">
        <v>7453</v>
      </c>
      <c r="C29" s="130">
        <v>14563</v>
      </c>
      <c r="D29" s="131">
        <v>2844203</v>
      </c>
      <c r="E29" s="167">
        <f t="shared" si="5"/>
        <v>381.61854286864349</v>
      </c>
      <c r="F29" s="92">
        <v>3535</v>
      </c>
      <c r="G29" s="132">
        <f t="shared" si="6"/>
        <v>11028</v>
      </c>
      <c r="H29" s="97">
        <f t="shared" si="7"/>
        <v>7937</v>
      </c>
      <c r="I29" s="124">
        <v>6626</v>
      </c>
      <c r="J29" s="133">
        <v>0</v>
      </c>
    </row>
    <row r="30" spans="1:10" ht="18.75" x14ac:dyDescent="0.3">
      <c r="A30" s="91" t="s">
        <v>32</v>
      </c>
      <c r="B30" s="129">
        <v>6047</v>
      </c>
      <c r="C30" s="130">
        <v>11390</v>
      </c>
      <c r="D30" s="131">
        <v>2245479</v>
      </c>
      <c r="E30" s="167">
        <f t="shared" si="5"/>
        <v>371.33768810980649</v>
      </c>
      <c r="F30" s="92">
        <v>2742</v>
      </c>
      <c r="G30" s="132">
        <f t="shared" si="6"/>
        <v>8648</v>
      </c>
      <c r="H30" s="97">
        <f t="shared" si="7"/>
        <v>6327</v>
      </c>
      <c r="I30" s="124">
        <v>5063</v>
      </c>
      <c r="J30" s="133">
        <v>0</v>
      </c>
    </row>
    <row r="31" spans="1:10" ht="18.75" x14ac:dyDescent="0.3">
      <c r="A31" s="134" t="s">
        <v>33</v>
      </c>
      <c r="B31" s="129">
        <v>5616</v>
      </c>
      <c r="C31" s="135">
        <v>10772</v>
      </c>
      <c r="D31" s="136">
        <v>2124416</v>
      </c>
      <c r="E31" s="453">
        <f t="shared" si="5"/>
        <v>378.27920227920225</v>
      </c>
      <c r="F31" s="137">
        <v>2617</v>
      </c>
      <c r="G31" s="132">
        <f t="shared" si="6"/>
        <v>8155</v>
      </c>
      <c r="H31" s="97">
        <f t="shared" si="7"/>
        <v>5842</v>
      </c>
      <c r="I31" s="124">
        <v>4930</v>
      </c>
      <c r="J31" s="138">
        <v>0</v>
      </c>
    </row>
    <row r="32" spans="1:10" ht="19.5" thickBot="1" x14ac:dyDescent="0.35">
      <c r="A32" s="134" t="s">
        <v>34</v>
      </c>
      <c r="B32" s="139">
        <v>2088</v>
      </c>
      <c r="C32" s="140">
        <v>4051</v>
      </c>
      <c r="D32" s="141">
        <v>788870</v>
      </c>
      <c r="E32" s="169">
        <f t="shared" si="5"/>
        <v>377.81130268199234</v>
      </c>
      <c r="F32" s="99">
        <v>930</v>
      </c>
      <c r="G32" s="142">
        <f t="shared" si="6"/>
        <v>3121</v>
      </c>
      <c r="H32" s="104">
        <f t="shared" si="7"/>
        <v>2166</v>
      </c>
      <c r="I32" s="143">
        <v>1885</v>
      </c>
      <c r="J32" s="144">
        <v>0</v>
      </c>
    </row>
    <row r="33" spans="1:10" ht="19.5" thickBot="1" x14ac:dyDescent="0.35">
      <c r="A33" s="107" t="s">
        <v>35</v>
      </c>
      <c r="B33" s="145">
        <f>SUM(B20:B32)</f>
        <v>95465</v>
      </c>
      <c r="C33" s="145">
        <f t="shared" ref="C33:D33" si="8">SUM(C20:C32)</f>
        <v>176039</v>
      </c>
      <c r="D33" s="146">
        <f t="shared" si="8"/>
        <v>34906767</v>
      </c>
      <c r="E33" s="159">
        <f t="shared" si="5"/>
        <v>365.64989263080713</v>
      </c>
      <c r="F33" s="147">
        <f>SUM(F20:F32)</f>
        <v>41727</v>
      </c>
      <c r="G33" s="148">
        <f>SUM(G20:G32)</f>
        <v>134312</v>
      </c>
      <c r="H33" s="108">
        <f>SUM(H20:H32)</f>
        <v>97069</v>
      </c>
      <c r="I33" s="111">
        <f>SUM(I20:I32)</f>
        <v>78968</v>
      </c>
      <c r="J33" s="112">
        <f t="shared" ref="J33" si="9">SUM(J20:J32)</f>
        <v>2</v>
      </c>
    </row>
    <row r="34" spans="1:10" ht="19.5" thickBot="1" x14ac:dyDescent="0.35">
      <c r="A34" s="113"/>
      <c r="B34" s="149"/>
      <c r="C34" s="149"/>
      <c r="D34" s="149"/>
      <c r="E34" s="149"/>
      <c r="F34" s="149"/>
      <c r="G34" s="149"/>
      <c r="H34" s="114"/>
      <c r="I34" s="114"/>
      <c r="J34" s="114"/>
    </row>
    <row r="35" spans="1:10" ht="16.5" thickBot="1" x14ac:dyDescent="0.3">
      <c r="A35" s="430" t="s">
        <v>36</v>
      </c>
      <c r="B35" s="431"/>
      <c r="C35" s="431"/>
      <c r="D35" s="431"/>
      <c r="E35" s="431"/>
      <c r="F35" s="431"/>
      <c r="G35" s="431"/>
      <c r="H35" s="431"/>
      <c r="I35" s="431"/>
      <c r="J35" s="432"/>
    </row>
    <row r="36" spans="1:10" ht="18.75" x14ac:dyDescent="0.3">
      <c r="A36" s="91" t="s">
        <v>37</v>
      </c>
      <c r="B36" s="129">
        <v>12852</v>
      </c>
      <c r="C36" s="130">
        <v>22974</v>
      </c>
      <c r="D36" s="131">
        <v>4574728</v>
      </c>
      <c r="E36" s="165">
        <f t="shared" ref="E36:E47" si="10">D36/B36</f>
        <v>355.95455960161843</v>
      </c>
      <c r="F36" s="150">
        <v>6242</v>
      </c>
      <c r="G36" s="151">
        <f t="shared" ref="G36:G46" si="11">C36-F36</f>
        <v>16732</v>
      </c>
      <c r="H36" s="118">
        <f t="shared" ref="H36:H46" si="12">C36-I36-J36</f>
        <v>13860</v>
      </c>
      <c r="I36" s="119">
        <v>9114</v>
      </c>
      <c r="J36" s="152">
        <v>0</v>
      </c>
    </row>
    <row r="37" spans="1:10" ht="18.75" x14ac:dyDescent="0.3">
      <c r="A37" s="91" t="s">
        <v>38</v>
      </c>
      <c r="B37" s="129">
        <v>17751</v>
      </c>
      <c r="C37" s="130">
        <v>33370</v>
      </c>
      <c r="D37" s="131">
        <v>6531881</v>
      </c>
      <c r="E37" s="167">
        <f t="shared" si="10"/>
        <v>367.97256492591964</v>
      </c>
      <c r="F37" s="129">
        <v>9579</v>
      </c>
      <c r="G37" s="153">
        <f t="shared" si="11"/>
        <v>23791</v>
      </c>
      <c r="H37" s="97">
        <f t="shared" si="12"/>
        <v>20121</v>
      </c>
      <c r="I37" s="124">
        <v>13247</v>
      </c>
      <c r="J37" s="154">
        <v>2</v>
      </c>
    </row>
    <row r="38" spans="1:10" ht="18.75" x14ac:dyDescent="0.3">
      <c r="A38" s="91" t="s">
        <v>39</v>
      </c>
      <c r="B38" s="129">
        <v>5721</v>
      </c>
      <c r="C38" s="130">
        <v>10803</v>
      </c>
      <c r="D38" s="131">
        <v>2152321</v>
      </c>
      <c r="E38" s="167">
        <f t="shared" si="10"/>
        <v>376.2141234049991</v>
      </c>
      <c r="F38" s="129">
        <v>3189</v>
      </c>
      <c r="G38" s="153">
        <f t="shared" si="11"/>
        <v>7614</v>
      </c>
      <c r="H38" s="97">
        <f t="shared" si="12"/>
        <v>6301</v>
      </c>
      <c r="I38" s="124">
        <v>4502</v>
      </c>
      <c r="J38" s="154">
        <v>0</v>
      </c>
    </row>
    <row r="39" spans="1:10" ht="18.75" x14ac:dyDescent="0.3">
      <c r="A39" s="91" t="s">
        <v>40</v>
      </c>
      <c r="B39" s="129">
        <v>9050</v>
      </c>
      <c r="C39" s="130">
        <v>17663</v>
      </c>
      <c r="D39" s="131">
        <v>3482262</v>
      </c>
      <c r="E39" s="167">
        <f t="shared" si="10"/>
        <v>384.78033149171273</v>
      </c>
      <c r="F39" s="129">
        <v>4536</v>
      </c>
      <c r="G39" s="153">
        <f t="shared" si="11"/>
        <v>13127</v>
      </c>
      <c r="H39" s="97">
        <f t="shared" si="12"/>
        <v>9678</v>
      </c>
      <c r="I39" s="124">
        <v>7985</v>
      </c>
      <c r="J39" s="154">
        <v>0</v>
      </c>
    </row>
    <row r="40" spans="1:10" ht="18.75" x14ac:dyDescent="0.3">
      <c r="A40" s="91" t="s">
        <v>41</v>
      </c>
      <c r="B40" s="129">
        <v>6358</v>
      </c>
      <c r="C40" s="130">
        <v>11686</v>
      </c>
      <c r="D40" s="131">
        <v>2316297</v>
      </c>
      <c r="E40" s="167">
        <f t="shared" si="10"/>
        <v>364.31220509594215</v>
      </c>
      <c r="F40" s="129">
        <v>3216</v>
      </c>
      <c r="G40" s="153">
        <f t="shared" si="11"/>
        <v>8470</v>
      </c>
      <c r="H40" s="97">
        <f t="shared" si="12"/>
        <v>6800</v>
      </c>
      <c r="I40" s="124">
        <v>4886</v>
      </c>
      <c r="J40" s="154">
        <v>0</v>
      </c>
    </row>
    <row r="41" spans="1:10" ht="18.75" x14ac:dyDescent="0.3">
      <c r="A41" s="91" t="s">
        <v>42</v>
      </c>
      <c r="B41" s="129">
        <v>8060</v>
      </c>
      <c r="C41" s="130">
        <v>15726</v>
      </c>
      <c r="D41" s="131">
        <v>3144668</v>
      </c>
      <c r="E41" s="167">
        <f t="shared" si="10"/>
        <v>390.15732009925557</v>
      </c>
      <c r="F41" s="129">
        <v>3910</v>
      </c>
      <c r="G41" s="153">
        <f t="shared" si="11"/>
        <v>11816</v>
      </c>
      <c r="H41" s="97">
        <f t="shared" si="12"/>
        <v>8499</v>
      </c>
      <c r="I41" s="124">
        <v>7227</v>
      </c>
      <c r="J41" s="154">
        <v>0</v>
      </c>
    </row>
    <row r="42" spans="1:10" ht="18.75" x14ac:dyDescent="0.3">
      <c r="A42" s="91" t="s">
        <v>43</v>
      </c>
      <c r="B42" s="129">
        <v>11317</v>
      </c>
      <c r="C42" s="130">
        <v>21976</v>
      </c>
      <c r="D42" s="131">
        <v>4310408</v>
      </c>
      <c r="E42" s="167">
        <f t="shared" si="10"/>
        <v>380.87903154546257</v>
      </c>
      <c r="F42" s="129">
        <v>6116</v>
      </c>
      <c r="G42" s="153">
        <f t="shared" si="11"/>
        <v>15860</v>
      </c>
      <c r="H42" s="97">
        <f t="shared" si="12"/>
        <v>12497</v>
      </c>
      <c r="I42" s="124">
        <v>9479</v>
      </c>
      <c r="J42" s="154">
        <v>0</v>
      </c>
    </row>
    <row r="43" spans="1:10" ht="18.75" x14ac:dyDescent="0.3">
      <c r="A43" s="91" t="s">
        <v>44</v>
      </c>
      <c r="B43" s="129">
        <v>7561</v>
      </c>
      <c r="C43" s="130">
        <v>14069</v>
      </c>
      <c r="D43" s="131">
        <v>2784500</v>
      </c>
      <c r="E43" s="167">
        <f t="shared" si="10"/>
        <v>368.27139267292688</v>
      </c>
      <c r="F43" s="129">
        <v>3764</v>
      </c>
      <c r="G43" s="153">
        <f t="shared" si="11"/>
        <v>10305</v>
      </c>
      <c r="H43" s="97">
        <f t="shared" si="12"/>
        <v>8123</v>
      </c>
      <c r="I43" s="124">
        <v>5946</v>
      </c>
      <c r="J43" s="154">
        <v>0</v>
      </c>
    </row>
    <row r="44" spans="1:10" ht="18.75" x14ac:dyDescent="0.3">
      <c r="A44" s="91" t="s">
        <v>45</v>
      </c>
      <c r="B44" s="129">
        <v>5697</v>
      </c>
      <c r="C44" s="130">
        <v>10226</v>
      </c>
      <c r="D44" s="131">
        <v>2004194</v>
      </c>
      <c r="E44" s="167">
        <f t="shared" si="10"/>
        <v>351.79813937159906</v>
      </c>
      <c r="F44" s="129">
        <v>2696</v>
      </c>
      <c r="G44" s="153">
        <f t="shared" si="11"/>
        <v>7530</v>
      </c>
      <c r="H44" s="97">
        <f t="shared" si="12"/>
        <v>6165</v>
      </c>
      <c r="I44" s="124">
        <v>4061</v>
      </c>
      <c r="J44" s="154">
        <v>0</v>
      </c>
    </row>
    <row r="45" spans="1:10" ht="18.75" x14ac:dyDescent="0.3">
      <c r="A45" s="91" t="s">
        <v>46</v>
      </c>
      <c r="B45" s="129">
        <v>8431</v>
      </c>
      <c r="C45" s="130">
        <v>15918</v>
      </c>
      <c r="D45" s="131">
        <v>3164736</v>
      </c>
      <c r="E45" s="167">
        <f t="shared" si="10"/>
        <v>375.36899537421419</v>
      </c>
      <c r="F45" s="129">
        <v>4348</v>
      </c>
      <c r="G45" s="153">
        <f t="shared" si="11"/>
        <v>11570</v>
      </c>
      <c r="H45" s="97">
        <f t="shared" si="12"/>
        <v>9072</v>
      </c>
      <c r="I45" s="124">
        <v>6846</v>
      </c>
      <c r="J45" s="154">
        <v>0</v>
      </c>
    </row>
    <row r="46" spans="1:10" ht="19.5" thickBot="1" x14ac:dyDescent="0.35">
      <c r="A46" s="134" t="s">
        <v>47</v>
      </c>
      <c r="B46" s="129">
        <v>12274</v>
      </c>
      <c r="C46" s="130">
        <v>22681</v>
      </c>
      <c r="D46" s="131">
        <v>4531789</v>
      </c>
      <c r="E46" s="453">
        <f t="shared" si="10"/>
        <v>369.21859214599965</v>
      </c>
      <c r="F46" s="155">
        <v>5777</v>
      </c>
      <c r="G46" s="153">
        <f t="shared" si="11"/>
        <v>16904</v>
      </c>
      <c r="H46" s="97">
        <f t="shared" si="12"/>
        <v>12883</v>
      </c>
      <c r="I46" s="124">
        <v>9797</v>
      </c>
      <c r="J46" s="154">
        <v>1</v>
      </c>
    </row>
    <row r="47" spans="1:10" ht="19.5" thickBot="1" x14ac:dyDescent="0.35">
      <c r="A47" s="107" t="s">
        <v>48</v>
      </c>
      <c r="B47" s="145">
        <f t="shared" ref="B47:J47" si="13">SUM(B36:B46)</f>
        <v>105072</v>
      </c>
      <c r="C47" s="145">
        <f t="shared" si="13"/>
        <v>197092</v>
      </c>
      <c r="D47" s="146">
        <f t="shared" si="13"/>
        <v>38997784</v>
      </c>
      <c r="E47" s="159">
        <f t="shared" si="10"/>
        <v>371.15296177858994</v>
      </c>
      <c r="F47" s="159">
        <f t="shared" si="13"/>
        <v>53373</v>
      </c>
      <c r="G47" s="159">
        <f t="shared" si="13"/>
        <v>143719</v>
      </c>
      <c r="H47" s="108">
        <f t="shared" si="13"/>
        <v>113999</v>
      </c>
      <c r="I47" s="111">
        <f t="shared" si="13"/>
        <v>83090</v>
      </c>
      <c r="J47" s="112">
        <f t="shared" si="13"/>
        <v>3</v>
      </c>
    </row>
    <row r="48" spans="1:10" ht="19.5" thickBot="1" x14ac:dyDescent="0.35">
      <c r="A48" s="160"/>
      <c r="B48" s="161"/>
      <c r="C48" s="161"/>
      <c r="D48" s="161"/>
      <c r="E48" s="149"/>
      <c r="F48" s="149"/>
      <c r="G48" s="149"/>
      <c r="H48" s="114"/>
      <c r="I48" s="114"/>
      <c r="J48" s="114"/>
    </row>
    <row r="49" spans="1:10" ht="16.5" thickBot="1" x14ac:dyDescent="0.3">
      <c r="A49" s="430" t="s">
        <v>49</v>
      </c>
      <c r="B49" s="431"/>
      <c r="C49" s="431"/>
      <c r="D49" s="431"/>
      <c r="E49" s="431"/>
      <c r="F49" s="431"/>
      <c r="G49" s="431"/>
      <c r="H49" s="431"/>
      <c r="I49" s="431"/>
      <c r="J49" s="432"/>
    </row>
    <row r="50" spans="1:10" ht="18.75" x14ac:dyDescent="0.3">
      <c r="A50" s="82" t="s">
        <v>50</v>
      </c>
      <c r="B50" s="150">
        <v>6129</v>
      </c>
      <c r="C50" s="163">
        <v>11346</v>
      </c>
      <c r="D50" s="164">
        <v>2281693</v>
      </c>
      <c r="E50" s="164">
        <f t="shared" ref="E50:E57" si="14">D50/B50</f>
        <v>372.27818567466147</v>
      </c>
      <c r="F50" s="150">
        <v>2938</v>
      </c>
      <c r="G50" s="165">
        <f t="shared" ref="G50:G56" si="15">C50-F50</f>
        <v>8408</v>
      </c>
      <c r="H50" s="166">
        <f t="shared" ref="H50:H56" si="16">C50-I50-J50</f>
        <v>6466</v>
      </c>
      <c r="I50" s="119">
        <v>4880</v>
      </c>
      <c r="J50" s="120">
        <v>0</v>
      </c>
    </row>
    <row r="51" spans="1:10" ht="18.75" x14ac:dyDescent="0.3">
      <c r="A51" s="91" t="s">
        <v>51</v>
      </c>
      <c r="B51" s="129">
        <v>8297</v>
      </c>
      <c r="C51" s="167">
        <v>16338</v>
      </c>
      <c r="D51" s="168">
        <v>3257900</v>
      </c>
      <c r="E51" s="454">
        <f t="shared" si="14"/>
        <v>392.65999758949016</v>
      </c>
      <c r="F51" s="126">
        <v>4318</v>
      </c>
      <c r="G51" s="165">
        <f t="shared" si="15"/>
        <v>12020</v>
      </c>
      <c r="H51" s="123">
        <f t="shared" si="16"/>
        <v>8933</v>
      </c>
      <c r="I51" s="124">
        <v>7405</v>
      </c>
      <c r="J51" s="133">
        <v>0</v>
      </c>
    </row>
    <row r="52" spans="1:10" ht="18.75" x14ac:dyDescent="0.3">
      <c r="A52" s="91" t="s">
        <v>52</v>
      </c>
      <c r="B52" s="129">
        <v>25571</v>
      </c>
      <c r="C52" s="167">
        <v>45592</v>
      </c>
      <c r="D52" s="168">
        <v>9085046</v>
      </c>
      <c r="E52" s="454">
        <f t="shared" si="14"/>
        <v>355.28708302373781</v>
      </c>
      <c r="F52" s="126">
        <v>11374</v>
      </c>
      <c r="G52" s="165">
        <f t="shared" si="15"/>
        <v>34218</v>
      </c>
      <c r="H52" s="123">
        <f t="shared" si="16"/>
        <v>26647</v>
      </c>
      <c r="I52" s="124">
        <v>18945</v>
      </c>
      <c r="J52" s="133">
        <v>0</v>
      </c>
    </row>
    <row r="53" spans="1:10" ht="18.75" x14ac:dyDescent="0.3">
      <c r="A53" s="91" t="s">
        <v>53</v>
      </c>
      <c r="B53" s="129">
        <v>8559</v>
      </c>
      <c r="C53" s="167">
        <v>15931</v>
      </c>
      <c r="D53" s="168">
        <v>3170914</v>
      </c>
      <c r="E53" s="454">
        <f t="shared" si="14"/>
        <v>370.47715854655917</v>
      </c>
      <c r="F53" s="126">
        <v>4027</v>
      </c>
      <c r="G53" s="165">
        <f t="shared" si="15"/>
        <v>11904</v>
      </c>
      <c r="H53" s="123">
        <f t="shared" si="16"/>
        <v>9070</v>
      </c>
      <c r="I53" s="124">
        <v>6861</v>
      </c>
      <c r="J53" s="133">
        <v>0</v>
      </c>
    </row>
    <row r="54" spans="1:10" ht="18.75" x14ac:dyDescent="0.3">
      <c r="A54" s="91" t="s">
        <v>54</v>
      </c>
      <c r="B54" s="129">
        <v>5810</v>
      </c>
      <c r="C54" s="167">
        <v>10498</v>
      </c>
      <c r="D54" s="168">
        <v>2149098</v>
      </c>
      <c r="E54" s="454">
        <f t="shared" si="14"/>
        <v>369.89638554216867</v>
      </c>
      <c r="F54" s="126">
        <v>2659</v>
      </c>
      <c r="G54" s="165">
        <f t="shared" si="15"/>
        <v>7839</v>
      </c>
      <c r="H54" s="123">
        <f t="shared" si="16"/>
        <v>5734</v>
      </c>
      <c r="I54" s="124">
        <v>4764</v>
      </c>
      <c r="J54" s="133">
        <v>0</v>
      </c>
    </row>
    <row r="55" spans="1:10" ht="18.75" x14ac:dyDescent="0.3">
      <c r="A55" s="91" t="s">
        <v>55</v>
      </c>
      <c r="B55" s="129">
        <v>5869</v>
      </c>
      <c r="C55" s="167">
        <v>10946</v>
      </c>
      <c r="D55" s="168">
        <v>2149877</v>
      </c>
      <c r="E55" s="454">
        <f t="shared" si="14"/>
        <v>366.31061509626852</v>
      </c>
      <c r="F55" s="126">
        <v>2714</v>
      </c>
      <c r="G55" s="165">
        <f t="shared" si="15"/>
        <v>8232</v>
      </c>
      <c r="H55" s="123">
        <f t="shared" si="16"/>
        <v>6255</v>
      </c>
      <c r="I55" s="124">
        <v>4691</v>
      </c>
      <c r="J55" s="133">
        <v>0</v>
      </c>
    </row>
    <row r="56" spans="1:10" ht="19.5" thickBot="1" x14ac:dyDescent="0.35">
      <c r="A56" s="91" t="s">
        <v>56</v>
      </c>
      <c r="B56" s="156">
        <v>9203</v>
      </c>
      <c r="C56" s="169">
        <v>16579</v>
      </c>
      <c r="D56" s="170">
        <v>3286284</v>
      </c>
      <c r="E56" s="455">
        <f t="shared" si="14"/>
        <v>357.08834075844834</v>
      </c>
      <c r="F56" s="139">
        <v>3753</v>
      </c>
      <c r="G56" s="165">
        <f t="shared" si="15"/>
        <v>12826</v>
      </c>
      <c r="H56" s="171">
        <f t="shared" si="16"/>
        <v>9306</v>
      </c>
      <c r="I56" s="143">
        <v>7273</v>
      </c>
      <c r="J56" s="144">
        <v>0</v>
      </c>
    </row>
    <row r="57" spans="1:10" ht="19.5" thickBot="1" x14ac:dyDescent="0.35">
      <c r="A57" s="107" t="s">
        <v>48</v>
      </c>
      <c r="B57" s="145">
        <f>SUM(B50:B56)</f>
        <v>69438</v>
      </c>
      <c r="C57" s="145">
        <f t="shared" ref="C57:J57" si="17">SUM(C50:C56)</f>
        <v>127230</v>
      </c>
      <c r="D57" s="147">
        <f t="shared" si="17"/>
        <v>25380812</v>
      </c>
      <c r="E57" s="159">
        <f t="shared" si="14"/>
        <v>365.51761283447104</v>
      </c>
      <c r="F57" s="146">
        <f t="shared" si="17"/>
        <v>31783</v>
      </c>
      <c r="G57" s="146">
        <f t="shared" si="17"/>
        <v>95447</v>
      </c>
      <c r="H57" s="173">
        <f t="shared" si="17"/>
        <v>72411</v>
      </c>
      <c r="I57" s="174">
        <f t="shared" si="17"/>
        <v>54819</v>
      </c>
      <c r="J57" s="175">
        <f t="shared" si="17"/>
        <v>0</v>
      </c>
    </row>
    <row r="58" spans="1:10" ht="19.5" thickBot="1" x14ac:dyDescent="0.35">
      <c r="A58" s="160"/>
      <c r="B58" s="161"/>
      <c r="C58" s="161"/>
      <c r="D58" s="161"/>
      <c r="E58" s="149"/>
      <c r="F58" s="149"/>
      <c r="G58" s="149"/>
      <c r="H58" s="114"/>
      <c r="I58" s="114"/>
      <c r="J58" s="114"/>
    </row>
    <row r="59" spans="1:10" ht="16.5" thickBot="1" x14ac:dyDescent="0.3">
      <c r="A59" s="430" t="s">
        <v>57</v>
      </c>
      <c r="B59" s="431"/>
      <c r="C59" s="431"/>
      <c r="D59" s="431"/>
      <c r="E59" s="431"/>
      <c r="F59" s="431"/>
      <c r="G59" s="431"/>
      <c r="H59" s="435"/>
      <c r="I59" s="435"/>
      <c r="J59" s="436"/>
    </row>
    <row r="60" spans="1:10" ht="18.75" x14ac:dyDescent="0.3">
      <c r="A60" s="82" t="s">
        <v>58</v>
      </c>
      <c r="B60" s="150">
        <v>9991</v>
      </c>
      <c r="C60" s="151">
        <v>18957</v>
      </c>
      <c r="D60" s="150">
        <v>3717410</v>
      </c>
      <c r="E60" s="165">
        <f t="shared" ref="E60:E67" si="18">D60/B60</f>
        <v>372.07586828145332</v>
      </c>
      <c r="F60" s="165">
        <v>5022</v>
      </c>
      <c r="G60" s="165">
        <f t="shared" ref="G60:G66" si="19">C60-F60</f>
        <v>13935</v>
      </c>
      <c r="H60" s="166">
        <f t="shared" ref="H60:H66" si="20">C60-I60-J60</f>
        <v>10852</v>
      </c>
      <c r="I60" s="119">
        <v>8105</v>
      </c>
      <c r="J60" s="120">
        <v>0</v>
      </c>
    </row>
    <row r="61" spans="1:10" ht="18.75" x14ac:dyDescent="0.3">
      <c r="A61" s="91" t="s">
        <v>59</v>
      </c>
      <c r="B61" s="129">
        <v>11382</v>
      </c>
      <c r="C61" s="153">
        <v>21347</v>
      </c>
      <c r="D61" s="129">
        <v>4083584</v>
      </c>
      <c r="E61" s="165">
        <f t="shared" si="18"/>
        <v>358.775610613249</v>
      </c>
      <c r="F61" s="165">
        <v>6198</v>
      </c>
      <c r="G61" s="165">
        <f t="shared" si="19"/>
        <v>15149</v>
      </c>
      <c r="H61" s="123">
        <f t="shared" si="20"/>
        <v>12677</v>
      </c>
      <c r="I61" s="124">
        <v>8670</v>
      </c>
      <c r="J61" s="133">
        <v>0</v>
      </c>
    </row>
    <row r="62" spans="1:10" ht="18.75" x14ac:dyDescent="0.3">
      <c r="A62" s="91" t="s">
        <v>60</v>
      </c>
      <c r="B62" s="129">
        <v>13148</v>
      </c>
      <c r="C62" s="153">
        <v>23997</v>
      </c>
      <c r="D62" s="129">
        <v>4710311</v>
      </c>
      <c r="E62" s="165">
        <f t="shared" si="18"/>
        <v>358.25304228780044</v>
      </c>
      <c r="F62" s="165">
        <v>7065</v>
      </c>
      <c r="G62" s="165">
        <f t="shared" si="19"/>
        <v>16932</v>
      </c>
      <c r="H62" s="123">
        <f t="shared" si="20"/>
        <v>14763</v>
      </c>
      <c r="I62" s="124">
        <v>9234</v>
      </c>
      <c r="J62" s="133">
        <v>0</v>
      </c>
    </row>
    <row r="63" spans="1:10" ht="18.75" x14ac:dyDescent="0.3">
      <c r="A63" s="91" t="s">
        <v>61</v>
      </c>
      <c r="B63" s="129">
        <v>5411</v>
      </c>
      <c r="C63" s="153">
        <v>10686</v>
      </c>
      <c r="D63" s="129">
        <v>2131517</v>
      </c>
      <c r="E63" s="165">
        <f t="shared" si="18"/>
        <v>393.92293476252081</v>
      </c>
      <c r="F63" s="165">
        <v>3029</v>
      </c>
      <c r="G63" s="165">
        <f t="shared" si="19"/>
        <v>7657</v>
      </c>
      <c r="H63" s="123">
        <f t="shared" si="20"/>
        <v>6146</v>
      </c>
      <c r="I63" s="124">
        <v>4540</v>
      </c>
      <c r="J63" s="133">
        <v>0</v>
      </c>
    </row>
    <row r="64" spans="1:10" ht="18.75" x14ac:dyDescent="0.3">
      <c r="A64" s="91" t="s">
        <v>62</v>
      </c>
      <c r="B64" s="129">
        <v>4019</v>
      </c>
      <c r="C64" s="153">
        <v>7503</v>
      </c>
      <c r="D64" s="129">
        <v>1485496</v>
      </c>
      <c r="E64" s="165">
        <f t="shared" si="18"/>
        <v>369.61831301318733</v>
      </c>
      <c r="F64" s="165">
        <v>1899</v>
      </c>
      <c r="G64" s="165">
        <f t="shared" si="19"/>
        <v>5604</v>
      </c>
      <c r="H64" s="123">
        <f t="shared" si="20"/>
        <v>4235</v>
      </c>
      <c r="I64" s="124">
        <v>3268</v>
      </c>
      <c r="J64" s="133">
        <v>0</v>
      </c>
    </row>
    <row r="65" spans="1:10" ht="18.75" x14ac:dyDescent="0.3">
      <c r="A65" s="91" t="s">
        <v>63</v>
      </c>
      <c r="B65" s="129">
        <v>10267</v>
      </c>
      <c r="C65" s="153">
        <v>19305</v>
      </c>
      <c r="D65" s="129">
        <v>3800542</v>
      </c>
      <c r="E65" s="165">
        <f t="shared" si="18"/>
        <v>370.17064381026591</v>
      </c>
      <c r="F65" s="165">
        <v>5078</v>
      </c>
      <c r="G65" s="165">
        <f t="shared" si="19"/>
        <v>14227</v>
      </c>
      <c r="H65" s="123">
        <f t="shared" si="20"/>
        <v>11130</v>
      </c>
      <c r="I65" s="124">
        <v>8175</v>
      </c>
      <c r="J65" s="133">
        <v>0</v>
      </c>
    </row>
    <row r="66" spans="1:10" ht="19.5" thickBot="1" x14ac:dyDescent="0.35">
      <c r="A66" s="91" t="s">
        <v>64</v>
      </c>
      <c r="B66" s="156">
        <v>9902</v>
      </c>
      <c r="C66" s="157">
        <v>18248</v>
      </c>
      <c r="D66" s="156">
        <v>3612012</v>
      </c>
      <c r="E66" s="176">
        <f t="shared" si="18"/>
        <v>364.77600484750553</v>
      </c>
      <c r="F66" s="176">
        <v>5094</v>
      </c>
      <c r="G66" s="165">
        <f t="shared" si="19"/>
        <v>13154</v>
      </c>
      <c r="H66" s="171">
        <f t="shared" si="20"/>
        <v>10702</v>
      </c>
      <c r="I66" s="143">
        <v>7546</v>
      </c>
      <c r="J66" s="144">
        <v>0</v>
      </c>
    </row>
    <row r="67" spans="1:10" ht="19.5" thickBot="1" x14ac:dyDescent="0.35">
      <c r="A67" s="107" t="s">
        <v>48</v>
      </c>
      <c r="B67" s="145">
        <f>SUM(B60:B66)</f>
        <v>64120</v>
      </c>
      <c r="C67" s="145">
        <f t="shared" ref="C67:J67" si="21">SUM(C60:C66)</f>
        <v>120043</v>
      </c>
      <c r="D67" s="145">
        <f t="shared" si="21"/>
        <v>23540872</v>
      </c>
      <c r="E67" s="146">
        <f t="shared" si="18"/>
        <v>367.13774173424827</v>
      </c>
      <c r="F67" s="146">
        <f t="shared" si="21"/>
        <v>33385</v>
      </c>
      <c r="G67" s="146">
        <f t="shared" si="21"/>
        <v>86658</v>
      </c>
      <c r="H67" s="108">
        <f t="shared" si="21"/>
        <v>70505</v>
      </c>
      <c r="I67" s="111">
        <f t="shared" si="21"/>
        <v>49538</v>
      </c>
      <c r="J67" s="112">
        <f t="shared" si="21"/>
        <v>0</v>
      </c>
    </row>
    <row r="68" spans="1:10" ht="19.5" thickBot="1" x14ac:dyDescent="0.35">
      <c r="A68" s="160"/>
      <c r="B68" s="161"/>
      <c r="C68" s="161"/>
      <c r="D68" s="161"/>
      <c r="E68" s="149"/>
      <c r="F68" s="149"/>
      <c r="G68" s="149"/>
      <c r="H68" s="114"/>
      <c r="I68" s="114"/>
      <c r="J68" s="114"/>
    </row>
    <row r="69" spans="1:10" ht="19.5" thickBot="1" x14ac:dyDescent="0.35">
      <c r="A69" s="394" t="s">
        <v>65</v>
      </c>
      <c r="B69" s="179"/>
      <c r="C69" s="179"/>
      <c r="D69" s="179"/>
      <c r="E69" s="179"/>
      <c r="F69" s="180"/>
      <c r="G69" s="179"/>
      <c r="H69" s="179"/>
      <c r="I69" s="179"/>
      <c r="J69" s="181"/>
    </row>
    <row r="70" spans="1:10" ht="18.75" x14ac:dyDescent="0.3">
      <c r="A70" s="82" t="s">
        <v>66</v>
      </c>
      <c r="B70" s="150">
        <v>4417</v>
      </c>
      <c r="C70" s="151">
        <v>8239</v>
      </c>
      <c r="D70" s="150">
        <v>1590206</v>
      </c>
      <c r="E70" s="165">
        <f t="shared" ref="E70:E76" si="22">D70/B70</f>
        <v>360.01947022866199</v>
      </c>
      <c r="F70" s="165">
        <v>2030</v>
      </c>
      <c r="G70" s="165">
        <f t="shared" ref="G70:G75" si="23">C70-F70</f>
        <v>6209</v>
      </c>
      <c r="H70" s="116">
        <f t="shared" ref="H70:H75" si="24">C70-I70-J70</f>
        <v>4714</v>
      </c>
      <c r="I70" s="183">
        <v>3525</v>
      </c>
      <c r="J70" s="125">
        <v>0</v>
      </c>
    </row>
    <row r="71" spans="1:10" ht="18.75" x14ac:dyDescent="0.3">
      <c r="A71" s="91" t="s">
        <v>67</v>
      </c>
      <c r="B71" s="129">
        <v>8211</v>
      </c>
      <c r="C71" s="153">
        <v>14685</v>
      </c>
      <c r="D71" s="129">
        <v>2938519</v>
      </c>
      <c r="E71" s="165">
        <f t="shared" si="22"/>
        <v>357.87589818536111</v>
      </c>
      <c r="F71" s="165">
        <v>3553</v>
      </c>
      <c r="G71" s="165">
        <f t="shared" si="23"/>
        <v>11132</v>
      </c>
      <c r="H71" s="123">
        <f t="shared" si="24"/>
        <v>8294</v>
      </c>
      <c r="I71" s="124">
        <v>6391</v>
      </c>
      <c r="J71" s="133">
        <v>0</v>
      </c>
    </row>
    <row r="72" spans="1:10" ht="18.75" x14ac:dyDescent="0.3">
      <c r="A72" s="91" t="s">
        <v>65</v>
      </c>
      <c r="B72" s="129">
        <v>8601</v>
      </c>
      <c r="C72" s="153">
        <v>15754</v>
      </c>
      <c r="D72" s="129">
        <v>3089640</v>
      </c>
      <c r="E72" s="165">
        <f t="shared" si="22"/>
        <v>359.21869550052321</v>
      </c>
      <c r="F72" s="165">
        <v>3939</v>
      </c>
      <c r="G72" s="165">
        <f t="shared" si="23"/>
        <v>11815</v>
      </c>
      <c r="H72" s="123">
        <f t="shared" si="24"/>
        <v>8901</v>
      </c>
      <c r="I72" s="124">
        <v>6853</v>
      </c>
      <c r="J72" s="133">
        <v>0</v>
      </c>
    </row>
    <row r="73" spans="1:10" ht="18.75" x14ac:dyDescent="0.3">
      <c r="A73" s="91" t="s">
        <v>68</v>
      </c>
      <c r="B73" s="129">
        <v>4464</v>
      </c>
      <c r="C73" s="153">
        <v>8065</v>
      </c>
      <c r="D73" s="129">
        <v>1572811</v>
      </c>
      <c r="E73" s="165">
        <f t="shared" si="22"/>
        <v>352.33221326164875</v>
      </c>
      <c r="F73" s="165">
        <v>1783</v>
      </c>
      <c r="G73" s="165">
        <f t="shared" si="23"/>
        <v>6282</v>
      </c>
      <c r="H73" s="123">
        <f t="shared" si="24"/>
        <v>4368</v>
      </c>
      <c r="I73" s="124">
        <v>3697</v>
      </c>
      <c r="J73" s="133">
        <v>0</v>
      </c>
    </row>
    <row r="74" spans="1:10" ht="18.75" x14ac:dyDescent="0.3">
      <c r="A74" s="91" t="s">
        <v>69</v>
      </c>
      <c r="B74" s="129">
        <v>6868</v>
      </c>
      <c r="C74" s="153">
        <v>12571</v>
      </c>
      <c r="D74" s="129">
        <v>2479942</v>
      </c>
      <c r="E74" s="165">
        <f t="shared" si="22"/>
        <v>361.08648806057079</v>
      </c>
      <c r="F74" s="165">
        <v>3116</v>
      </c>
      <c r="G74" s="165">
        <f t="shared" si="23"/>
        <v>9455</v>
      </c>
      <c r="H74" s="123">
        <f t="shared" si="24"/>
        <v>7017</v>
      </c>
      <c r="I74" s="124">
        <v>5554</v>
      </c>
      <c r="J74" s="133">
        <v>0</v>
      </c>
    </row>
    <row r="75" spans="1:10" ht="19.5" thickBot="1" x14ac:dyDescent="0.35">
      <c r="A75" s="98" t="s">
        <v>70</v>
      </c>
      <c r="B75" s="156">
        <v>4777</v>
      </c>
      <c r="C75" s="157">
        <v>9060</v>
      </c>
      <c r="D75" s="156">
        <v>1770903</v>
      </c>
      <c r="E75" s="176">
        <f t="shared" si="22"/>
        <v>370.71446514548882</v>
      </c>
      <c r="F75" s="176">
        <v>2354</v>
      </c>
      <c r="G75" s="165">
        <f t="shared" si="23"/>
        <v>6706</v>
      </c>
      <c r="H75" s="186">
        <f t="shared" si="24"/>
        <v>5066</v>
      </c>
      <c r="I75" s="187">
        <v>3994</v>
      </c>
      <c r="J75" s="138">
        <v>0</v>
      </c>
    </row>
    <row r="76" spans="1:10" ht="19.5" thickBot="1" x14ac:dyDescent="0.35">
      <c r="A76" s="107" t="s">
        <v>48</v>
      </c>
      <c r="B76" s="145">
        <f>SUM(B70:B75)</f>
        <v>37338</v>
      </c>
      <c r="C76" s="145">
        <f t="shared" ref="C76:J76" si="25">SUM(C70:C75)</f>
        <v>68374</v>
      </c>
      <c r="D76" s="145">
        <f t="shared" si="25"/>
        <v>13442021</v>
      </c>
      <c r="E76" s="146">
        <f t="shared" si="22"/>
        <v>360.00913278697305</v>
      </c>
      <c r="F76" s="146">
        <f t="shared" si="25"/>
        <v>16775</v>
      </c>
      <c r="G76" s="146">
        <f t="shared" si="25"/>
        <v>51599</v>
      </c>
      <c r="H76" s="108">
        <f t="shared" si="25"/>
        <v>38360</v>
      </c>
      <c r="I76" s="111">
        <f t="shared" si="25"/>
        <v>30014</v>
      </c>
      <c r="J76" s="112">
        <f t="shared" si="25"/>
        <v>0</v>
      </c>
    </row>
    <row r="77" spans="1:10" ht="19.5" thickBot="1" x14ac:dyDescent="0.35">
      <c r="A77" s="160"/>
      <c r="B77" s="161"/>
      <c r="C77" s="161"/>
      <c r="D77" s="161"/>
      <c r="E77" s="149"/>
      <c r="F77" s="149"/>
      <c r="G77" s="149"/>
      <c r="H77" s="114"/>
      <c r="I77" s="114"/>
      <c r="J77" s="114"/>
    </row>
    <row r="78" spans="1:10" ht="16.5" thickBot="1" x14ac:dyDescent="0.3">
      <c r="A78" s="430" t="s">
        <v>71</v>
      </c>
      <c r="B78" s="431"/>
      <c r="C78" s="431"/>
      <c r="D78" s="431"/>
      <c r="E78" s="431"/>
      <c r="F78" s="431"/>
      <c r="G78" s="431"/>
      <c r="H78" s="435"/>
      <c r="I78" s="435"/>
      <c r="J78" s="436"/>
    </row>
    <row r="79" spans="1:10" ht="18.75" x14ac:dyDescent="0.3">
      <c r="A79" s="82" t="s">
        <v>72</v>
      </c>
      <c r="B79" s="150">
        <v>2848</v>
      </c>
      <c r="C79" s="151">
        <v>5216</v>
      </c>
      <c r="D79" s="150">
        <v>1032399</v>
      </c>
      <c r="E79" s="165">
        <f t="shared" ref="E79:E89" si="26">D79/B79</f>
        <v>362.49964887640448</v>
      </c>
      <c r="F79" s="165">
        <v>1391</v>
      </c>
      <c r="G79" s="165">
        <f t="shared" ref="G79:G88" si="27">C79-F79</f>
        <v>3825</v>
      </c>
      <c r="H79" s="166">
        <f t="shared" ref="H79:H88" si="28">C79-I79-J79</f>
        <v>2985</v>
      </c>
      <c r="I79" s="119">
        <v>2231</v>
      </c>
      <c r="J79" s="120">
        <v>0</v>
      </c>
    </row>
    <row r="80" spans="1:10" ht="18.75" x14ac:dyDescent="0.3">
      <c r="A80" s="91" t="s">
        <v>73</v>
      </c>
      <c r="B80" s="129">
        <v>278</v>
      </c>
      <c r="C80" s="153">
        <v>574</v>
      </c>
      <c r="D80" s="129">
        <v>105442</v>
      </c>
      <c r="E80" s="165">
        <f t="shared" si="26"/>
        <v>379.28776978417267</v>
      </c>
      <c r="F80" s="165">
        <v>168</v>
      </c>
      <c r="G80" s="165">
        <f t="shared" si="27"/>
        <v>406</v>
      </c>
      <c r="H80" s="123">
        <f t="shared" si="28"/>
        <v>313</v>
      </c>
      <c r="I80" s="124">
        <v>261</v>
      </c>
      <c r="J80" s="133">
        <v>0</v>
      </c>
    </row>
    <row r="81" spans="1:10" ht="18.75" x14ac:dyDescent="0.3">
      <c r="A81" s="91" t="s">
        <v>74</v>
      </c>
      <c r="B81" s="129">
        <v>6843</v>
      </c>
      <c r="C81" s="153">
        <v>12734</v>
      </c>
      <c r="D81" s="129">
        <v>2540307</v>
      </c>
      <c r="E81" s="165">
        <f t="shared" si="26"/>
        <v>371.22709338009645</v>
      </c>
      <c r="F81" s="165">
        <v>3493</v>
      </c>
      <c r="G81" s="165">
        <f t="shared" si="27"/>
        <v>9241</v>
      </c>
      <c r="H81" s="123">
        <f t="shared" si="28"/>
        <v>7425</v>
      </c>
      <c r="I81" s="124">
        <v>5309</v>
      </c>
      <c r="J81" s="133">
        <v>0</v>
      </c>
    </row>
    <row r="82" spans="1:10" ht="18.75" x14ac:dyDescent="0.3">
      <c r="A82" s="91" t="s">
        <v>71</v>
      </c>
      <c r="B82" s="129">
        <v>11435</v>
      </c>
      <c r="C82" s="153">
        <v>20689</v>
      </c>
      <c r="D82" s="129">
        <v>4051774</v>
      </c>
      <c r="E82" s="165">
        <f t="shared" si="26"/>
        <v>354.33091386095322</v>
      </c>
      <c r="F82" s="165">
        <v>5330</v>
      </c>
      <c r="G82" s="165">
        <f t="shared" si="27"/>
        <v>15359</v>
      </c>
      <c r="H82" s="123">
        <f t="shared" si="28"/>
        <v>12114</v>
      </c>
      <c r="I82" s="124">
        <v>8575</v>
      </c>
      <c r="J82" s="133">
        <v>0</v>
      </c>
    </row>
    <row r="83" spans="1:10" ht="18.75" x14ac:dyDescent="0.3">
      <c r="A83" s="91" t="s">
        <v>75</v>
      </c>
      <c r="B83" s="129">
        <v>8780</v>
      </c>
      <c r="C83" s="153">
        <v>16788</v>
      </c>
      <c r="D83" s="129">
        <v>3317390</v>
      </c>
      <c r="E83" s="165">
        <f t="shared" si="26"/>
        <v>377.83485193621868</v>
      </c>
      <c r="F83" s="165">
        <v>4403</v>
      </c>
      <c r="G83" s="165">
        <f t="shared" si="27"/>
        <v>12385</v>
      </c>
      <c r="H83" s="123">
        <f t="shared" si="28"/>
        <v>9578</v>
      </c>
      <c r="I83" s="124">
        <v>7210</v>
      </c>
      <c r="J83" s="133">
        <v>0</v>
      </c>
    </row>
    <row r="84" spans="1:10" ht="18.75" x14ac:dyDescent="0.3">
      <c r="A84" s="91" t="s">
        <v>76</v>
      </c>
      <c r="B84" s="129">
        <v>8640</v>
      </c>
      <c r="C84" s="153">
        <v>15663</v>
      </c>
      <c r="D84" s="129">
        <v>3095982</v>
      </c>
      <c r="E84" s="165">
        <f t="shared" si="26"/>
        <v>358.33125000000001</v>
      </c>
      <c r="F84" s="165">
        <v>3937</v>
      </c>
      <c r="G84" s="165">
        <f t="shared" si="27"/>
        <v>11726</v>
      </c>
      <c r="H84" s="123">
        <f t="shared" si="28"/>
        <v>8882</v>
      </c>
      <c r="I84" s="124">
        <v>6780</v>
      </c>
      <c r="J84" s="133">
        <v>1</v>
      </c>
    </row>
    <row r="85" spans="1:10" ht="18.75" x14ac:dyDescent="0.3">
      <c r="A85" s="91" t="s">
        <v>77</v>
      </c>
      <c r="B85" s="129">
        <v>3052</v>
      </c>
      <c r="C85" s="153">
        <v>5418</v>
      </c>
      <c r="D85" s="129">
        <v>1069900</v>
      </c>
      <c r="E85" s="165">
        <f t="shared" si="26"/>
        <v>350.55701179554393</v>
      </c>
      <c r="F85" s="165">
        <v>1196</v>
      </c>
      <c r="G85" s="165">
        <f t="shared" si="27"/>
        <v>4222</v>
      </c>
      <c r="H85" s="123">
        <f t="shared" si="28"/>
        <v>2920</v>
      </c>
      <c r="I85" s="124">
        <v>2498</v>
      </c>
      <c r="J85" s="133">
        <v>0</v>
      </c>
    </row>
    <row r="86" spans="1:10" ht="18.75" x14ac:dyDescent="0.3">
      <c r="A86" s="91" t="s">
        <v>78</v>
      </c>
      <c r="B86" s="129">
        <v>6118</v>
      </c>
      <c r="C86" s="153">
        <v>11603</v>
      </c>
      <c r="D86" s="129">
        <v>2290563</v>
      </c>
      <c r="E86" s="165">
        <f t="shared" si="26"/>
        <v>374.39735207584175</v>
      </c>
      <c r="F86" s="165">
        <v>3131</v>
      </c>
      <c r="G86" s="165">
        <f t="shared" si="27"/>
        <v>8472</v>
      </c>
      <c r="H86" s="123">
        <f t="shared" si="28"/>
        <v>6616</v>
      </c>
      <c r="I86" s="124">
        <v>4987</v>
      </c>
      <c r="J86" s="133">
        <v>0</v>
      </c>
    </row>
    <row r="87" spans="1:10" ht="18.75" x14ac:dyDescent="0.3">
      <c r="A87" s="91" t="s">
        <v>79</v>
      </c>
      <c r="B87" s="129">
        <v>2151</v>
      </c>
      <c r="C87" s="153">
        <v>3898</v>
      </c>
      <c r="D87" s="129">
        <v>775883</v>
      </c>
      <c r="E87" s="165">
        <f t="shared" si="26"/>
        <v>360.7080427708043</v>
      </c>
      <c r="F87" s="165">
        <v>1100</v>
      </c>
      <c r="G87" s="165">
        <f t="shared" si="27"/>
        <v>2798</v>
      </c>
      <c r="H87" s="123">
        <f t="shared" si="28"/>
        <v>2113</v>
      </c>
      <c r="I87" s="124">
        <v>1785</v>
      </c>
      <c r="J87" s="133">
        <v>0</v>
      </c>
    </row>
    <row r="88" spans="1:10" ht="19.5" thickBot="1" x14ac:dyDescent="0.35">
      <c r="A88" s="98" t="s">
        <v>80</v>
      </c>
      <c r="B88" s="156">
        <v>9987</v>
      </c>
      <c r="C88" s="157">
        <v>17564</v>
      </c>
      <c r="D88" s="156">
        <v>3482739</v>
      </c>
      <c r="E88" s="176">
        <f t="shared" si="26"/>
        <v>348.72724541904478</v>
      </c>
      <c r="F88" s="176">
        <v>4057</v>
      </c>
      <c r="G88" s="165">
        <f t="shared" si="27"/>
        <v>13507</v>
      </c>
      <c r="H88" s="171">
        <f t="shared" si="28"/>
        <v>9693</v>
      </c>
      <c r="I88" s="143">
        <v>7871</v>
      </c>
      <c r="J88" s="144">
        <v>0</v>
      </c>
    </row>
    <row r="89" spans="1:10" ht="19.5" thickBot="1" x14ac:dyDescent="0.35">
      <c r="A89" s="107" t="s">
        <v>48</v>
      </c>
      <c r="B89" s="145">
        <f>SUM(B79:B88)</f>
        <v>60132</v>
      </c>
      <c r="C89" s="145">
        <f t="shared" ref="C89:D89" si="29">SUM(C79:C88)</f>
        <v>110147</v>
      </c>
      <c r="D89" s="145">
        <f t="shared" si="29"/>
        <v>21762379</v>
      </c>
      <c r="E89" s="189">
        <f t="shared" si="26"/>
        <v>361.9101144149538</v>
      </c>
      <c r="F89" s="189">
        <f>SUM(F79:F88)</f>
        <v>28206</v>
      </c>
      <c r="G89" s="189">
        <f>SUM(G79:G88)</f>
        <v>81941</v>
      </c>
      <c r="H89" s="173">
        <f>SUM(H79:H88)</f>
        <v>62639</v>
      </c>
      <c r="I89" s="174">
        <f t="shared" ref="I89:J89" si="30">SUM(I79:I88)</f>
        <v>47507</v>
      </c>
      <c r="J89" s="175">
        <f t="shared" si="30"/>
        <v>1</v>
      </c>
    </row>
    <row r="90" spans="1:10" ht="19.5" thickBot="1" x14ac:dyDescent="0.35">
      <c r="A90" s="160"/>
      <c r="B90" s="161"/>
      <c r="C90" s="161"/>
      <c r="D90" s="161"/>
      <c r="E90" s="149"/>
      <c r="F90" s="149"/>
      <c r="G90" s="149"/>
      <c r="H90" s="114"/>
      <c r="I90" s="114"/>
      <c r="J90" s="114"/>
    </row>
    <row r="91" spans="1:10" ht="16.5" thickBot="1" x14ac:dyDescent="0.3">
      <c r="A91" s="430" t="s">
        <v>81</v>
      </c>
      <c r="B91" s="431"/>
      <c r="C91" s="431"/>
      <c r="D91" s="431"/>
      <c r="E91" s="431"/>
      <c r="F91" s="431"/>
      <c r="G91" s="431"/>
      <c r="H91" s="435"/>
      <c r="I91" s="435"/>
      <c r="J91" s="436"/>
    </row>
    <row r="92" spans="1:10" ht="18.75" x14ac:dyDescent="0.3">
      <c r="A92" s="82" t="s">
        <v>82</v>
      </c>
      <c r="B92" s="150">
        <v>6289</v>
      </c>
      <c r="C92" s="151">
        <v>11378</v>
      </c>
      <c r="D92" s="164">
        <v>2225806</v>
      </c>
      <c r="E92" s="165">
        <f t="shared" ref="E92:E101" si="31">D92/B92</f>
        <v>353.92049610430911</v>
      </c>
      <c r="F92" s="165">
        <v>2483</v>
      </c>
      <c r="G92" s="165">
        <f t="shared" ref="G92:G100" si="32">C92-F92</f>
        <v>8895</v>
      </c>
      <c r="H92" s="166">
        <f t="shared" ref="H92:H100" si="33">C92-I92-J92</f>
        <v>6219</v>
      </c>
      <c r="I92" s="119">
        <v>5158</v>
      </c>
      <c r="J92" s="120">
        <v>1</v>
      </c>
    </row>
    <row r="93" spans="1:10" ht="18.75" x14ac:dyDescent="0.3">
      <c r="A93" s="91" t="s">
        <v>83</v>
      </c>
      <c r="B93" s="129">
        <v>8731</v>
      </c>
      <c r="C93" s="153">
        <v>16629</v>
      </c>
      <c r="D93" s="168">
        <v>3304706</v>
      </c>
      <c r="E93" s="165">
        <f t="shared" si="31"/>
        <v>378.5025770243958</v>
      </c>
      <c r="F93" s="165">
        <v>3950</v>
      </c>
      <c r="G93" s="165">
        <f t="shared" si="32"/>
        <v>12679</v>
      </c>
      <c r="H93" s="123">
        <f t="shared" si="33"/>
        <v>9364</v>
      </c>
      <c r="I93" s="124">
        <v>7265</v>
      </c>
      <c r="J93" s="133">
        <v>0</v>
      </c>
    </row>
    <row r="94" spans="1:10" ht="18.75" x14ac:dyDescent="0.3">
      <c r="A94" s="91" t="s">
        <v>84</v>
      </c>
      <c r="B94" s="129">
        <v>4487</v>
      </c>
      <c r="C94" s="153">
        <v>8639</v>
      </c>
      <c r="D94" s="168">
        <v>1677317</v>
      </c>
      <c r="E94" s="165">
        <f t="shared" si="31"/>
        <v>373.81702696679298</v>
      </c>
      <c r="F94" s="165">
        <v>2111</v>
      </c>
      <c r="G94" s="165">
        <f t="shared" si="32"/>
        <v>6528</v>
      </c>
      <c r="H94" s="123">
        <f t="shared" si="33"/>
        <v>4766</v>
      </c>
      <c r="I94" s="124">
        <v>3872</v>
      </c>
      <c r="J94" s="133">
        <v>1</v>
      </c>
    </row>
    <row r="95" spans="1:10" ht="18.75" x14ac:dyDescent="0.3">
      <c r="A95" s="91" t="s">
        <v>85</v>
      </c>
      <c r="B95" s="129">
        <v>3212</v>
      </c>
      <c r="C95" s="153">
        <v>5670</v>
      </c>
      <c r="D95" s="168">
        <v>1109378</v>
      </c>
      <c r="E95" s="165">
        <f t="shared" si="31"/>
        <v>345.3854296388543</v>
      </c>
      <c r="F95" s="165">
        <v>1220</v>
      </c>
      <c r="G95" s="165">
        <f t="shared" si="32"/>
        <v>4450</v>
      </c>
      <c r="H95" s="123">
        <f t="shared" si="33"/>
        <v>3230</v>
      </c>
      <c r="I95" s="124">
        <v>2440</v>
      </c>
      <c r="J95" s="133">
        <v>0</v>
      </c>
    </row>
    <row r="96" spans="1:10" ht="18.75" x14ac:dyDescent="0.3">
      <c r="A96" s="91" t="s">
        <v>86</v>
      </c>
      <c r="B96" s="129">
        <v>5808</v>
      </c>
      <c r="C96" s="153">
        <v>11278</v>
      </c>
      <c r="D96" s="168">
        <v>2221698</v>
      </c>
      <c r="E96" s="165">
        <f t="shared" si="31"/>
        <v>382.52376033057851</v>
      </c>
      <c r="F96" s="165">
        <v>2684</v>
      </c>
      <c r="G96" s="165">
        <f t="shared" si="32"/>
        <v>8594</v>
      </c>
      <c r="H96" s="123">
        <f t="shared" si="33"/>
        <v>6182</v>
      </c>
      <c r="I96" s="124">
        <v>5096</v>
      </c>
      <c r="J96" s="133">
        <v>0</v>
      </c>
    </row>
    <row r="97" spans="1:10" ht="18.75" x14ac:dyDescent="0.3">
      <c r="A97" s="91" t="s">
        <v>87</v>
      </c>
      <c r="B97" s="129">
        <v>1257</v>
      </c>
      <c r="C97" s="153">
        <v>2704</v>
      </c>
      <c r="D97" s="168">
        <v>514788</v>
      </c>
      <c r="E97" s="165">
        <f t="shared" si="31"/>
        <v>409.53699284009548</v>
      </c>
      <c r="F97" s="165">
        <v>707</v>
      </c>
      <c r="G97" s="165">
        <f t="shared" si="32"/>
        <v>1997</v>
      </c>
      <c r="H97" s="123">
        <f t="shared" si="33"/>
        <v>1415</v>
      </c>
      <c r="I97" s="124">
        <v>1289</v>
      </c>
      <c r="J97" s="133">
        <v>0</v>
      </c>
    </row>
    <row r="98" spans="1:10" ht="18.75" x14ac:dyDescent="0.3">
      <c r="A98" s="91" t="s">
        <v>88</v>
      </c>
      <c r="B98" s="129">
        <v>17790</v>
      </c>
      <c r="C98" s="153">
        <v>31979</v>
      </c>
      <c r="D98" s="168">
        <v>6422998</v>
      </c>
      <c r="E98" s="165">
        <f t="shared" si="31"/>
        <v>361.04541877459246</v>
      </c>
      <c r="F98" s="165">
        <v>7887</v>
      </c>
      <c r="G98" s="165">
        <f t="shared" si="32"/>
        <v>24092</v>
      </c>
      <c r="H98" s="123">
        <f t="shared" si="33"/>
        <v>18357</v>
      </c>
      <c r="I98" s="124">
        <v>13622</v>
      </c>
      <c r="J98" s="133">
        <v>0</v>
      </c>
    </row>
    <row r="99" spans="1:10" ht="18.75" x14ac:dyDescent="0.3">
      <c r="A99" s="190" t="s">
        <v>89</v>
      </c>
      <c r="B99" s="129">
        <v>4877</v>
      </c>
      <c r="C99" s="153">
        <v>9434</v>
      </c>
      <c r="D99" s="191">
        <v>1809756</v>
      </c>
      <c r="E99" s="176">
        <f t="shared" si="31"/>
        <v>371.07976214886202</v>
      </c>
      <c r="F99" s="165">
        <v>2347</v>
      </c>
      <c r="G99" s="165">
        <f t="shared" si="32"/>
        <v>7087</v>
      </c>
      <c r="H99" s="123">
        <f t="shared" si="33"/>
        <v>5256</v>
      </c>
      <c r="I99" s="124">
        <v>4178</v>
      </c>
      <c r="J99" s="133">
        <v>0</v>
      </c>
    </row>
    <row r="100" spans="1:10" ht="19.5" thickBot="1" x14ac:dyDescent="0.35">
      <c r="A100" s="91" t="s">
        <v>90</v>
      </c>
      <c r="B100" s="156">
        <v>7357</v>
      </c>
      <c r="C100" s="157">
        <v>13909</v>
      </c>
      <c r="D100" s="170">
        <v>2755132</v>
      </c>
      <c r="E100" s="176">
        <f t="shared" si="31"/>
        <v>374.49123283947262</v>
      </c>
      <c r="F100" s="176">
        <v>3408</v>
      </c>
      <c r="G100" s="165">
        <f t="shared" si="32"/>
        <v>10501</v>
      </c>
      <c r="H100" s="171">
        <f t="shared" si="33"/>
        <v>7649</v>
      </c>
      <c r="I100" s="143">
        <v>6260</v>
      </c>
      <c r="J100" s="144">
        <v>0</v>
      </c>
    </row>
    <row r="101" spans="1:10" ht="19.5" thickBot="1" x14ac:dyDescent="0.35">
      <c r="A101" s="107" t="s">
        <v>48</v>
      </c>
      <c r="B101" s="145">
        <f>SUM(B92:B100)</f>
        <v>59808</v>
      </c>
      <c r="C101" s="145">
        <f t="shared" ref="C101:G101" si="34">SUM(C92:C100)</f>
        <v>111620</v>
      </c>
      <c r="D101" s="145">
        <f t="shared" si="34"/>
        <v>22041579</v>
      </c>
      <c r="E101" s="146">
        <f t="shared" si="31"/>
        <v>368.53897471910113</v>
      </c>
      <c r="F101" s="146">
        <f t="shared" si="34"/>
        <v>26797</v>
      </c>
      <c r="G101" s="146">
        <f t="shared" si="34"/>
        <v>84823</v>
      </c>
      <c r="H101" s="173">
        <f>SUM(H92:H100)</f>
        <v>62438</v>
      </c>
      <c r="I101" s="174">
        <f>SUM(I92:I100)</f>
        <v>49180</v>
      </c>
      <c r="J101" s="175">
        <f>SUM(J92:J100)</f>
        <v>2</v>
      </c>
    </row>
    <row r="102" spans="1:10" ht="19.5" thickBot="1" x14ac:dyDescent="0.35">
      <c r="A102" s="160"/>
      <c r="B102" s="161"/>
      <c r="C102" s="161"/>
      <c r="D102" s="161"/>
      <c r="E102" s="149"/>
      <c r="F102" s="149"/>
      <c r="G102" s="149"/>
      <c r="H102" s="114"/>
      <c r="I102" s="114"/>
      <c r="J102" s="114"/>
    </row>
    <row r="103" spans="1:10" ht="16.5" thickBot="1" x14ac:dyDescent="0.3">
      <c r="A103" s="437" t="s">
        <v>91</v>
      </c>
      <c r="B103" s="438"/>
      <c r="C103" s="438"/>
      <c r="D103" s="438"/>
      <c r="E103" s="438"/>
      <c r="F103" s="438"/>
      <c r="G103" s="438"/>
      <c r="H103" s="439"/>
      <c r="I103" s="439"/>
      <c r="J103" s="440"/>
    </row>
    <row r="104" spans="1:10" ht="18.75" x14ac:dyDescent="0.3">
      <c r="A104" s="193" t="s">
        <v>92</v>
      </c>
      <c r="B104" s="194">
        <v>4229</v>
      </c>
      <c r="C104" s="195">
        <v>8939</v>
      </c>
      <c r="D104" s="194">
        <v>1731979</v>
      </c>
      <c r="E104" s="176">
        <f t="shared" ref="E104:E118" si="35">D104/B104</f>
        <v>409.54812012296048</v>
      </c>
      <c r="F104" s="165">
        <v>2301</v>
      </c>
      <c r="G104" s="165">
        <f t="shared" ref="G104:G117" si="36">C104-F104</f>
        <v>6638</v>
      </c>
      <c r="H104" s="166">
        <f t="shared" ref="H104:H117" si="37">C104-I104-J104</f>
        <v>4787</v>
      </c>
      <c r="I104" s="119">
        <v>4150</v>
      </c>
      <c r="J104" s="120">
        <v>2</v>
      </c>
    </row>
    <row r="105" spans="1:10" ht="18.75" x14ac:dyDescent="0.3">
      <c r="A105" s="196" t="s">
        <v>93</v>
      </c>
      <c r="B105" s="129">
        <v>5928</v>
      </c>
      <c r="C105" s="131">
        <v>10676</v>
      </c>
      <c r="D105" s="129">
        <v>2132146</v>
      </c>
      <c r="E105" s="165">
        <f t="shared" si="35"/>
        <v>359.67375168690955</v>
      </c>
      <c r="F105" s="165">
        <v>2579</v>
      </c>
      <c r="G105" s="165">
        <f t="shared" si="36"/>
        <v>8097</v>
      </c>
      <c r="H105" s="123">
        <f t="shared" si="37"/>
        <v>5856</v>
      </c>
      <c r="I105" s="124">
        <v>4820</v>
      </c>
      <c r="J105" s="133">
        <v>0</v>
      </c>
    </row>
    <row r="106" spans="1:10" ht="18.75" x14ac:dyDescent="0.3">
      <c r="A106" s="196" t="s">
        <v>94</v>
      </c>
      <c r="B106" s="126">
        <v>877</v>
      </c>
      <c r="C106" s="197">
        <v>1736</v>
      </c>
      <c r="D106" s="126">
        <v>360442</v>
      </c>
      <c r="E106" s="165">
        <f t="shared" si="35"/>
        <v>410.99429874572405</v>
      </c>
      <c r="F106" s="165">
        <v>378</v>
      </c>
      <c r="G106" s="165">
        <f t="shared" si="36"/>
        <v>1358</v>
      </c>
      <c r="H106" s="123">
        <f t="shared" si="37"/>
        <v>904</v>
      </c>
      <c r="I106" s="124">
        <v>832</v>
      </c>
      <c r="J106" s="133">
        <v>0</v>
      </c>
    </row>
    <row r="107" spans="1:10" ht="18.75" x14ac:dyDescent="0.3">
      <c r="A107" s="196" t="s">
        <v>95</v>
      </c>
      <c r="B107" s="129">
        <v>8220</v>
      </c>
      <c r="C107" s="153">
        <v>15667</v>
      </c>
      <c r="D107" s="129">
        <v>3091071</v>
      </c>
      <c r="E107" s="165">
        <f t="shared" si="35"/>
        <v>376.04270072992699</v>
      </c>
      <c r="F107" s="165">
        <v>3907</v>
      </c>
      <c r="G107" s="165">
        <f t="shared" si="36"/>
        <v>11760</v>
      </c>
      <c r="H107" s="123">
        <f t="shared" si="37"/>
        <v>8642</v>
      </c>
      <c r="I107" s="124">
        <v>7025</v>
      </c>
      <c r="J107" s="133">
        <v>0</v>
      </c>
    </row>
    <row r="108" spans="1:10" ht="18.75" x14ac:dyDescent="0.3">
      <c r="A108" s="91" t="s">
        <v>96</v>
      </c>
      <c r="B108" s="129">
        <v>5078</v>
      </c>
      <c r="C108" s="153">
        <v>9800</v>
      </c>
      <c r="D108" s="129">
        <v>1950008</v>
      </c>
      <c r="E108" s="165">
        <f t="shared" si="35"/>
        <v>384.01102796376529</v>
      </c>
      <c r="F108" s="165">
        <v>2472</v>
      </c>
      <c r="G108" s="165">
        <f t="shared" si="36"/>
        <v>7328</v>
      </c>
      <c r="H108" s="123">
        <f t="shared" si="37"/>
        <v>5430</v>
      </c>
      <c r="I108" s="124">
        <v>4370</v>
      </c>
      <c r="J108" s="133">
        <v>0</v>
      </c>
    </row>
    <row r="109" spans="1:10" ht="18.75" x14ac:dyDescent="0.3">
      <c r="A109" s="91" t="s">
        <v>97</v>
      </c>
      <c r="B109" s="129">
        <v>4114</v>
      </c>
      <c r="C109" s="153">
        <v>8184</v>
      </c>
      <c r="D109" s="129">
        <v>1603909</v>
      </c>
      <c r="E109" s="165">
        <f t="shared" si="35"/>
        <v>389.86606708799223</v>
      </c>
      <c r="F109" s="165">
        <v>2033</v>
      </c>
      <c r="G109" s="165">
        <f t="shared" si="36"/>
        <v>6151</v>
      </c>
      <c r="H109" s="123">
        <f t="shared" si="37"/>
        <v>4233</v>
      </c>
      <c r="I109" s="124">
        <v>3950</v>
      </c>
      <c r="J109" s="133">
        <v>1</v>
      </c>
    </row>
    <row r="110" spans="1:10" ht="18.75" x14ac:dyDescent="0.3">
      <c r="A110" s="91" t="s">
        <v>98</v>
      </c>
      <c r="B110" s="129">
        <v>9884</v>
      </c>
      <c r="C110" s="153">
        <v>19603</v>
      </c>
      <c r="D110" s="129">
        <v>3792957</v>
      </c>
      <c r="E110" s="165">
        <f t="shared" si="35"/>
        <v>383.7471671388102</v>
      </c>
      <c r="F110" s="165">
        <v>5048</v>
      </c>
      <c r="G110" s="165">
        <f t="shared" si="36"/>
        <v>14555</v>
      </c>
      <c r="H110" s="123">
        <f t="shared" si="37"/>
        <v>11023</v>
      </c>
      <c r="I110" s="124">
        <v>8580</v>
      </c>
      <c r="J110" s="133">
        <v>0</v>
      </c>
    </row>
    <row r="111" spans="1:10" ht="18.75" x14ac:dyDescent="0.3">
      <c r="A111" s="91" t="s">
        <v>99</v>
      </c>
      <c r="B111" s="129">
        <v>6735</v>
      </c>
      <c r="C111" s="153">
        <v>13409</v>
      </c>
      <c r="D111" s="129">
        <v>2557579</v>
      </c>
      <c r="E111" s="165">
        <f t="shared" si="35"/>
        <v>379.74446919079435</v>
      </c>
      <c r="F111" s="165">
        <v>3243</v>
      </c>
      <c r="G111" s="165">
        <f t="shared" si="36"/>
        <v>10166</v>
      </c>
      <c r="H111" s="123">
        <f t="shared" si="37"/>
        <v>6994</v>
      </c>
      <c r="I111" s="124">
        <v>6415</v>
      </c>
      <c r="J111" s="133">
        <v>0</v>
      </c>
    </row>
    <row r="112" spans="1:10" ht="18.75" x14ac:dyDescent="0.3">
      <c r="A112" s="91" t="s">
        <v>100</v>
      </c>
      <c r="B112" s="129">
        <v>5844</v>
      </c>
      <c r="C112" s="153">
        <v>11908</v>
      </c>
      <c r="D112" s="129">
        <v>2314448</v>
      </c>
      <c r="E112" s="165">
        <f t="shared" si="35"/>
        <v>396.03832991101984</v>
      </c>
      <c r="F112" s="165">
        <v>3370</v>
      </c>
      <c r="G112" s="165">
        <f t="shared" si="36"/>
        <v>8538</v>
      </c>
      <c r="H112" s="123">
        <f t="shared" si="37"/>
        <v>6560</v>
      </c>
      <c r="I112" s="124">
        <v>5348</v>
      </c>
      <c r="J112" s="133">
        <v>0</v>
      </c>
    </row>
    <row r="113" spans="1:10" ht="18.75" x14ac:dyDescent="0.3">
      <c r="A113" s="91" t="s">
        <v>101</v>
      </c>
      <c r="B113" s="129">
        <v>8481</v>
      </c>
      <c r="C113" s="153">
        <v>15093</v>
      </c>
      <c r="D113" s="129">
        <v>3016568</v>
      </c>
      <c r="E113" s="165">
        <f t="shared" si="35"/>
        <v>355.68541445584248</v>
      </c>
      <c r="F113" s="165">
        <v>3898</v>
      </c>
      <c r="G113" s="165">
        <f t="shared" si="36"/>
        <v>11195</v>
      </c>
      <c r="H113" s="123">
        <f t="shared" si="37"/>
        <v>8697</v>
      </c>
      <c r="I113" s="124">
        <v>6396</v>
      </c>
      <c r="J113" s="133">
        <v>0</v>
      </c>
    </row>
    <row r="114" spans="1:10" ht="18.75" x14ac:dyDescent="0.3">
      <c r="A114" s="91" t="s">
        <v>102</v>
      </c>
      <c r="B114" s="129">
        <v>9573</v>
      </c>
      <c r="C114" s="153">
        <v>18919</v>
      </c>
      <c r="D114" s="129">
        <v>3724874</v>
      </c>
      <c r="E114" s="165">
        <f t="shared" si="35"/>
        <v>389.10205787109578</v>
      </c>
      <c r="F114" s="165">
        <v>5233</v>
      </c>
      <c r="G114" s="165">
        <f t="shared" si="36"/>
        <v>13686</v>
      </c>
      <c r="H114" s="123">
        <f t="shared" si="37"/>
        <v>10798</v>
      </c>
      <c r="I114" s="124">
        <v>8121</v>
      </c>
      <c r="J114" s="133">
        <v>0</v>
      </c>
    </row>
    <row r="115" spans="1:10" ht="18.75" x14ac:dyDescent="0.3">
      <c r="A115" s="91" t="s">
        <v>103</v>
      </c>
      <c r="B115" s="129">
        <v>17466</v>
      </c>
      <c r="C115" s="153">
        <v>32885</v>
      </c>
      <c r="D115" s="129">
        <v>6580037</v>
      </c>
      <c r="E115" s="165">
        <f t="shared" si="35"/>
        <v>376.73405473491357</v>
      </c>
      <c r="F115" s="165">
        <v>8743</v>
      </c>
      <c r="G115" s="165">
        <f t="shared" si="36"/>
        <v>24142</v>
      </c>
      <c r="H115" s="123">
        <f t="shared" si="37"/>
        <v>18720</v>
      </c>
      <c r="I115" s="124">
        <v>14165</v>
      </c>
      <c r="J115" s="133">
        <v>0</v>
      </c>
    </row>
    <row r="116" spans="1:10" ht="18.75" x14ac:dyDescent="0.3">
      <c r="A116" s="91" t="s">
        <v>104</v>
      </c>
      <c r="B116" s="129">
        <v>6281</v>
      </c>
      <c r="C116" s="153">
        <v>12542</v>
      </c>
      <c r="D116" s="129">
        <v>2451215</v>
      </c>
      <c r="E116" s="165">
        <f t="shared" si="35"/>
        <v>390.25871676484638</v>
      </c>
      <c r="F116" s="165">
        <v>3174</v>
      </c>
      <c r="G116" s="165">
        <f t="shared" si="36"/>
        <v>9368</v>
      </c>
      <c r="H116" s="123">
        <f t="shared" si="37"/>
        <v>6910</v>
      </c>
      <c r="I116" s="124">
        <v>5632</v>
      </c>
      <c r="J116" s="133">
        <v>0</v>
      </c>
    </row>
    <row r="117" spans="1:10" ht="19.5" thickBot="1" x14ac:dyDescent="0.35">
      <c r="A117" s="91" t="s">
        <v>105</v>
      </c>
      <c r="B117" s="156">
        <v>8810</v>
      </c>
      <c r="C117" s="157">
        <v>16664</v>
      </c>
      <c r="D117" s="156">
        <v>3321873</v>
      </c>
      <c r="E117" s="176">
        <f t="shared" si="35"/>
        <v>377.05709421112374</v>
      </c>
      <c r="F117" s="176">
        <v>3815</v>
      </c>
      <c r="G117" s="165">
        <f t="shared" si="36"/>
        <v>12849</v>
      </c>
      <c r="H117" s="171">
        <f t="shared" si="37"/>
        <v>9247</v>
      </c>
      <c r="I117" s="143">
        <v>7417</v>
      </c>
      <c r="J117" s="144">
        <v>0</v>
      </c>
    </row>
    <row r="118" spans="1:10" ht="19.5" thickBot="1" x14ac:dyDescent="0.35">
      <c r="A118" s="107" t="s">
        <v>48</v>
      </c>
      <c r="B118" s="145">
        <f>SUM(B104:B117)</f>
        <v>101520</v>
      </c>
      <c r="C118" s="145">
        <f t="shared" ref="C118:J118" si="38">SUM(C104:C117)</f>
        <v>196025</v>
      </c>
      <c r="D118" s="145">
        <f t="shared" si="38"/>
        <v>38629106</v>
      </c>
      <c r="E118" s="146">
        <f t="shared" si="35"/>
        <v>380.50734830575254</v>
      </c>
      <c r="F118" s="146">
        <f t="shared" si="38"/>
        <v>50194</v>
      </c>
      <c r="G118" s="146">
        <f t="shared" si="38"/>
        <v>145831</v>
      </c>
      <c r="H118" s="173">
        <f>SUM(H104:H117)</f>
        <v>108801</v>
      </c>
      <c r="I118" s="174">
        <f t="shared" si="38"/>
        <v>87221</v>
      </c>
      <c r="J118" s="175">
        <f t="shared" si="38"/>
        <v>3</v>
      </c>
    </row>
    <row r="119" spans="1:10" ht="19.5" thickBot="1" x14ac:dyDescent="0.35">
      <c r="A119" s="160"/>
      <c r="B119" s="161"/>
      <c r="C119" s="161"/>
      <c r="D119" s="161"/>
      <c r="E119" s="149"/>
      <c r="F119" s="149"/>
      <c r="G119" s="149"/>
      <c r="H119" s="114"/>
      <c r="I119" s="114"/>
      <c r="J119" s="114"/>
    </row>
    <row r="120" spans="1:10" ht="16.5" thickBot="1" x14ac:dyDescent="0.3">
      <c r="A120" s="430" t="s">
        <v>106</v>
      </c>
      <c r="B120" s="431"/>
      <c r="C120" s="431"/>
      <c r="D120" s="431"/>
      <c r="E120" s="431"/>
      <c r="F120" s="431"/>
      <c r="G120" s="431"/>
      <c r="H120" s="431"/>
      <c r="I120" s="431"/>
      <c r="J120" s="432"/>
    </row>
    <row r="121" spans="1:10" ht="18.75" x14ac:dyDescent="0.3">
      <c r="A121" s="82" t="s">
        <v>154</v>
      </c>
      <c r="B121" s="150">
        <v>10118</v>
      </c>
      <c r="C121" s="198">
        <v>18324</v>
      </c>
      <c r="D121" s="150">
        <v>3660766</v>
      </c>
      <c r="E121" s="150">
        <f t="shared" ref="E121:E129" si="39">D121/B121</f>
        <v>361.80727416485473</v>
      </c>
      <c r="F121" s="150">
        <v>5005</v>
      </c>
      <c r="G121" s="198">
        <f t="shared" ref="G121:G128" si="40">C121-F121</f>
        <v>13319</v>
      </c>
      <c r="H121" s="118">
        <f t="shared" ref="H121:H128" si="41">C121-I121-J121</f>
        <v>10710</v>
      </c>
      <c r="I121" s="119">
        <v>7614</v>
      </c>
      <c r="J121" s="152">
        <v>0</v>
      </c>
    </row>
    <row r="122" spans="1:10" ht="18.75" x14ac:dyDescent="0.3">
      <c r="A122" s="91" t="s">
        <v>155</v>
      </c>
      <c r="B122" s="126">
        <v>1606</v>
      </c>
      <c r="C122" s="165">
        <v>2908</v>
      </c>
      <c r="D122" s="126">
        <v>582327</v>
      </c>
      <c r="E122" s="126">
        <f t="shared" si="39"/>
        <v>362.59464508094646</v>
      </c>
      <c r="F122" s="129">
        <v>751</v>
      </c>
      <c r="G122" s="199">
        <f t="shared" si="40"/>
        <v>2157</v>
      </c>
      <c r="H122" s="97">
        <f t="shared" si="41"/>
        <v>1708</v>
      </c>
      <c r="I122" s="124">
        <v>1200</v>
      </c>
      <c r="J122" s="154">
        <v>0</v>
      </c>
    </row>
    <row r="123" spans="1:10" ht="18.75" x14ac:dyDescent="0.3">
      <c r="A123" s="91" t="s">
        <v>156</v>
      </c>
      <c r="B123" s="129">
        <v>10122</v>
      </c>
      <c r="C123" s="167">
        <v>16038</v>
      </c>
      <c r="D123" s="129">
        <v>3260571</v>
      </c>
      <c r="E123" s="129">
        <f t="shared" si="39"/>
        <v>322.12714878482512</v>
      </c>
      <c r="F123" s="129">
        <v>3735</v>
      </c>
      <c r="G123" s="199">
        <f t="shared" si="40"/>
        <v>12303</v>
      </c>
      <c r="H123" s="97">
        <f t="shared" si="41"/>
        <v>9301</v>
      </c>
      <c r="I123" s="124">
        <v>6737</v>
      </c>
      <c r="J123" s="154">
        <v>0</v>
      </c>
    </row>
    <row r="124" spans="1:10" ht="18.75" x14ac:dyDescent="0.3">
      <c r="A124" s="91" t="s">
        <v>157</v>
      </c>
      <c r="B124" s="129">
        <v>12177</v>
      </c>
      <c r="C124" s="167">
        <v>22852</v>
      </c>
      <c r="D124" s="129">
        <v>4551052</v>
      </c>
      <c r="E124" s="129">
        <f t="shared" si="39"/>
        <v>373.74164408310747</v>
      </c>
      <c r="F124" s="129">
        <v>7075</v>
      </c>
      <c r="G124" s="199">
        <f t="shared" si="40"/>
        <v>15777</v>
      </c>
      <c r="H124" s="97">
        <f t="shared" si="41"/>
        <v>13834</v>
      </c>
      <c r="I124" s="124">
        <v>9018</v>
      </c>
      <c r="J124" s="154">
        <v>0</v>
      </c>
    </row>
    <row r="125" spans="1:10" ht="18.75" x14ac:dyDescent="0.3">
      <c r="A125" s="91" t="s">
        <v>158</v>
      </c>
      <c r="B125" s="129">
        <v>10622</v>
      </c>
      <c r="C125" s="167">
        <v>19656</v>
      </c>
      <c r="D125" s="129">
        <v>3926448</v>
      </c>
      <c r="E125" s="129">
        <f t="shared" si="39"/>
        <v>369.65241950668423</v>
      </c>
      <c r="F125" s="129">
        <v>6228</v>
      </c>
      <c r="G125" s="199">
        <f t="shared" si="40"/>
        <v>13428</v>
      </c>
      <c r="H125" s="97">
        <f t="shared" si="41"/>
        <v>12054</v>
      </c>
      <c r="I125" s="124">
        <v>7601</v>
      </c>
      <c r="J125" s="154">
        <v>1</v>
      </c>
    </row>
    <row r="126" spans="1:10" ht="18.75" x14ac:dyDescent="0.3">
      <c r="A126" s="91" t="s">
        <v>159</v>
      </c>
      <c r="B126" s="129">
        <v>8674</v>
      </c>
      <c r="C126" s="167">
        <v>16513</v>
      </c>
      <c r="D126" s="129">
        <v>3283644</v>
      </c>
      <c r="E126" s="129">
        <f t="shared" si="39"/>
        <v>378.56167857966335</v>
      </c>
      <c r="F126" s="129">
        <v>5257</v>
      </c>
      <c r="G126" s="199">
        <f t="shared" si="40"/>
        <v>11256</v>
      </c>
      <c r="H126" s="97">
        <f t="shared" si="41"/>
        <v>9927</v>
      </c>
      <c r="I126" s="124">
        <v>6586</v>
      </c>
      <c r="J126" s="154">
        <v>0</v>
      </c>
    </row>
    <row r="127" spans="1:10" ht="18.75" x14ac:dyDescent="0.3">
      <c r="A127" s="91" t="s">
        <v>160</v>
      </c>
      <c r="B127" s="129">
        <v>15667</v>
      </c>
      <c r="C127" s="167">
        <v>27326</v>
      </c>
      <c r="D127" s="129">
        <v>5497283</v>
      </c>
      <c r="E127" s="129">
        <f t="shared" si="39"/>
        <v>350.88293866087957</v>
      </c>
      <c r="F127" s="129">
        <v>7951</v>
      </c>
      <c r="G127" s="199">
        <f t="shared" si="40"/>
        <v>19375</v>
      </c>
      <c r="H127" s="97">
        <f t="shared" si="41"/>
        <v>16503</v>
      </c>
      <c r="I127" s="124">
        <v>10823</v>
      </c>
      <c r="J127" s="154">
        <v>0</v>
      </c>
    </row>
    <row r="128" spans="1:10" ht="19.5" thickBot="1" x14ac:dyDescent="0.35">
      <c r="A128" s="190" t="s">
        <v>161</v>
      </c>
      <c r="B128" s="156">
        <v>1791</v>
      </c>
      <c r="C128" s="169">
        <v>3544</v>
      </c>
      <c r="D128" s="156">
        <v>726494</v>
      </c>
      <c r="E128" s="156">
        <f t="shared" si="39"/>
        <v>405.63595756560579</v>
      </c>
      <c r="F128" s="156">
        <v>1176</v>
      </c>
      <c r="G128" s="200">
        <f t="shared" si="40"/>
        <v>2368</v>
      </c>
      <c r="H128" s="104">
        <f t="shared" si="41"/>
        <v>2033</v>
      </c>
      <c r="I128" s="143">
        <v>1511</v>
      </c>
      <c r="J128" s="158">
        <v>0</v>
      </c>
    </row>
    <row r="129" spans="1:10" ht="19.5" thickBot="1" x14ac:dyDescent="0.35">
      <c r="A129" s="107" t="s">
        <v>48</v>
      </c>
      <c r="B129" s="145">
        <f t="shared" ref="B129:J129" si="42">SUM(B121:B128)</f>
        <v>70777</v>
      </c>
      <c r="C129" s="145">
        <f t="shared" si="42"/>
        <v>127161</v>
      </c>
      <c r="D129" s="145">
        <f t="shared" si="42"/>
        <v>25488585</v>
      </c>
      <c r="E129" s="159">
        <f t="shared" si="39"/>
        <v>360.12525255379575</v>
      </c>
      <c r="F129" s="159">
        <f t="shared" si="42"/>
        <v>37178</v>
      </c>
      <c r="G129" s="159">
        <f t="shared" si="42"/>
        <v>89983</v>
      </c>
      <c r="H129" s="173">
        <f>SUM(H121:H128)</f>
        <v>76070</v>
      </c>
      <c r="I129" s="174">
        <f t="shared" si="42"/>
        <v>51090</v>
      </c>
      <c r="J129" s="175">
        <f t="shared" si="42"/>
        <v>1</v>
      </c>
    </row>
    <row r="130" spans="1:10" ht="19.5" thickBot="1" x14ac:dyDescent="0.35">
      <c r="A130" s="160"/>
      <c r="B130" s="161"/>
      <c r="C130" s="161"/>
      <c r="D130" s="161"/>
      <c r="E130" s="149"/>
      <c r="F130" s="149"/>
      <c r="G130" s="149"/>
      <c r="H130" s="114"/>
      <c r="I130" s="114"/>
      <c r="J130" s="114"/>
    </row>
    <row r="131" spans="1:10" ht="19.5" thickBot="1" x14ac:dyDescent="0.35">
      <c r="A131" s="201" t="s">
        <v>115</v>
      </c>
      <c r="B131" s="202">
        <f t="shared" ref="B131:J131" si="43">SUM(B129+B118+B101+B89+B76+B67+B57+B47+B33+B17)</f>
        <v>721523</v>
      </c>
      <c r="C131" s="202">
        <f t="shared" si="43"/>
        <v>1342548</v>
      </c>
      <c r="D131" s="202">
        <f t="shared" si="43"/>
        <v>265601270</v>
      </c>
      <c r="E131" s="146">
        <f t="shared" ref="E131" si="44">D131/B131</f>
        <v>368.11199365785984</v>
      </c>
      <c r="F131" s="146">
        <f t="shared" si="43"/>
        <v>344808</v>
      </c>
      <c r="G131" s="146">
        <f t="shared" si="43"/>
        <v>997740</v>
      </c>
      <c r="H131" s="145">
        <f t="shared" si="43"/>
        <v>762039</v>
      </c>
      <c r="I131" s="189">
        <f t="shared" si="43"/>
        <v>580497</v>
      </c>
      <c r="J131" s="203">
        <f t="shared" si="43"/>
        <v>12</v>
      </c>
    </row>
  </sheetData>
  <mergeCells count="13">
    <mergeCell ref="B1:I1"/>
    <mergeCell ref="B2:I2"/>
    <mergeCell ref="B3:I3"/>
    <mergeCell ref="B4:I4"/>
    <mergeCell ref="D5:F5"/>
    <mergeCell ref="A91:J91"/>
    <mergeCell ref="A103:J103"/>
    <mergeCell ref="A120:J120"/>
    <mergeCell ref="A19:J19"/>
    <mergeCell ref="A35:J35"/>
    <mergeCell ref="A49:J49"/>
    <mergeCell ref="A59:J59"/>
    <mergeCell ref="A78:J7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workbookViewId="0">
      <selection activeCell="E7" sqref="E7"/>
    </sheetView>
  </sheetViews>
  <sheetFormatPr defaultRowHeight="15" x14ac:dyDescent="0.25"/>
  <cols>
    <col min="1" max="1" width="18.7109375" style="69" bestFit="1" customWidth="1"/>
    <col min="2" max="2" width="13.42578125" style="69" bestFit="1" customWidth="1"/>
    <col min="3" max="3" width="15.42578125" style="69" customWidth="1"/>
    <col min="4" max="4" width="19.28515625" style="69" bestFit="1" customWidth="1"/>
    <col min="5" max="5" width="20.140625" style="69" bestFit="1" customWidth="1"/>
    <col min="6" max="6" width="10.5703125" style="69" bestFit="1" customWidth="1"/>
    <col min="7" max="7" width="11.5703125" style="69" bestFit="1" customWidth="1"/>
    <col min="8" max="8" width="12.28515625" style="69" bestFit="1" customWidth="1"/>
    <col min="9" max="9" width="13" style="69" bestFit="1" customWidth="1"/>
    <col min="10" max="10" width="6.5703125" style="69" bestFit="1" customWidth="1"/>
    <col min="11" max="12" width="9.140625" style="69"/>
    <col min="13" max="13" width="18.42578125" style="69" bestFit="1" customWidth="1"/>
    <col min="14" max="248" width="9.140625" style="69"/>
    <col min="249" max="249" width="18.7109375" style="69" bestFit="1" customWidth="1"/>
    <col min="250" max="250" width="9.140625" style="69"/>
    <col min="251" max="251" width="10.28515625" style="69" customWidth="1"/>
    <col min="252" max="252" width="12.7109375" style="69" bestFit="1" customWidth="1"/>
    <col min="253" max="253" width="10.85546875" style="69" customWidth="1"/>
    <col min="254" max="254" width="19.140625" style="69" bestFit="1" customWidth="1"/>
    <col min="255" max="255" width="9.140625" style="69"/>
    <col min="256" max="256" width="9.42578125" style="69" customWidth="1"/>
    <col min="257" max="257" width="11.140625" style="69" customWidth="1"/>
    <col min="258" max="258" width="10.42578125" style="69" bestFit="1" customWidth="1"/>
    <col min="259" max="259" width="19.140625" style="69" bestFit="1" customWidth="1"/>
    <col min="260" max="260" width="9.140625" style="69"/>
    <col min="261" max="261" width="9.5703125" style="69" customWidth="1"/>
    <col min="262" max="262" width="9.140625" style="69"/>
    <col min="263" max="263" width="10.42578125" style="69" bestFit="1" customWidth="1"/>
    <col min="264" max="504" width="9.140625" style="69"/>
    <col min="505" max="505" width="18.7109375" style="69" bestFit="1" customWidth="1"/>
    <col min="506" max="506" width="9.140625" style="69"/>
    <col min="507" max="507" width="10.28515625" style="69" customWidth="1"/>
    <col min="508" max="508" width="12.7109375" style="69" bestFit="1" customWidth="1"/>
    <col min="509" max="509" width="10.85546875" style="69" customWidth="1"/>
    <col min="510" max="510" width="19.140625" style="69" bestFit="1" customWidth="1"/>
    <col min="511" max="511" width="9.140625" style="69"/>
    <col min="512" max="512" width="9.42578125" style="69" customWidth="1"/>
    <col min="513" max="513" width="11.140625" style="69" customWidth="1"/>
    <col min="514" max="514" width="10.42578125" style="69" bestFit="1" customWidth="1"/>
    <col min="515" max="515" width="19.140625" style="69" bestFit="1" customWidth="1"/>
    <col min="516" max="516" width="9.140625" style="69"/>
    <col min="517" max="517" width="9.5703125" style="69" customWidth="1"/>
    <col min="518" max="518" width="9.140625" style="69"/>
    <col min="519" max="519" width="10.42578125" style="69" bestFit="1" customWidth="1"/>
    <col min="520" max="760" width="9.140625" style="69"/>
    <col min="761" max="761" width="18.7109375" style="69" bestFit="1" customWidth="1"/>
    <col min="762" max="762" width="9.140625" style="69"/>
    <col min="763" max="763" width="10.28515625" style="69" customWidth="1"/>
    <col min="764" max="764" width="12.7109375" style="69" bestFit="1" customWidth="1"/>
    <col min="765" max="765" width="10.85546875" style="69" customWidth="1"/>
    <col min="766" max="766" width="19.140625" style="69" bestFit="1" customWidth="1"/>
    <col min="767" max="767" width="9.140625" style="69"/>
    <col min="768" max="768" width="9.42578125" style="69" customWidth="1"/>
    <col min="769" max="769" width="11.140625" style="69" customWidth="1"/>
    <col min="770" max="770" width="10.42578125" style="69" bestFit="1" customWidth="1"/>
    <col min="771" max="771" width="19.140625" style="69" bestFit="1" customWidth="1"/>
    <col min="772" max="772" width="9.140625" style="69"/>
    <col min="773" max="773" width="9.5703125" style="69" customWidth="1"/>
    <col min="774" max="774" width="9.140625" style="69"/>
    <col min="775" max="775" width="10.42578125" style="69" bestFit="1" customWidth="1"/>
    <col min="776" max="1016" width="9.140625" style="69"/>
    <col min="1017" max="1017" width="18.7109375" style="69" bestFit="1" customWidth="1"/>
    <col min="1018" max="1018" width="9.140625" style="69"/>
    <col min="1019" max="1019" width="10.28515625" style="69" customWidth="1"/>
    <col min="1020" max="1020" width="12.7109375" style="69" bestFit="1" customWidth="1"/>
    <col min="1021" max="1021" width="10.85546875" style="69" customWidth="1"/>
    <col min="1022" max="1022" width="19.140625" style="69" bestFit="1" customWidth="1"/>
    <col min="1023" max="1023" width="9.140625" style="69"/>
    <col min="1024" max="1024" width="9.42578125" style="69" customWidth="1"/>
    <col min="1025" max="1025" width="11.140625" style="69" customWidth="1"/>
    <col min="1026" max="1026" width="10.42578125" style="69" bestFit="1" customWidth="1"/>
    <col min="1027" max="1027" width="19.140625" style="69" bestFit="1" customWidth="1"/>
    <col min="1028" max="1028" width="9.140625" style="69"/>
    <col min="1029" max="1029" width="9.5703125" style="69" customWidth="1"/>
    <col min="1030" max="1030" width="9.140625" style="69"/>
    <col min="1031" max="1031" width="10.42578125" style="69" bestFit="1" customWidth="1"/>
    <col min="1032" max="1272" width="9.140625" style="69"/>
    <col min="1273" max="1273" width="18.7109375" style="69" bestFit="1" customWidth="1"/>
    <col min="1274" max="1274" width="9.140625" style="69"/>
    <col min="1275" max="1275" width="10.28515625" style="69" customWidth="1"/>
    <col min="1276" max="1276" width="12.7109375" style="69" bestFit="1" customWidth="1"/>
    <col min="1277" max="1277" width="10.85546875" style="69" customWidth="1"/>
    <col min="1278" max="1278" width="19.140625" style="69" bestFit="1" customWidth="1"/>
    <col min="1279" max="1279" width="9.140625" style="69"/>
    <col min="1280" max="1280" width="9.42578125" style="69" customWidth="1"/>
    <col min="1281" max="1281" width="11.140625" style="69" customWidth="1"/>
    <col min="1282" max="1282" width="10.42578125" style="69" bestFit="1" customWidth="1"/>
    <col min="1283" max="1283" width="19.140625" style="69" bestFit="1" customWidth="1"/>
    <col min="1284" max="1284" width="9.140625" style="69"/>
    <col min="1285" max="1285" width="9.5703125" style="69" customWidth="1"/>
    <col min="1286" max="1286" width="9.140625" style="69"/>
    <col min="1287" max="1287" width="10.42578125" style="69" bestFit="1" customWidth="1"/>
    <col min="1288" max="1528" width="9.140625" style="69"/>
    <col min="1529" max="1529" width="18.7109375" style="69" bestFit="1" customWidth="1"/>
    <col min="1530" max="1530" width="9.140625" style="69"/>
    <col min="1531" max="1531" width="10.28515625" style="69" customWidth="1"/>
    <col min="1532" max="1532" width="12.7109375" style="69" bestFit="1" customWidth="1"/>
    <col min="1533" max="1533" width="10.85546875" style="69" customWidth="1"/>
    <col min="1534" max="1534" width="19.140625" style="69" bestFit="1" customWidth="1"/>
    <col min="1535" max="1535" width="9.140625" style="69"/>
    <col min="1536" max="1536" width="9.42578125" style="69" customWidth="1"/>
    <col min="1537" max="1537" width="11.140625" style="69" customWidth="1"/>
    <col min="1538" max="1538" width="10.42578125" style="69" bestFit="1" customWidth="1"/>
    <col min="1539" max="1539" width="19.140625" style="69" bestFit="1" customWidth="1"/>
    <col min="1540" max="1540" width="9.140625" style="69"/>
    <col min="1541" max="1541" width="9.5703125" style="69" customWidth="1"/>
    <col min="1542" max="1542" width="9.140625" style="69"/>
    <col min="1543" max="1543" width="10.42578125" style="69" bestFit="1" customWidth="1"/>
    <col min="1544" max="1784" width="9.140625" style="69"/>
    <col min="1785" max="1785" width="18.7109375" style="69" bestFit="1" customWidth="1"/>
    <col min="1786" max="1786" width="9.140625" style="69"/>
    <col min="1787" max="1787" width="10.28515625" style="69" customWidth="1"/>
    <col min="1788" max="1788" width="12.7109375" style="69" bestFit="1" customWidth="1"/>
    <col min="1789" max="1789" width="10.85546875" style="69" customWidth="1"/>
    <col min="1790" max="1790" width="19.140625" style="69" bestFit="1" customWidth="1"/>
    <col min="1791" max="1791" width="9.140625" style="69"/>
    <col min="1792" max="1792" width="9.42578125" style="69" customWidth="1"/>
    <col min="1793" max="1793" width="11.140625" style="69" customWidth="1"/>
    <col min="1794" max="1794" width="10.42578125" style="69" bestFit="1" customWidth="1"/>
    <col min="1795" max="1795" width="19.140625" style="69" bestFit="1" customWidth="1"/>
    <col min="1796" max="1796" width="9.140625" style="69"/>
    <col min="1797" max="1797" width="9.5703125" style="69" customWidth="1"/>
    <col min="1798" max="1798" width="9.140625" style="69"/>
    <col min="1799" max="1799" width="10.42578125" style="69" bestFit="1" customWidth="1"/>
    <col min="1800" max="2040" width="9.140625" style="69"/>
    <col min="2041" max="2041" width="18.7109375" style="69" bestFit="1" customWidth="1"/>
    <col min="2042" max="2042" width="9.140625" style="69"/>
    <col min="2043" max="2043" width="10.28515625" style="69" customWidth="1"/>
    <col min="2044" max="2044" width="12.7109375" style="69" bestFit="1" customWidth="1"/>
    <col min="2045" max="2045" width="10.85546875" style="69" customWidth="1"/>
    <col min="2046" max="2046" width="19.140625" style="69" bestFit="1" customWidth="1"/>
    <col min="2047" max="2047" width="9.140625" style="69"/>
    <col min="2048" max="2048" width="9.42578125" style="69" customWidth="1"/>
    <col min="2049" max="2049" width="11.140625" style="69" customWidth="1"/>
    <col min="2050" max="2050" width="10.42578125" style="69" bestFit="1" customWidth="1"/>
    <col min="2051" max="2051" width="19.140625" style="69" bestFit="1" customWidth="1"/>
    <col min="2052" max="2052" width="9.140625" style="69"/>
    <col min="2053" max="2053" width="9.5703125" style="69" customWidth="1"/>
    <col min="2054" max="2054" width="9.140625" style="69"/>
    <col min="2055" max="2055" width="10.42578125" style="69" bestFit="1" customWidth="1"/>
    <col min="2056" max="2296" width="9.140625" style="69"/>
    <col min="2297" max="2297" width="18.7109375" style="69" bestFit="1" customWidth="1"/>
    <col min="2298" max="2298" width="9.140625" style="69"/>
    <col min="2299" max="2299" width="10.28515625" style="69" customWidth="1"/>
    <col min="2300" max="2300" width="12.7109375" style="69" bestFit="1" customWidth="1"/>
    <col min="2301" max="2301" width="10.85546875" style="69" customWidth="1"/>
    <col min="2302" max="2302" width="19.140625" style="69" bestFit="1" customWidth="1"/>
    <col min="2303" max="2303" width="9.140625" style="69"/>
    <col min="2304" max="2304" width="9.42578125" style="69" customWidth="1"/>
    <col min="2305" max="2305" width="11.140625" style="69" customWidth="1"/>
    <col min="2306" max="2306" width="10.42578125" style="69" bestFit="1" customWidth="1"/>
    <col min="2307" max="2307" width="19.140625" style="69" bestFit="1" customWidth="1"/>
    <col min="2308" max="2308" width="9.140625" style="69"/>
    <col min="2309" max="2309" width="9.5703125" style="69" customWidth="1"/>
    <col min="2310" max="2310" width="9.140625" style="69"/>
    <col min="2311" max="2311" width="10.42578125" style="69" bestFit="1" customWidth="1"/>
    <col min="2312" max="2552" width="9.140625" style="69"/>
    <col min="2553" max="2553" width="18.7109375" style="69" bestFit="1" customWidth="1"/>
    <col min="2554" max="2554" width="9.140625" style="69"/>
    <col min="2555" max="2555" width="10.28515625" style="69" customWidth="1"/>
    <col min="2556" max="2556" width="12.7109375" style="69" bestFit="1" customWidth="1"/>
    <col min="2557" max="2557" width="10.85546875" style="69" customWidth="1"/>
    <col min="2558" max="2558" width="19.140625" style="69" bestFit="1" customWidth="1"/>
    <col min="2559" max="2559" width="9.140625" style="69"/>
    <col min="2560" max="2560" width="9.42578125" style="69" customWidth="1"/>
    <col min="2561" max="2561" width="11.140625" style="69" customWidth="1"/>
    <col min="2562" max="2562" width="10.42578125" style="69" bestFit="1" customWidth="1"/>
    <col min="2563" max="2563" width="19.140625" style="69" bestFit="1" customWidth="1"/>
    <col min="2564" max="2564" width="9.140625" style="69"/>
    <col min="2565" max="2565" width="9.5703125" style="69" customWidth="1"/>
    <col min="2566" max="2566" width="9.140625" style="69"/>
    <col min="2567" max="2567" width="10.42578125" style="69" bestFit="1" customWidth="1"/>
    <col min="2568" max="2808" width="9.140625" style="69"/>
    <col min="2809" max="2809" width="18.7109375" style="69" bestFit="1" customWidth="1"/>
    <col min="2810" max="2810" width="9.140625" style="69"/>
    <col min="2811" max="2811" width="10.28515625" style="69" customWidth="1"/>
    <col min="2812" max="2812" width="12.7109375" style="69" bestFit="1" customWidth="1"/>
    <col min="2813" max="2813" width="10.85546875" style="69" customWidth="1"/>
    <col min="2814" max="2814" width="19.140625" style="69" bestFit="1" customWidth="1"/>
    <col min="2815" max="2815" width="9.140625" style="69"/>
    <col min="2816" max="2816" width="9.42578125" style="69" customWidth="1"/>
    <col min="2817" max="2817" width="11.140625" style="69" customWidth="1"/>
    <col min="2818" max="2818" width="10.42578125" style="69" bestFit="1" customWidth="1"/>
    <col min="2819" max="2819" width="19.140625" style="69" bestFit="1" customWidth="1"/>
    <col min="2820" max="2820" width="9.140625" style="69"/>
    <col min="2821" max="2821" width="9.5703125" style="69" customWidth="1"/>
    <col min="2822" max="2822" width="9.140625" style="69"/>
    <col min="2823" max="2823" width="10.42578125" style="69" bestFit="1" customWidth="1"/>
    <col min="2824" max="3064" width="9.140625" style="69"/>
    <col min="3065" max="3065" width="18.7109375" style="69" bestFit="1" customWidth="1"/>
    <col min="3066" max="3066" width="9.140625" style="69"/>
    <col min="3067" max="3067" width="10.28515625" style="69" customWidth="1"/>
    <col min="3068" max="3068" width="12.7109375" style="69" bestFit="1" customWidth="1"/>
    <col min="3069" max="3069" width="10.85546875" style="69" customWidth="1"/>
    <col min="3070" max="3070" width="19.140625" style="69" bestFit="1" customWidth="1"/>
    <col min="3071" max="3071" width="9.140625" style="69"/>
    <col min="3072" max="3072" width="9.42578125" style="69" customWidth="1"/>
    <col min="3073" max="3073" width="11.140625" style="69" customWidth="1"/>
    <col min="3074" max="3074" width="10.42578125" style="69" bestFit="1" customWidth="1"/>
    <col min="3075" max="3075" width="19.140625" style="69" bestFit="1" customWidth="1"/>
    <col min="3076" max="3076" width="9.140625" style="69"/>
    <col min="3077" max="3077" width="9.5703125" style="69" customWidth="1"/>
    <col min="3078" max="3078" width="9.140625" style="69"/>
    <col min="3079" max="3079" width="10.42578125" style="69" bestFit="1" customWidth="1"/>
    <col min="3080" max="3320" width="9.140625" style="69"/>
    <col min="3321" max="3321" width="18.7109375" style="69" bestFit="1" customWidth="1"/>
    <col min="3322" max="3322" width="9.140625" style="69"/>
    <col min="3323" max="3323" width="10.28515625" style="69" customWidth="1"/>
    <col min="3324" max="3324" width="12.7109375" style="69" bestFit="1" customWidth="1"/>
    <col min="3325" max="3325" width="10.85546875" style="69" customWidth="1"/>
    <col min="3326" max="3326" width="19.140625" style="69" bestFit="1" customWidth="1"/>
    <col min="3327" max="3327" width="9.140625" style="69"/>
    <col min="3328" max="3328" width="9.42578125" style="69" customWidth="1"/>
    <col min="3329" max="3329" width="11.140625" style="69" customWidth="1"/>
    <col min="3330" max="3330" width="10.42578125" style="69" bestFit="1" customWidth="1"/>
    <col min="3331" max="3331" width="19.140625" style="69" bestFit="1" customWidth="1"/>
    <col min="3332" max="3332" width="9.140625" style="69"/>
    <col min="3333" max="3333" width="9.5703125" style="69" customWidth="1"/>
    <col min="3334" max="3334" width="9.140625" style="69"/>
    <col min="3335" max="3335" width="10.42578125" style="69" bestFit="1" customWidth="1"/>
    <col min="3336" max="3576" width="9.140625" style="69"/>
    <col min="3577" max="3577" width="18.7109375" style="69" bestFit="1" customWidth="1"/>
    <col min="3578" max="3578" width="9.140625" style="69"/>
    <col min="3579" max="3579" width="10.28515625" style="69" customWidth="1"/>
    <col min="3580" max="3580" width="12.7109375" style="69" bestFit="1" customWidth="1"/>
    <col min="3581" max="3581" width="10.85546875" style="69" customWidth="1"/>
    <col min="3582" max="3582" width="19.140625" style="69" bestFit="1" customWidth="1"/>
    <col min="3583" max="3583" width="9.140625" style="69"/>
    <col min="3584" max="3584" width="9.42578125" style="69" customWidth="1"/>
    <col min="3585" max="3585" width="11.140625" style="69" customWidth="1"/>
    <col min="3586" max="3586" width="10.42578125" style="69" bestFit="1" customWidth="1"/>
    <col min="3587" max="3587" width="19.140625" style="69" bestFit="1" customWidth="1"/>
    <col min="3588" max="3588" width="9.140625" style="69"/>
    <col min="3589" max="3589" width="9.5703125" style="69" customWidth="1"/>
    <col min="3590" max="3590" width="9.140625" style="69"/>
    <col min="3591" max="3591" width="10.42578125" style="69" bestFit="1" customWidth="1"/>
    <col min="3592" max="3832" width="9.140625" style="69"/>
    <col min="3833" max="3833" width="18.7109375" style="69" bestFit="1" customWidth="1"/>
    <col min="3834" max="3834" width="9.140625" style="69"/>
    <col min="3835" max="3835" width="10.28515625" style="69" customWidth="1"/>
    <col min="3836" max="3836" width="12.7109375" style="69" bestFit="1" customWidth="1"/>
    <col min="3837" max="3837" width="10.85546875" style="69" customWidth="1"/>
    <col min="3838" max="3838" width="19.140625" style="69" bestFit="1" customWidth="1"/>
    <col min="3839" max="3839" width="9.140625" style="69"/>
    <col min="3840" max="3840" width="9.42578125" style="69" customWidth="1"/>
    <col min="3841" max="3841" width="11.140625" style="69" customWidth="1"/>
    <col min="3842" max="3842" width="10.42578125" style="69" bestFit="1" customWidth="1"/>
    <col min="3843" max="3843" width="19.140625" style="69" bestFit="1" customWidth="1"/>
    <col min="3844" max="3844" width="9.140625" style="69"/>
    <col min="3845" max="3845" width="9.5703125" style="69" customWidth="1"/>
    <col min="3846" max="3846" width="9.140625" style="69"/>
    <col min="3847" max="3847" width="10.42578125" style="69" bestFit="1" customWidth="1"/>
    <col min="3848" max="4088" width="9.140625" style="69"/>
    <col min="4089" max="4089" width="18.7109375" style="69" bestFit="1" customWidth="1"/>
    <col min="4090" max="4090" width="9.140625" style="69"/>
    <col min="4091" max="4091" width="10.28515625" style="69" customWidth="1"/>
    <col min="4092" max="4092" width="12.7109375" style="69" bestFit="1" customWidth="1"/>
    <col min="4093" max="4093" width="10.85546875" style="69" customWidth="1"/>
    <col min="4094" max="4094" width="19.140625" style="69" bestFit="1" customWidth="1"/>
    <col min="4095" max="4095" width="9.140625" style="69"/>
    <col min="4096" max="4096" width="9.42578125" style="69" customWidth="1"/>
    <col min="4097" max="4097" width="11.140625" style="69" customWidth="1"/>
    <col min="4098" max="4098" width="10.42578125" style="69" bestFit="1" customWidth="1"/>
    <col min="4099" max="4099" width="19.140625" style="69" bestFit="1" customWidth="1"/>
    <col min="4100" max="4100" width="9.140625" style="69"/>
    <col min="4101" max="4101" width="9.5703125" style="69" customWidth="1"/>
    <col min="4102" max="4102" width="9.140625" style="69"/>
    <col min="4103" max="4103" width="10.42578125" style="69" bestFit="1" customWidth="1"/>
    <col min="4104" max="4344" width="9.140625" style="69"/>
    <col min="4345" max="4345" width="18.7109375" style="69" bestFit="1" customWidth="1"/>
    <col min="4346" max="4346" width="9.140625" style="69"/>
    <col min="4347" max="4347" width="10.28515625" style="69" customWidth="1"/>
    <col min="4348" max="4348" width="12.7109375" style="69" bestFit="1" customWidth="1"/>
    <col min="4349" max="4349" width="10.85546875" style="69" customWidth="1"/>
    <col min="4350" max="4350" width="19.140625" style="69" bestFit="1" customWidth="1"/>
    <col min="4351" max="4351" width="9.140625" style="69"/>
    <col min="4352" max="4352" width="9.42578125" style="69" customWidth="1"/>
    <col min="4353" max="4353" width="11.140625" style="69" customWidth="1"/>
    <col min="4354" max="4354" width="10.42578125" style="69" bestFit="1" customWidth="1"/>
    <col min="4355" max="4355" width="19.140625" style="69" bestFit="1" customWidth="1"/>
    <col min="4356" max="4356" width="9.140625" style="69"/>
    <col min="4357" max="4357" width="9.5703125" style="69" customWidth="1"/>
    <col min="4358" max="4358" width="9.140625" style="69"/>
    <col min="4359" max="4359" width="10.42578125" style="69" bestFit="1" customWidth="1"/>
    <col min="4360" max="4600" width="9.140625" style="69"/>
    <col min="4601" max="4601" width="18.7109375" style="69" bestFit="1" customWidth="1"/>
    <col min="4602" max="4602" width="9.140625" style="69"/>
    <col min="4603" max="4603" width="10.28515625" style="69" customWidth="1"/>
    <col min="4604" max="4604" width="12.7109375" style="69" bestFit="1" customWidth="1"/>
    <col min="4605" max="4605" width="10.85546875" style="69" customWidth="1"/>
    <col min="4606" max="4606" width="19.140625" style="69" bestFit="1" customWidth="1"/>
    <col min="4607" max="4607" width="9.140625" style="69"/>
    <col min="4608" max="4608" width="9.42578125" style="69" customWidth="1"/>
    <col min="4609" max="4609" width="11.140625" style="69" customWidth="1"/>
    <col min="4610" max="4610" width="10.42578125" style="69" bestFit="1" customWidth="1"/>
    <col min="4611" max="4611" width="19.140625" style="69" bestFit="1" customWidth="1"/>
    <col min="4612" max="4612" width="9.140625" style="69"/>
    <col min="4613" max="4613" width="9.5703125" style="69" customWidth="1"/>
    <col min="4614" max="4614" width="9.140625" style="69"/>
    <col min="4615" max="4615" width="10.42578125" style="69" bestFit="1" customWidth="1"/>
    <col min="4616" max="4856" width="9.140625" style="69"/>
    <col min="4857" max="4857" width="18.7109375" style="69" bestFit="1" customWidth="1"/>
    <col min="4858" max="4858" width="9.140625" style="69"/>
    <col min="4859" max="4859" width="10.28515625" style="69" customWidth="1"/>
    <col min="4860" max="4860" width="12.7109375" style="69" bestFit="1" customWidth="1"/>
    <col min="4861" max="4861" width="10.85546875" style="69" customWidth="1"/>
    <col min="4862" max="4862" width="19.140625" style="69" bestFit="1" customWidth="1"/>
    <col min="4863" max="4863" width="9.140625" style="69"/>
    <col min="4864" max="4864" width="9.42578125" style="69" customWidth="1"/>
    <col min="4865" max="4865" width="11.140625" style="69" customWidth="1"/>
    <col min="4866" max="4866" width="10.42578125" style="69" bestFit="1" customWidth="1"/>
    <col min="4867" max="4867" width="19.140625" style="69" bestFit="1" customWidth="1"/>
    <col min="4868" max="4868" width="9.140625" style="69"/>
    <col min="4869" max="4869" width="9.5703125" style="69" customWidth="1"/>
    <col min="4870" max="4870" width="9.140625" style="69"/>
    <col min="4871" max="4871" width="10.42578125" style="69" bestFit="1" customWidth="1"/>
    <col min="4872" max="5112" width="9.140625" style="69"/>
    <col min="5113" max="5113" width="18.7109375" style="69" bestFit="1" customWidth="1"/>
    <col min="5114" max="5114" width="9.140625" style="69"/>
    <col min="5115" max="5115" width="10.28515625" style="69" customWidth="1"/>
    <col min="5116" max="5116" width="12.7109375" style="69" bestFit="1" customWidth="1"/>
    <col min="5117" max="5117" width="10.85546875" style="69" customWidth="1"/>
    <col min="5118" max="5118" width="19.140625" style="69" bestFit="1" customWidth="1"/>
    <col min="5119" max="5119" width="9.140625" style="69"/>
    <col min="5120" max="5120" width="9.42578125" style="69" customWidth="1"/>
    <col min="5121" max="5121" width="11.140625" style="69" customWidth="1"/>
    <col min="5122" max="5122" width="10.42578125" style="69" bestFit="1" customWidth="1"/>
    <col min="5123" max="5123" width="19.140625" style="69" bestFit="1" customWidth="1"/>
    <col min="5124" max="5124" width="9.140625" style="69"/>
    <col min="5125" max="5125" width="9.5703125" style="69" customWidth="1"/>
    <col min="5126" max="5126" width="9.140625" style="69"/>
    <col min="5127" max="5127" width="10.42578125" style="69" bestFit="1" customWidth="1"/>
    <col min="5128" max="5368" width="9.140625" style="69"/>
    <col min="5369" max="5369" width="18.7109375" style="69" bestFit="1" customWidth="1"/>
    <col min="5370" max="5370" width="9.140625" style="69"/>
    <col min="5371" max="5371" width="10.28515625" style="69" customWidth="1"/>
    <col min="5372" max="5372" width="12.7109375" style="69" bestFit="1" customWidth="1"/>
    <col min="5373" max="5373" width="10.85546875" style="69" customWidth="1"/>
    <col min="5374" max="5374" width="19.140625" style="69" bestFit="1" customWidth="1"/>
    <col min="5375" max="5375" width="9.140625" style="69"/>
    <col min="5376" max="5376" width="9.42578125" style="69" customWidth="1"/>
    <col min="5377" max="5377" width="11.140625" style="69" customWidth="1"/>
    <col min="5378" max="5378" width="10.42578125" style="69" bestFit="1" customWidth="1"/>
    <col min="5379" max="5379" width="19.140625" style="69" bestFit="1" customWidth="1"/>
    <col min="5380" max="5380" width="9.140625" style="69"/>
    <col min="5381" max="5381" width="9.5703125" style="69" customWidth="1"/>
    <col min="5382" max="5382" width="9.140625" style="69"/>
    <col min="5383" max="5383" width="10.42578125" style="69" bestFit="1" customWidth="1"/>
    <col min="5384" max="5624" width="9.140625" style="69"/>
    <col min="5625" max="5625" width="18.7109375" style="69" bestFit="1" customWidth="1"/>
    <col min="5626" max="5626" width="9.140625" style="69"/>
    <col min="5627" max="5627" width="10.28515625" style="69" customWidth="1"/>
    <col min="5628" max="5628" width="12.7109375" style="69" bestFit="1" customWidth="1"/>
    <col min="5629" max="5629" width="10.85546875" style="69" customWidth="1"/>
    <col min="5630" max="5630" width="19.140625" style="69" bestFit="1" customWidth="1"/>
    <col min="5631" max="5631" width="9.140625" style="69"/>
    <col min="5632" max="5632" width="9.42578125" style="69" customWidth="1"/>
    <col min="5633" max="5633" width="11.140625" style="69" customWidth="1"/>
    <col min="5634" max="5634" width="10.42578125" style="69" bestFit="1" customWidth="1"/>
    <col min="5635" max="5635" width="19.140625" style="69" bestFit="1" customWidth="1"/>
    <col min="5636" max="5636" width="9.140625" style="69"/>
    <col min="5637" max="5637" width="9.5703125" style="69" customWidth="1"/>
    <col min="5638" max="5638" width="9.140625" style="69"/>
    <col min="5639" max="5639" width="10.42578125" style="69" bestFit="1" customWidth="1"/>
    <col min="5640" max="5880" width="9.140625" style="69"/>
    <col min="5881" max="5881" width="18.7109375" style="69" bestFit="1" customWidth="1"/>
    <col min="5882" max="5882" width="9.140625" style="69"/>
    <col min="5883" max="5883" width="10.28515625" style="69" customWidth="1"/>
    <col min="5884" max="5884" width="12.7109375" style="69" bestFit="1" customWidth="1"/>
    <col min="5885" max="5885" width="10.85546875" style="69" customWidth="1"/>
    <col min="5886" max="5886" width="19.140625" style="69" bestFit="1" customWidth="1"/>
    <col min="5887" max="5887" width="9.140625" style="69"/>
    <col min="5888" max="5888" width="9.42578125" style="69" customWidth="1"/>
    <col min="5889" max="5889" width="11.140625" style="69" customWidth="1"/>
    <col min="5890" max="5890" width="10.42578125" style="69" bestFit="1" customWidth="1"/>
    <col min="5891" max="5891" width="19.140625" style="69" bestFit="1" customWidth="1"/>
    <col min="5892" max="5892" width="9.140625" style="69"/>
    <col min="5893" max="5893" width="9.5703125" style="69" customWidth="1"/>
    <col min="5894" max="5894" width="9.140625" style="69"/>
    <col min="5895" max="5895" width="10.42578125" style="69" bestFit="1" customWidth="1"/>
    <col min="5896" max="6136" width="9.140625" style="69"/>
    <col min="6137" max="6137" width="18.7109375" style="69" bestFit="1" customWidth="1"/>
    <col min="6138" max="6138" width="9.140625" style="69"/>
    <col min="6139" max="6139" width="10.28515625" style="69" customWidth="1"/>
    <col min="6140" max="6140" width="12.7109375" style="69" bestFit="1" customWidth="1"/>
    <col min="6141" max="6141" width="10.85546875" style="69" customWidth="1"/>
    <col min="6142" max="6142" width="19.140625" style="69" bestFit="1" customWidth="1"/>
    <col min="6143" max="6143" width="9.140625" style="69"/>
    <col min="6144" max="6144" width="9.42578125" style="69" customWidth="1"/>
    <col min="6145" max="6145" width="11.140625" style="69" customWidth="1"/>
    <col min="6146" max="6146" width="10.42578125" style="69" bestFit="1" customWidth="1"/>
    <col min="6147" max="6147" width="19.140625" style="69" bestFit="1" customWidth="1"/>
    <col min="6148" max="6148" width="9.140625" style="69"/>
    <col min="6149" max="6149" width="9.5703125" style="69" customWidth="1"/>
    <col min="6150" max="6150" width="9.140625" style="69"/>
    <col min="6151" max="6151" width="10.42578125" style="69" bestFit="1" customWidth="1"/>
    <col min="6152" max="6392" width="9.140625" style="69"/>
    <col min="6393" max="6393" width="18.7109375" style="69" bestFit="1" customWidth="1"/>
    <col min="6394" max="6394" width="9.140625" style="69"/>
    <col min="6395" max="6395" width="10.28515625" style="69" customWidth="1"/>
    <col min="6396" max="6396" width="12.7109375" style="69" bestFit="1" customWidth="1"/>
    <col min="6397" max="6397" width="10.85546875" style="69" customWidth="1"/>
    <col min="6398" max="6398" width="19.140625" style="69" bestFit="1" customWidth="1"/>
    <col min="6399" max="6399" width="9.140625" style="69"/>
    <col min="6400" max="6400" width="9.42578125" style="69" customWidth="1"/>
    <col min="6401" max="6401" width="11.140625" style="69" customWidth="1"/>
    <col min="6402" max="6402" width="10.42578125" style="69" bestFit="1" customWidth="1"/>
    <col min="6403" max="6403" width="19.140625" style="69" bestFit="1" customWidth="1"/>
    <col min="6404" max="6404" width="9.140625" style="69"/>
    <col min="6405" max="6405" width="9.5703125" style="69" customWidth="1"/>
    <col min="6406" max="6406" width="9.140625" style="69"/>
    <col min="6407" max="6407" width="10.42578125" style="69" bestFit="1" customWidth="1"/>
    <col min="6408" max="6648" width="9.140625" style="69"/>
    <col min="6649" max="6649" width="18.7109375" style="69" bestFit="1" customWidth="1"/>
    <col min="6650" max="6650" width="9.140625" style="69"/>
    <col min="6651" max="6651" width="10.28515625" style="69" customWidth="1"/>
    <col min="6652" max="6652" width="12.7109375" style="69" bestFit="1" customWidth="1"/>
    <col min="6653" max="6653" width="10.85546875" style="69" customWidth="1"/>
    <col min="6654" max="6654" width="19.140625" style="69" bestFit="1" customWidth="1"/>
    <col min="6655" max="6655" width="9.140625" style="69"/>
    <col min="6656" max="6656" width="9.42578125" style="69" customWidth="1"/>
    <col min="6657" max="6657" width="11.140625" style="69" customWidth="1"/>
    <col min="6658" max="6658" width="10.42578125" style="69" bestFit="1" customWidth="1"/>
    <col min="6659" max="6659" width="19.140625" style="69" bestFit="1" customWidth="1"/>
    <col min="6660" max="6660" width="9.140625" style="69"/>
    <col min="6661" max="6661" width="9.5703125" style="69" customWidth="1"/>
    <col min="6662" max="6662" width="9.140625" style="69"/>
    <col min="6663" max="6663" width="10.42578125" style="69" bestFit="1" customWidth="1"/>
    <col min="6664" max="6904" width="9.140625" style="69"/>
    <col min="6905" max="6905" width="18.7109375" style="69" bestFit="1" customWidth="1"/>
    <col min="6906" max="6906" width="9.140625" style="69"/>
    <col min="6907" max="6907" width="10.28515625" style="69" customWidth="1"/>
    <col min="6908" max="6908" width="12.7109375" style="69" bestFit="1" customWidth="1"/>
    <col min="6909" max="6909" width="10.85546875" style="69" customWidth="1"/>
    <col min="6910" max="6910" width="19.140625" style="69" bestFit="1" customWidth="1"/>
    <col min="6911" max="6911" width="9.140625" style="69"/>
    <col min="6912" max="6912" width="9.42578125" style="69" customWidth="1"/>
    <col min="6913" max="6913" width="11.140625" style="69" customWidth="1"/>
    <col min="6914" max="6914" width="10.42578125" style="69" bestFit="1" customWidth="1"/>
    <col min="6915" max="6915" width="19.140625" style="69" bestFit="1" customWidth="1"/>
    <col min="6916" max="6916" width="9.140625" style="69"/>
    <col min="6917" max="6917" width="9.5703125" style="69" customWidth="1"/>
    <col min="6918" max="6918" width="9.140625" style="69"/>
    <col min="6919" max="6919" width="10.42578125" style="69" bestFit="1" customWidth="1"/>
    <col min="6920" max="7160" width="9.140625" style="69"/>
    <col min="7161" max="7161" width="18.7109375" style="69" bestFit="1" customWidth="1"/>
    <col min="7162" max="7162" width="9.140625" style="69"/>
    <col min="7163" max="7163" width="10.28515625" style="69" customWidth="1"/>
    <col min="7164" max="7164" width="12.7109375" style="69" bestFit="1" customWidth="1"/>
    <col min="7165" max="7165" width="10.85546875" style="69" customWidth="1"/>
    <col min="7166" max="7166" width="19.140625" style="69" bestFit="1" customWidth="1"/>
    <col min="7167" max="7167" width="9.140625" style="69"/>
    <col min="7168" max="7168" width="9.42578125" style="69" customWidth="1"/>
    <col min="7169" max="7169" width="11.140625" style="69" customWidth="1"/>
    <col min="7170" max="7170" width="10.42578125" style="69" bestFit="1" customWidth="1"/>
    <col min="7171" max="7171" width="19.140625" style="69" bestFit="1" customWidth="1"/>
    <col min="7172" max="7172" width="9.140625" style="69"/>
    <col min="7173" max="7173" width="9.5703125" style="69" customWidth="1"/>
    <col min="7174" max="7174" width="9.140625" style="69"/>
    <col min="7175" max="7175" width="10.42578125" style="69" bestFit="1" customWidth="1"/>
    <col min="7176" max="7416" width="9.140625" style="69"/>
    <col min="7417" max="7417" width="18.7109375" style="69" bestFit="1" customWidth="1"/>
    <col min="7418" max="7418" width="9.140625" style="69"/>
    <col min="7419" max="7419" width="10.28515625" style="69" customWidth="1"/>
    <col min="7420" max="7420" width="12.7109375" style="69" bestFit="1" customWidth="1"/>
    <col min="7421" max="7421" width="10.85546875" style="69" customWidth="1"/>
    <col min="7422" max="7422" width="19.140625" style="69" bestFit="1" customWidth="1"/>
    <col min="7423" max="7423" width="9.140625" style="69"/>
    <col min="7424" max="7424" width="9.42578125" style="69" customWidth="1"/>
    <col min="7425" max="7425" width="11.140625" style="69" customWidth="1"/>
    <col min="7426" max="7426" width="10.42578125" style="69" bestFit="1" customWidth="1"/>
    <col min="7427" max="7427" width="19.140625" style="69" bestFit="1" customWidth="1"/>
    <col min="7428" max="7428" width="9.140625" style="69"/>
    <col min="7429" max="7429" width="9.5703125" style="69" customWidth="1"/>
    <col min="7430" max="7430" width="9.140625" style="69"/>
    <col min="7431" max="7431" width="10.42578125" style="69" bestFit="1" customWidth="1"/>
    <col min="7432" max="7672" width="9.140625" style="69"/>
    <col min="7673" max="7673" width="18.7109375" style="69" bestFit="1" customWidth="1"/>
    <col min="7674" max="7674" width="9.140625" style="69"/>
    <col min="7675" max="7675" width="10.28515625" style="69" customWidth="1"/>
    <col min="7676" max="7676" width="12.7109375" style="69" bestFit="1" customWidth="1"/>
    <col min="7677" max="7677" width="10.85546875" style="69" customWidth="1"/>
    <col min="7678" max="7678" width="19.140625" style="69" bestFit="1" customWidth="1"/>
    <col min="7679" max="7679" width="9.140625" style="69"/>
    <col min="7680" max="7680" width="9.42578125" style="69" customWidth="1"/>
    <col min="7681" max="7681" width="11.140625" style="69" customWidth="1"/>
    <col min="7682" max="7682" width="10.42578125" style="69" bestFit="1" customWidth="1"/>
    <col min="7683" max="7683" width="19.140625" style="69" bestFit="1" customWidth="1"/>
    <col min="7684" max="7684" width="9.140625" style="69"/>
    <col min="7685" max="7685" width="9.5703125" style="69" customWidth="1"/>
    <col min="7686" max="7686" width="9.140625" style="69"/>
    <col min="7687" max="7687" width="10.42578125" style="69" bestFit="1" customWidth="1"/>
    <col min="7688" max="7928" width="9.140625" style="69"/>
    <col min="7929" max="7929" width="18.7109375" style="69" bestFit="1" customWidth="1"/>
    <col min="7930" max="7930" width="9.140625" style="69"/>
    <col min="7931" max="7931" width="10.28515625" style="69" customWidth="1"/>
    <col min="7932" max="7932" width="12.7109375" style="69" bestFit="1" customWidth="1"/>
    <col min="7933" max="7933" width="10.85546875" style="69" customWidth="1"/>
    <col min="7934" max="7934" width="19.140625" style="69" bestFit="1" customWidth="1"/>
    <col min="7935" max="7935" width="9.140625" style="69"/>
    <col min="7936" max="7936" width="9.42578125" style="69" customWidth="1"/>
    <col min="7937" max="7937" width="11.140625" style="69" customWidth="1"/>
    <col min="7938" max="7938" width="10.42578125" style="69" bestFit="1" customWidth="1"/>
    <col min="7939" max="7939" width="19.140625" style="69" bestFit="1" customWidth="1"/>
    <col min="7940" max="7940" width="9.140625" style="69"/>
    <col min="7941" max="7941" width="9.5703125" style="69" customWidth="1"/>
    <col min="7942" max="7942" width="9.140625" style="69"/>
    <col min="7943" max="7943" width="10.42578125" style="69" bestFit="1" customWidth="1"/>
    <col min="7944" max="8184" width="9.140625" style="69"/>
    <col min="8185" max="8185" width="18.7109375" style="69" bestFit="1" customWidth="1"/>
    <col min="8186" max="8186" width="9.140625" style="69"/>
    <col min="8187" max="8187" width="10.28515625" style="69" customWidth="1"/>
    <col min="8188" max="8188" width="12.7109375" style="69" bestFit="1" customWidth="1"/>
    <col min="8189" max="8189" width="10.85546875" style="69" customWidth="1"/>
    <col min="8190" max="8190" width="19.140625" style="69" bestFit="1" customWidth="1"/>
    <col min="8191" max="8191" width="9.140625" style="69"/>
    <col min="8192" max="8192" width="9.42578125" style="69" customWidth="1"/>
    <col min="8193" max="8193" width="11.140625" style="69" customWidth="1"/>
    <col min="8194" max="8194" width="10.42578125" style="69" bestFit="1" customWidth="1"/>
    <col min="8195" max="8195" width="19.140625" style="69" bestFit="1" customWidth="1"/>
    <col min="8196" max="8196" width="9.140625" style="69"/>
    <col min="8197" max="8197" width="9.5703125" style="69" customWidth="1"/>
    <col min="8198" max="8198" width="9.140625" style="69"/>
    <col min="8199" max="8199" width="10.42578125" style="69" bestFit="1" customWidth="1"/>
    <col min="8200" max="8440" width="9.140625" style="69"/>
    <col min="8441" max="8441" width="18.7109375" style="69" bestFit="1" customWidth="1"/>
    <col min="8442" max="8442" width="9.140625" style="69"/>
    <col min="8443" max="8443" width="10.28515625" style="69" customWidth="1"/>
    <col min="8444" max="8444" width="12.7109375" style="69" bestFit="1" customWidth="1"/>
    <col min="8445" max="8445" width="10.85546875" style="69" customWidth="1"/>
    <col min="8446" max="8446" width="19.140625" style="69" bestFit="1" customWidth="1"/>
    <col min="8447" max="8447" width="9.140625" style="69"/>
    <col min="8448" max="8448" width="9.42578125" style="69" customWidth="1"/>
    <col min="8449" max="8449" width="11.140625" style="69" customWidth="1"/>
    <col min="8450" max="8450" width="10.42578125" style="69" bestFit="1" customWidth="1"/>
    <col min="8451" max="8451" width="19.140625" style="69" bestFit="1" customWidth="1"/>
    <col min="8452" max="8452" width="9.140625" style="69"/>
    <col min="8453" max="8453" width="9.5703125" style="69" customWidth="1"/>
    <col min="8454" max="8454" width="9.140625" style="69"/>
    <col min="8455" max="8455" width="10.42578125" style="69" bestFit="1" customWidth="1"/>
    <col min="8456" max="8696" width="9.140625" style="69"/>
    <col min="8697" max="8697" width="18.7109375" style="69" bestFit="1" customWidth="1"/>
    <col min="8698" max="8698" width="9.140625" style="69"/>
    <col min="8699" max="8699" width="10.28515625" style="69" customWidth="1"/>
    <col min="8700" max="8700" width="12.7109375" style="69" bestFit="1" customWidth="1"/>
    <col min="8701" max="8701" width="10.85546875" style="69" customWidth="1"/>
    <col min="8702" max="8702" width="19.140625" style="69" bestFit="1" customWidth="1"/>
    <col min="8703" max="8703" width="9.140625" style="69"/>
    <col min="8704" max="8704" width="9.42578125" style="69" customWidth="1"/>
    <col min="8705" max="8705" width="11.140625" style="69" customWidth="1"/>
    <col min="8706" max="8706" width="10.42578125" style="69" bestFit="1" customWidth="1"/>
    <col min="8707" max="8707" width="19.140625" style="69" bestFit="1" customWidth="1"/>
    <col min="8708" max="8708" width="9.140625" style="69"/>
    <col min="8709" max="8709" width="9.5703125" style="69" customWidth="1"/>
    <col min="8710" max="8710" width="9.140625" style="69"/>
    <col min="8711" max="8711" width="10.42578125" style="69" bestFit="1" customWidth="1"/>
    <col min="8712" max="8952" width="9.140625" style="69"/>
    <col min="8953" max="8953" width="18.7109375" style="69" bestFit="1" customWidth="1"/>
    <col min="8954" max="8954" width="9.140625" style="69"/>
    <col min="8955" max="8955" width="10.28515625" style="69" customWidth="1"/>
    <col min="8956" max="8956" width="12.7109375" style="69" bestFit="1" customWidth="1"/>
    <col min="8957" max="8957" width="10.85546875" style="69" customWidth="1"/>
    <col min="8958" max="8958" width="19.140625" style="69" bestFit="1" customWidth="1"/>
    <col min="8959" max="8959" width="9.140625" style="69"/>
    <col min="8960" max="8960" width="9.42578125" style="69" customWidth="1"/>
    <col min="8961" max="8961" width="11.140625" style="69" customWidth="1"/>
    <col min="8962" max="8962" width="10.42578125" style="69" bestFit="1" customWidth="1"/>
    <col min="8963" max="8963" width="19.140625" style="69" bestFit="1" customWidth="1"/>
    <col min="8964" max="8964" width="9.140625" style="69"/>
    <col min="8965" max="8965" width="9.5703125" style="69" customWidth="1"/>
    <col min="8966" max="8966" width="9.140625" style="69"/>
    <col min="8967" max="8967" width="10.42578125" style="69" bestFit="1" customWidth="1"/>
    <col min="8968" max="9208" width="9.140625" style="69"/>
    <col min="9209" max="9209" width="18.7109375" style="69" bestFit="1" customWidth="1"/>
    <col min="9210" max="9210" width="9.140625" style="69"/>
    <col min="9211" max="9211" width="10.28515625" style="69" customWidth="1"/>
    <col min="9212" max="9212" width="12.7109375" style="69" bestFit="1" customWidth="1"/>
    <col min="9213" max="9213" width="10.85546875" style="69" customWidth="1"/>
    <col min="9214" max="9214" width="19.140625" style="69" bestFit="1" customWidth="1"/>
    <col min="9215" max="9215" width="9.140625" style="69"/>
    <col min="9216" max="9216" width="9.42578125" style="69" customWidth="1"/>
    <col min="9217" max="9217" width="11.140625" style="69" customWidth="1"/>
    <col min="9218" max="9218" width="10.42578125" style="69" bestFit="1" customWidth="1"/>
    <col min="9219" max="9219" width="19.140625" style="69" bestFit="1" customWidth="1"/>
    <col min="9220" max="9220" width="9.140625" style="69"/>
    <col min="9221" max="9221" width="9.5703125" style="69" customWidth="1"/>
    <col min="9222" max="9222" width="9.140625" style="69"/>
    <col min="9223" max="9223" width="10.42578125" style="69" bestFit="1" customWidth="1"/>
    <col min="9224" max="9464" width="9.140625" style="69"/>
    <col min="9465" max="9465" width="18.7109375" style="69" bestFit="1" customWidth="1"/>
    <col min="9466" max="9466" width="9.140625" style="69"/>
    <col min="9467" max="9467" width="10.28515625" style="69" customWidth="1"/>
    <col min="9468" max="9468" width="12.7109375" style="69" bestFit="1" customWidth="1"/>
    <col min="9469" max="9469" width="10.85546875" style="69" customWidth="1"/>
    <col min="9470" max="9470" width="19.140625" style="69" bestFit="1" customWidth="1"/>
    <col min="9471" max="9471" width="9.140625" style="69"/>
    <col min="9472" max="9472" width="9.42578125" style="69" customWidth="1"/>
    <col min="9473" max="9473" width="11.140625" style="69" customWidth="1"/>
    <col min="9474" max="9474" width="10.42578125" style="69" bestFit="1" customWidth="1"/>
    <col min="9475" max="9475" width="19.140625" style="69" bestFit="1" customWidth="1"/>
    <col min="9476" max="9476" width="9.140625" style="69"/>
    <col min="9477" max="9477" width="9.5703125" style="69" customWidth="1"/>
    <col min="9478" max="9478" width="9.140625" style="69"/>
    <col min="9479" max="9479" width="10.42578125" style="69" bestFit="1" customWidth="1"/>
    <col min="9480" max="9720" width="9.140625" style="69"/>
    <col min="9721" max="9721" width="18.7109375" style="69" bestFit="1" customWidth="1"/>
    <col min="9722" max="9722" width="9.140625" style="69"/>
    <col min="9723" max="9723" width="10.28515625" style="69" customWidth="1"/>
    <col min="9724" max="9724" width="12.7109375" style="69" bestFit="1" customWidth="1"/>
    <col min="9725" max="9725" width="10.85546875" style="69" customWidth="1"/>
    <col min="9726" max="9726" width="19.140625" style="69" bestFit="1" customWidth="1"/>
    <col min="9727" max="9727" width="9.140625" style="69"/>
    <col min="9728" max="9728" width="9.42578125" style="69" customWidth="1"/>
    <col min="9729" max="9729" width="11.140625" style="69" customWidth="1"/>
    <col min="9730" max="9730" width="10.42578125" style="69" bestFit="1" customWidth="1"/>
    <col min="9731" max="9731" width="19.140625" style="69" bestFit="1" customWidth="1"/>
    <col min="9732" max="9732" width="9.140625" style="69"/>
    <col min="9733" max="9733" width="9.5703125" style="69" customWidth="1"/>
    <col min="9734" max="9734" width="9.140625" style="69"/>
    <col min="9735" max="9735" width="10.42578125" style="69" bestFit="1" customWidth="1"/>
    <col min="9736" max="9976" width="9.140625" style="69"/>
    <col min="9977" max="9977" width="18.7109375" style="69" bestFit="1" customWidth="1"/>
    <col min="9978" max="9978" width="9.140625" style="69"/>
    <col min="9979" max="9979" width="10.28515625" style="69" customWidth="1"/>
    <col min="9980" max="9980" width="12.7109375" style="69" bestFit="1" customWidth="1"/>
    <col min="9981" max="9981" width="10.85546875" style="69" customWidth="1"/>
    <col min="9982" max="9982" width="19.140625" style="69" bestFit="1" customWidth="1"/>
    <col min="9983" max="9983" width="9.140625" style="69"/>
    <col min="9984" max="9984" width="9.42578125" style="69" customWidth="1"/>
    <col min="9985" max="9985" width="11.140625" style="69" customWidth="1"/>
    <col min="9986" max="9986" width="10.42578125" style="69" bestFit="1" customWidth="1"/>
    <col min="9987" max="9987" width="19.140625" style="69" bestFit="1" customWidth="1"/>
    <col min="9988" max="9988" width="9.140625" style="69"/>
    <col min="9989" max="9989" width="9.5703125" style="69" customWidth="1"/>
    <col min="9990" max="9990" width="9.140625" style="69"/>
    <col min="9991" max="9991" width="10.42578125" style="69" bestFit="1" customWidth="1"/>
    <col min="9992" max="10232" width="9.140625" style="69"/>
    <col min="10233" max="10233" width="18.7109375" style="69" bestFit="1" customWidth="1"/>
    <col min="10234" max="10234" width="9.140625" style="69"/>
    <col min="10235" max="10235" width="10.28515625" style="69" customWidth="1"/>
    <col min="10236" max="10236" width="12.7109375" style="69" bestFit="1" customWidth="1"/>
    <col min="10237" max="10237" width="10.85546875" style="69" customWidth="1"/>
    <col min="10238" max="10238" width="19.140625" style="69" bestFit="1" customWidth="1"/>
    <col min="10239" max="10239" width="9.140625" style="69"/>
    <col min="10240" max="10240" width="9.42578125" style="69" customWidth="1"/>
    <col min="10241" max="10241" width="11.140625" style="69" customWidth="1"/>
    <col min="10242" max="10242" width="10.42578125" style="69" bestFit="1" customWidth="1"/>
    <col min="10243" max="10243" width="19.140625" style="69" bestFit="1" customWidth="1"/>
    <col min="10244" max="10244" width="9.140625" style="69"/>
    <col min="10245" max="10245" width="9.5703125" style="69" customWidth="1"/>
    <col min="10246" max="10246" width="9.140625" style="69"/>
    <col min="10247" max="10247" width="10.42578125" style="69" bestFit="1" customWidth="1"/>
    <col min="10248" max="10488" width="9.140625" style="69"/>
    <col min="10489" max="10489" width="18.7109375" style="69" bestFit="1" customWidth="1"/>
    <col min="10490" max="10490" width="9.140625" style="69"/>
    <col min="10491" max="10491" width="10.28515625" style="69" customWidth="1"/>
    <col min="10492" max="10492" width="12.7109375" style="69" bestFit="1" customWidth="1"/>
    <col min="10493" max="10493" width="10.85546875" style="69" customWidth="1"/>
    <col min="10494" max="10494" width="19.140625" style="69" bestFit="1" customWidth="1"/>
    <col min="10495" max="10495" width="9.140625" style="69"/>
    <col min="10496" max="10496" width="9.42578125" style="69" customWidth="1"/>
    <col min="10497" max="10497" width="11.140625" style="69" customWidth="1"/>
    <col min="10498" max="10498" width="10.42578125" style="69" bestFit="1" customWidth="1"/>
    <col min="10499" max="10499" width="19.140625" style="69" bestFit="1" customWidth="1"/>
    <col min="10500" max="10500" width="9.140625" style="69"/>
    <col min="10501" max="10501" width="9.5703125" style="69" customWidth="1"/>
    <col min="10502" max="10502" width="9.140625" style="69"/>
    <col min="10503" max="10503" width="10.42578125" style="69" bestFit="1" customWidth="1"/>
    <col min="10504" max="10744" width="9.140625" style="69"/>
    <col min="10745" max="10745" width="18.7109375" style="69" bestFit="1" customWidth="1"/>
    <col min="10746" max="10746" width="9.140625" style="69"/>
    <col min="10747" max="10747" width="10.28515625" style="69" customWidth="1"/>
    <col min="10748" max="10748" width="12.7109375" style="69" bestFit="1" customWidth="1"/>
    <col min="10749" max="10749" width="10.85546875" style="69" customWidth="1"/>
    <col min="10750" max="10750" width="19.140625" style="69" bestFit="1" customWidth="1"/>
    <col min="10751" max="10751" width="9.140625" style="69"/>
    <col min="10752" max="10752" width="9.42578125" style="69" customWidth="1"/>
    <col min="10753" max="10753" width="11.140625" style="69" customWidth="1"/>
    <col min="10754" max="10754" width="10.42578125" style="69" bestFit="1" customWidth="1"/>
    <col min="10755" max="10755" width="19.140625" style="69" bestFit="1" customWidth="1"/>
    <col min="10756" max="10756" width="9.140625" style="69"/>
    <col min="10757" max="10757" width="9.5703125" style="69" customWidth="1"/>
    <col min="10758" max="10758" width="9.140625" style="69"/>
    <col min="10759" max="10759" width="10.42578125" style="69" bestFit="1" customWidth="1"/>
    <col min="10760" max="11000" width="9.140625" style="69"/>
    <col min="11001" max="11001" width="18.7109375" style="69" bestFit="1" customWidth="1"/>
    <col min="11002" max="11002" width="9.140625" style="69"/>
    <col min="11003" max="11003" width="10.28515625" style="69" customWidth="1"/>
    <col min="11004" max="11004" width="12.7109375" style="69" bestFit="1" customWidth="1"/>
    <col min="11005" max="11005" width="10.85546875" style="69" customWidth="1"/>
    <col min="11006" max="11006" width="19.140625" style="69" bestFit="1" customWidth="1"/>
    <col min="11007" max="11007" width="9.140625" style="69"/>
    <col min="11008" max="11008" width="9.42578125" style="69" customWidth="1"/>
    <col min="11009" max="11009" width="11.140625" style="69" customWidth="1"/>
    <col min="11010" max="11010" width="10.42578125" style="69" bestFit="1" customWidth="1"/>
    <col min="11011" max="11011" width="19.140625" style="69" bestFit="1" customWidth="1"/>
    <col min="11012" max="11012" width="9.140625" style="69"/>
    <col min="11013" max="11013" width="9.5703125" style="69" customWidth="1"/>
    <col min="11014" max="11014" width="9.140625" style="69"/>
    <col min="11015" max="11015" width="10.42578125" style="69" bestFit="1" customWidth="1"/>
    <col min="11016" max="11256" width="9.140625" style="69"/>
    <col min="11257" max="11257" width="18.7109375" style="69" bestFit="1" customWidth="1"/>
    <col min="11258" max="11258" width="9.140625" style="69"/>
    <col min="11259" max="11259" width="10.28515625" style="69" customWidth="1"/>
    <col min="11260" max="11260" width="12.7109375" style="69" bestFit="1" customWidth="1"/>
    <col min="11261" max="11261" width="10.85546875" style="69" customWidth="1"/>
    <col min="11262" max="11262" width="19.140625" style="69" bestFit="1" customWidth="1"/>
    <col min="11263" max="11263" width="9.140625" style="69"/>
    <col min="11264" max="11264" width="9.42578125" style="69" customWidth="1"/>
    <col min="11265" max="11265" width="11.140625" style="69" customWidth="1"/>
    <col min="11266" max="11266" width="10.42578125" style="69" bestFit="1" customWidth="1"/>
    <col min="11267" max="11267" width="19.140625" style="69" bestFit="1" customWidth="1"/>
    <col min="11268" max="11268" width="9.140625" style="69"/>
    <col min="11269" max="11269" width="9.5703125" style="69" customWidth="1"/>
    <col min="11270" max="11270" width="9.140625" style="69"/>
    <col min="11271" max="11271" width="10.42578125" style="69" bestFit="1" customWidth="1"/>
    <col min="11272" max="11512" width="9.140625" style="69"/>
    <col min="11513" max="11513" width="18.7109375" style="69" bestFit="1" customWidth="1"/>
    <col min="11514" max="11514" width="9.140625" style="69"/>
    <col min="11515" max="11515" width="10.28515625" style="69" customWidth="1"/>
    <col min="11516" max="11516" width="12.7109375" style="69" bestFit="1" customWidth="1"/>
    <col min="11517" max="11517" width="10.85546875" style="69" customWidth="1"/>
    <col min="11518" max="11518" width="19.140625" style="69" bestFit="1" customWidth="1"/>
    <col min="11519" max="11519" width="9.140625" style="69"/>
    <col min="11520" max="11520" width="9.42578125" style="69" customWidth="1"/>
    <col min="11521" max="11521" width="11.140625" style="69" customWidth="1"/>
    <col min="11522" max="11522" width="10.42578125" style="69" bestFit="1" customWidth="1"/>
    <col min="11523" max="11523" width="19.140625" style="69" bestFit="1" customWidth="1"/>
    <col min="11524" max="11524" width="9.140625" style="69"/>
    <col min="11525" max="11525" width="9.5703125" style="69" customWidth="1"/>
    <col min="11526" max="11526" width="9.140625" style="69"/>
    <col min="11527" max="11527" width="10.42578125" style="69" bestFit="1" customWidth="1"/>
    <col min="11528" max="11768" width="9.140625" style="69"/>
    <col min="11769" max="11769" width="18.7109375" style="69" bestFit="1" customWidth="1"/>
    <col min="11770" max="11770" width="9.140625" style="69"/>
    <col min="11771" max="11771" width="10.28515625" style="69" customWidth="1"/>
    <col min="11772" max="11772" width="12.7109375" style="69" bestFit="1" customWidth="1"/>
    <col min="11773" max="11773" width="10.85546875" style="69" customWidth="1"/>
    <col min="11774" max="11774" width="19.140625" style="69" bestFit="1" customWidth="1"/>
    <col min="11775" max="11775" width="9.140625" style="69"/>
    <col min="11776" max="11776" width="9.42578125" style="69" customWidth="1"/>
    <col min="11777" max="11777" width="11.140625" style="69" customWidth="1"/>
    <col min="11778" max="11778" width="10.42578125" style="69" bestFit="1" customWidth="1"/>
    <col min="11779" max="11779" width="19.140625" style="69" bestFit="1" customWidth="1"/>
    <col min="11780" max="11780" width="9.140625" style="69"/>
    <col min="11781" max="11781" width="9.5703125" style="69" customWidth="1"/>
    <col min="11782" max="11782" width="9.140625" style="69"/>
    <col min="11783" max="11783" width="10.42578125" style="69" bestFit="1" customWidth="1"/>
    <col min="11784" max="12024" width="9.140625" style="69"/>
    <col min="12025" max="12025" width="18.7109375" style="69" bestFit="1" customWidth="1"/>
    <col min="12026" max="12026" width="9.140625" style="69"/>
    <col min="12027" max="12027" width="10.28515625" style="69" customWidth="1"/>
    <col min="12028" max="12028" width="12.7109375" style="69" bestFit="1" customWidth="1"/>
    <col min="12029" max="12029" width="10.85546875" style="69" customWidth="1"/>
    <col min="12030" max="12030" width="19.140625" style="69" bestFit="1" customWidth="1"/>
    <col min="12031" max="12031" width="9.140625" style="69"/>
    <col min="12032" max="12032" width="9.42578125" style="69" customWidth="1"/>
    <col min="12033" max="12033" width="11.140625" style="69" customWidth="1"/>
    <col min="12034" max="12034" width="10.42578125" style="69" bestFit="1" customWidth="1"/>
    <col min="12035" max="12035" width="19.140625" style="69" bestFit="1" customWidth="1"/>
    <col min="12036" max="12036" width="9.140625" style="69"/>
    <col min="12037" max="12037" width="9.5703125" style="69" customWidth="1"/>
    <col min="12038" max="12038" width="9.140625" style="69"/>
    <col min="12039" max="12039" width="10.42578125" style="69" bestFit="1" customWidth="1"/>
    <col min="12040" max="12280" width="9.140625" style="69"/>
    <col min="12281" max="12281" width="18.7109375" style="69" bestFit="1" customWidth="1"/>
    <col min="12282" max="12282" width="9.140625" style="69"/>
    <col min="12283" max="12283" width="10.28515625" style="69" customWidth="1"/>
    <col min="12284" max="12284" width="12.7109375" style="69" bestFit="1" customWidth="1"/>
    <col min="12285" max="12285" width="10.85546875" style="69" customWidth="1"/>
    <col min="12286" max="12286" width="19.140625" style="69" bestFit="1" customWidth="1"/>
    <col min="12287" max="12287" width="9.140625" style="69"/>
    <col min="12288" max="12288" width="9.42578125" style="69" customWidth="1"/>
    <col min="12289" max="12289" width="11.140625" style="69" customWidth="1"/>
    <col min="12290" max="12290" width="10.42578125" style="69" bestFit="1" customWidth="1"/>
    <col min="12291" max="12291" width="19.140625" style="69" bestFit="1" customWidth="1"/>
    <col min="12292" max="12292" width="9.140625" style="69"/>
    <col min="12293" max="12293" width="9.5703125" style="69" customWidth="1"/>
    <col min="12294" max="12294" width="9.140625" style="69"/>
    <col min="12295" max="12295" width="10.42578125" style="69" bestFit="1" customWidth="1"/>
    <col min="12296" max="12536" width="9.140625" style="69"/>
    <col min="12537" max="12537" width="18.7109375" style="69" bestFit="1" customWidth="1"/>
    <col min="12538" max="12538" width="9.140625" style="69"/>
    <col min="12539" max="12539" width="10.28515625" style="69" customWidth="1"/>
    <col min="12540" max="12540" width="12.7109375" style="69" bestFit="1" customWidth="1"/>
    <col min="12541" max="12541" width="10.85546875" style="69" customWidth="1"/>
    <col min="12542" max="12542" width="19.140625" style="69" bestFit="1" customWidth="1"/>
    <col min="12543" max="12543" width="9.140625" style="69"/>
    <col min="12544" max="12544" width="9.42578125" style="69" customWidth="1"/>
    <col min="12545" max="12545" width="11.140625" style="69" customWidth="1"/>
    <col min="12546" max="12546" width="10.42578125" style="69" bestFit="1" customWidth="1"/>
    <col min="12547" max="12547" width="19.140625" style="69" bestFit="1" customWidth="1"/>
    <col min="12548" max="12548" width="9.140625" style="69"/>
    <col min="12549" max="12549" width="9.5703125" style="69" customWidth="1"/>
    <col min="12550" max="12550" width="9.140625" style="69"/>
    <col min="12551" max="12551" width="10.42578125" style="69" bestFit="1" customWidth="1"/>
    <col min="12552" max="12792" width="9.140625" style="69"/>
    <col min="12793" max="12793" width="18.7109375" style="69" bestFit="1" customWidth="1"/>
    <col min="12794" max="12794" width="9.140625" style="69"/>
    <col min="12795" max="12795" width="10.28515625" style="69" customWidth="1"/>
    <col min="12796" max="12796" width="12.7109375" style="69" bestFit="1" customWidth="1"/>
    <col min="12797" max="12797" width="10.85546875" style="69" customWidth="1"/>
    <col min="12798" max="12798" width="19.140625" style="69" bestFit="1" customWidth="1"/>
    <col min="12799" max="12799" width="9.140625" style="69"/>
    <col min="12800" max="12800" width="9.42578125" style="69" customWidth="1"/>
    <col min="12801" max="12801" width="11.140625" style="69" customWidth="1"/>
    <col min="12802" max="12802" width="10.42578125" style="69" bestFit="1" customWidth="1"/>
    <col min="12803" max="12803" width="19.140625" style="69" bestFit="1" customWidth="1"/>
    <col min="12804" max="12804" width="9.140625" style="69"/>
    <col min="12805" max="12805" width="9.5703125" style="69" customWidth="1"/>
    <col min="12806" max="12806" width="9.140625" style="69"/>
    <col min="12807" max="12807" width="10.42578125" style="69" bestFit="1" customWidth="1"/>
    <col min="12808" max="13048" width="9.140625" style="69"/>
    <col min="13049" max="13049" width="18.7109375" style="69" bestFit="1" customWidth="1"/>
    <col min="13050" max="13050" width="9.140625" style="69"/>
    <col min="13051" max="13051" width="10.28515625" style="69" customWidth="1"/>
    <col min="13052" max="13052" width="12.7109375" style="69" bestFit="1" customWidth="1"/>
    <col min="13053" max="13053" width="10.85546875" style="69" customWidth="1"/>
    <col min="13054" max="13054" width="19.140625" style="69" bestFit="1" customWidth="1"/>
    <col min="13055" max="13055" width="9.140625" style="69"/>
    <col min="13056" max="13056" width="9.42578125" style="69" customWidth="1"/>
    <col min="13057" max="13057" width="11.140625" style="69" customWidth="1"/>
    <col min="13058" max="13058" width="10.42578125" style="69" bestFit="1" customWidth="1"/>
    <col min="13059" max="13059" width="19.140625" style="69" bestFit="1" customWidth="1"/>
    <col min="13060" max="13060" width="9.140625" style="69"/>
    <col min="13061" max="13061" width="9.5703125" style="69" customWidth="1"/>
    <col min="13062" max="13062" width="9.140625" style="69"/>
    <col min="13063" max="13063" width="10.42578125" style="69" bestFit="1" customWidth="1"/>
    <col min="13064" max="13304" width="9.140625" style="69"/>
    <col min="13305" max="13305" width="18.7109375" style="69" bestFit="1" customWidth="1"/>
    <col min="13306" max="13306" width="9.140625" style="69"/>
    <col min="13307" max="13307" width="10.28515625" style="69" customWidth="1"/>
    <col min="13308" max="13308" width="12.7109375" style="69" bestFit="1" customWidth="1"/>
    <col min="13309" max="13309" width="10.85546875" style="69" customWidth="1"/>
    <col min="13310" max="13310" width="19.140625" style="69" bestFit="1" customWidth="1"/>
    <col min="13311" max="13311" width="9.140625" style="69"/>
    <col min="13312" max="13312" width="9.42578125" style="69" customWidth="1"/>
    <col min="13313" max="13313" width="11.140625" style="69" customWidth="1"/>
    <col min="13314" max="13314" width="10.42578125" style="69" bestFit="1" customWidth="1"/>
    <col min="13315" max="13315" width="19.140625" style="69" bestFit="1" customWidth="1"/>
    <col min="13316" max="13316" width="9.140625" style="69"/>
    <col min="13317" max="13317" width="9.5703125" style="69" customWidth="1"/>
    <col min="13318" max="13318" width="9.140625" style="69"/>
    <col min="13319" max="13319" width="10.42578125" style="69" bestFit="1" customWidth="1"/>
    <col min="13320" max="13560" width="9.140625" style="69"/>
    <col min="13561" max="13561" width="18.7109375" style="69" bestFit="1" customWidth="1"/>
    <col min="13562" max="13562" width="9.140625" style="69"/>
    <col min="13563" max="13563" width="10.28515625" style="69" customWidth="1"/>
    <col min="13564" max="13564" width="12.7109375" style="69" bestFit="1" customWidth="1"/>
    <col min="13565" max="13565" width="10.85546875" style="69" customWidth="1"/>
    <col min="13566" max="13566" width="19.140625" style="69" bestFit="1" customWidth="1"/>
    <col min="13567" max="13567" width="9.140625" style="69"/>
    <col min="13568" max="13568" width="9.42578125" style="69" customWidth="1"/>
    <col min="13569" max="13569" width="11.140625" style="69" customWidth="1"/>
    <col min="13570" max="13570" width="10.42578125" style="69" bestFit="1" customWidth="1"/>
    <col min="13571" max="13571" width="19.140625" style="69" bestFit="1" customWidth="1"/>
    <col min="13572" max="13572" width="9.140625" style="69"/>
    <col min="13573" max="13573" width="9.5703125" style="69" customWidth="1"/>
    <col min="13574" max="13574" width="9.140625" style="69"/>
    <col min="13575" max="13575" width="10.42578125" style="69" bestFit="1" customWidth="1"/>
    <col min="13576" max="13816" width="9.140625" style="69"/>
    <col min="13817" max="13817" width="18.7109375" style="69" bestFit="1" customWidth="1"/>
    <col min="13818" max="13818" width="9.140625" style="69"/>
    <col min="13819" max="13819" width="10.28515625" style="69" customWidth="1"/>
    <col min="13820" max="13820" width="12.7109375" style="69" bestFit="1" customWidth="1"/>
    <col min="13821" max="13821" width="10.85546875" style="69" customWidth="1"/>
    <col min="13822" max="13822" width="19.140625" style="69" bestFit="1" customWidth="1"/>
    <col min="13823" max="13823" width="9.140625" style="69"/>
    <col min="13824" max="13824" width="9.42578125" style="69" customWidth="1"/>
    <col min="13825" max="13825" width="11.140625" style="69" customWidth="1"/>
    <col min="13826" max="13826" width="10.42578125" style="69" bestFit="1" customWidth="1"/>
    <col min="13827" max="13827" width="19.140625" style="69" bestFit="1" customWidth="1"/>
    <col min="13828" max="13828" width="9.140625" style="69"/>
    <col min="13829" max="13829" width="9.5703125" style="69" customWidth="1"/>
    <col min="13830" max="13830" width="9.140625" style="69"/>
    <col min="13831" max="13831" width="10.42578125" style="69" bestFit="1" customWidth="1"/>
    <col min="13832" max="14072" width="9.140625" style="69"/>
    <col min="14073" max="14073" width="18.7109375" style="69" bestFit="1" customWidth="1"/>
    <col min="14074" max="14074" width="9.140625" style="69"/>
    <col min="14075" max="14075" width="10.28515625" style="69" customWidth="1"/>
    <col min="14076" max="14076" width="12.7109375" style="69" bestFit="1" customWidth="1"/>
    <col min="14077" max="14077" width="10.85546875" style="69" customWidth="1"/>
    <col min="14078" max="14078" width="19.140625" style="69" bestFit="1" customWidth="1"/>
    <col min="14079" max="14079" width="9.140625" style="69"/>
    <col min="14080" max="14080" width="9.42578125" style="69" customWidth="1"/>
    <col min="14081" max="14081" width="11.140625" style="69" customWidth="1"/>
    <col min="14082" max="14082" width="10.42578125" style="69" bestFit="1" customWidth="1"/>
    <col min="14083" max="14083" width="19.140625" style="69" bestFit="1" customWidth="1"/>
    <col min="14084" max="14084" width="9.140625" style="69"/>
    <col min="14085" max="14085" width="9.5703125" style="69" customWidth="1"/>
    <col min="14086" max="14086" width="9.140625" style="69"/>
    <col min="14087" max="14087" width="10.42578125" style="69" bestFit="1" customWidth="1"/>
    <col min="14088" max="14328" width="9.140625" style="69"/>
    <col min="14329" max="14329" width="18.7109375" style="69" bestFit="1" customWidth="1"/>
    <col min="14330" max="14330" width="9.140625" style="69"/>
    <col min="14331" max="14331" width="10.28515625" style="69" customWidth="1"/>
    <col min="14332" max="14332" width="12.7109375" style="69" bestFit="1" customWidth="1"/>
    <col min="14333" max="14333" width="10.85546875" style="69" customWidth="1"/>
    <col min="14334" max="14334" width="19.140625" style="69" bestFit="1" customWidth="1"/>
    <col min="14335" max="14335" width="9.140625" style="69"/>
    <col min="14336" max="14336" width="9.42578125" style="69" customWidth="1"/>
    <col min="14337" max="14337" width="11.140625" style="69" customWidth="1"/>
    <col min="14338" max="14338" width="10.42578125" style="69" bestFit="1" customWidth="1"/>
    <col min="14339" max="14339" width="19.140625" style="69" bestFit="1" customWidth="1"/>
    <col min="14340" max="14340" width="9.140625" style="69"/>
    <col min="14341" max="14341" width="9.5703125" style="69" customWidth="1"/>
    <col min="14342" max="14342" width="9.140625" style="69"/>
    <col min="14343" max="14343" width="10.42578125" style="69" bestFit="1" customWidth="1"/>
    <col min="14344" max="14584" width="9.140625" style="69"/>
    <col min="14585" max="14585" width="18.7109375" style="69" bestFit="1" customWidth="1"/>
    <col min="14586" max="14586" width="9.140625" style="69"/>
    <col min="14587" max="14587" width="10.28515625" style="69" customWidth="1"/>
    <col min="14588" max="14588" width="12.7109375" style="69" bestFit="1" customWidth="1"/>
    <col min="14589" max="14589" width="10.85546875" style="69" customWidth="1"/>
    <col min="14590" max="14590" width="19.140625" style="69" bestFit="1" customWidth="1"/>
    <col min="14591" max="14591" width="9.140625" style="69"/>
    <col min="14592" max="14592" width="9.42578125" style="69" customWidth="1"/>
    <col min="14593" max="14593" width="11.140625" style="69" customWidth="1"/>
    <col min="14594" max="14594" width="10.42578125" style="69" bestFit="1" customWidth="1"/>
    <col min="14595" max="14595" width="19.140625" style="69" bestFit="1" customWidth="1"/>
    <col min="14596" max="14596" width="9.140625" style="69"/>
    <col min="14597" max="14597" width="9.5703125" style="69" customWidth="1"/>
    <col min="14598" max="14598" width="9.140625" style="69"/>
    <col min="14599" max="14599" width="10.42578125" style="69" bestFit="1" customWidth="1"/>
    <col min="14600" max="14840" width="9.140625" style="69"/>
    <col min="14841" max="14841" width="18.7109375" style="69" bestFit="1" customWidth="1"/>
    <col min="14842" max="14842" width="9.140625" style="69"/>
    <col min="14843" max="14843" width="10.28515625" style="69" customWidth="1"/>
    <col min="14844" max="14844" width="12.7109375" style="69" bestFit="1" customWidth="1"/>
    <col min="14845" max="14845" width="10.85546875" style="69" customWidth="1"/>
    <col min="14846" max="14846" width="19.140625" style="69" bestFit="1" customWidth="1"/>
    <col min="14847" max="14847" width="9.140625" style="69"/>
    <col min="14848" max="14848" width="9.42578125" style="69" customWidth="1"/>
    <col min="14849" max="14849" width="11.140625" style="69" customWidth="1"/>
    <col min="14850" max="14850" width="10.42578125" style="69" bestFit="1" customWidth="1"/>
    <col min="14851" max="14851" width="19.140625" style="69" bestFit="1" customWidth="1"/>
    <col min="14852" max="14852" width="9.140625" style="69"/>
    <col min="14853" max="14853" width="9.5703125" style="69" customWidth="1"/>
    <col min="14854" max="14854" width="9.140625" style="69"/>
    <col min="14855" max="14855" width="10.42578125" style="69" bestFit="1" customWidth="1"/>
    <col min="14856" max="15096" width="9.140625" style="69"/>
    <col min="15097" max="15097" width="18.7109375" style="69" bestFit="1" customWidth="1"/>
    <col min="15098" max="15098" width="9.140625" style="69"/>
    <col min="15099" max="15099" width="10.28515625" style="69" customWidth="1"/>
    <col min="15100" max="15100" width="12.7109375" style="69" bestFit="1" customWidth="1"/>
    <col min="15101" max="15101" width="10.85546875" style="69" customWidth="1"/>
    <col min="15102" max="15102" width="19.140625" style="69" bestFit="1" customWidth="1"/>
    <col min="15103" max="15103" width="9.140625" style="69"/>
    <col min="15104" max="15104" width="9.42578125" style="69" customWidth="1"/>
    <col min="15105" max="15105" width="11.140625" style="69" customWidth="1"/>
    <col min="15106" max="15106" width="10.42578125" style="69" bestFit="1" customWidth="1"/>
    <col min="15107" max="15107" width="19.140625" style="69" bestFit="1" customWidth="1"/>
    <col min="15108" max="15108" width="9.140625" style="69"/>
    <col min="15109" max="15109" width="9.5703125" style="69" customWidth="1"/>
    <col min="15110" max="15110" width="9.140625" style="69"/>
    <col min="15111" max="15111" width="10.42578125" style="69" bestFit="1" customWidth="1"/>
    <col min="15112" max="15352" width="9.140625" style="69"/>
    <col min="15353" max="15353" width="18.7109375" style="69" bestFit="1" customWidth="1"/>
    <col min="15354" max="15354" width="9.140625" style="69"/>
    <col min="15355" max="15355" width="10.28515625" style="69" customWidth="1"/>
    <col min="15356" max="15356" width="12.7109375" style="69" bestFit="1" customWidth="1"/>
    <col min="15357" max="15357" width="10.85546875" style="69" customWidth="1"/>
    <col min="15358" max="15358" width="19.140625" style="69" bestFit="1" customWidth="1"/>
    <col min="15359" max="15359" width="9.140625" style="69"/>
    <col min="15360" max="15360" width="9.42578125" style="69" customWidth="1"/>
    <col min="15361" max="15361" width="11.140625" style="69" customWidth="1"/>
    <col min="15362" max="15362" width="10.42578125" style="69" bestFit="1" customWidth="1"/>
    <col min="15363" max="15363" width="19.140625" style="69" bestFit="1" customWidth="1"/>
    <col min="15364" max="15364" width="9.140625" style="69"/>
    <col min="15365" max="15365" width="9.5703125" style="69" customWidth="1"/>
    <col min="15366" max="15366" width="9.140625" style="69"/>
    <col min="15367" max="15367" width="10.42578125" style="69" bestFit="1" customWidth="1"/>
    <col min="15368" max="15608" width="9.140625" style="69"/>
    <col min="15609" max="15609" width="18.7109375" style="69" bestFit="1" customWidth="1"/>
    <col min="15610" max="15610" width="9.140625" style="69"/>
    <col min="15611" max="15611" width="10.28515625" style="69" customWidth="1"/>
    <col min="15612" max="15612" width="12.7109375" style="69" bestFit="1" customWidth="1"/>
    <col min="15613" max="15613" width="10.85546875" style="69" customWidth="1"/>
    <col min="15614" max="15614" width="19.140625" style="69" bestFit="1" customWidth="1"/>
    <col min="15615" max="15615" width="9.140625" style="69"/>
    <col min="15616" max="15616" width="9.42578125" style="69" customWidth="1"/>
    <col min="15617" max="15617" width="11.140625" style="69" customWidth="1"/>
    <col min="15618" max="15618" width="10.42578125" style="69" bestFit="1" customWidth="1"/>
    <col min="15619" max="15619" width="19.140625" style="69" bestFit="1" customWidth="1"/>
    <col min="15620" max="15620" width="9.140625" style="69"/>
    <col min="15621" max="15621" width="9.5703125" style="69" customWidth="1"/>
    <col min="15622" max="15622" width="9.140625" style="69"/>
    <col min="15623" max="15623" width="10.42578125" style="69" bestFit="1" customWidth="1"/>
    <col min="15624" max="15864" width="9.140625" style="69"/>
    <col min="15865" max="15865" width="18.7109375" style="69" bestFit="1" customWidth="1"/>
    <col min="15866" max="15866" width="9.140625" style="69"/>
    <col min="15867" max="15867" width="10.28515625" style="69" customWidth="1"/>
    <col min="15868" max="15868" width="12.7109375" style="69" bestFit="1" customWidth="1"/>
    <col min="15869" max="15869" width="10.85546875" style="69" customWidth="1"/>
    <col min="15870" max="15870" width="19.140625" style="69" bestFit="1" customWidth="1"/>
    <col min="15871" max="15871" width="9.140625" style="69"/>
    <col min="15872" max="15872" width="9.42578125" style="69" customWidth="1"/>
    <col min="15873" max="15873" width="11.140625" style="69" customWidth="1"/>
    <col min="15874" max="15874" width="10.42578125" style="69" bestFit="1" customWidth="1"/>
    <col min="15875" max="15875" width="19.140625" style="69" bestFit="1" customWidth="1"/>
    <col min="15876" max="15876" width="9.140625" style="69"/>
    <col min="15877" max="15877" width="9.5703125" style="69" customWidth="1"/>
    <col min="15878" max="15878" width="9.140625" style="69"/>
    <col min="15879" max="15879" width="10.42578125" style="69" bestFit="1" customWidth="1"/>
    <col min="15880" max="16120" width="9.140625" style="69"/>
    <col min="16121" max="16121" width="18.7109375" style="69" bestFit="1" customWidth="1"/>
    <col min="16122" max="16122" width="9.140625" style="69"/>
    <col min="16123" max="16123" width="10.28515625" style="69" customWidth="1"/>
    <col min="16124" max="16124" width="12.7109375" style="69" bestFit="1" customWidth="1"/>
    <col min="16125" max="16125" width="10.85546875" style="69" customWidth="1"/>
    <col min="16126" max="16126" width="19.140625" style="69" bestFit="1" customWidth="1"/>
    <col min="16127" max="16127" width="9.140625" style="69"/>
    <col min="16128" max="16128" width="9.42578125" style="69" customWidth="1"/>
    <col min="16129" max="16129" width="11.140625" style="69" customWidth="1"/>
    <col min="16130" max="16130" width="10.42578125" style="69" bestFit="1" customWidth="1"/>
    <col min="16131" max="16131" width="19.140625" style="69" bestFit="1" customWidth="1"/>
    <col min="16132" max="16132" width="9.140625" style="69"/>
    <col min="16133" max="16133" width="9.5703125" style="69" customWidth="1"/>
    <col min="16134" max="16134" width="9.140625" style="69"/>
    <col min="16135" max="16135" width="10.42578125" style="69" bestFit="1" customWidth="1"/>
    <col min="16136" max="16384" width="9.140625" style="69"/>
  </cols>
  <sheetData>
    <row r="1" spans="1:10" ht="18.75" x14ac:dyDescent="0.3">
      <c r="B1" s="433" t="s">
        <v>0</v>
      </c>
      <c r="C1" s="433"/>
      <c r="D1" s="433"/>
      <c r="E1" s="433"/>
      <c r="F1" s="433"/>
      <c r="G1" s="433"/>
      <c r="H1" s="433"/>
    </row>
    <row r="2" spans="1:10" ht="18.75" x14ac:dyDescent="0.3">
      <c r="B2" s="433" t="s">
        <v>1</v>
      </c>
      <c r="C2" s="433"/>
      <c r="D2" s="433"/>
      <c r="E2" s="433"/>
      <c r="F2" s="433"/>
      <c r="G2" s="433"/>
      <c r="H2" s="433"/>
    </row>
    <row r="3" spans="1:10" ht="18.75" x14ac:dyDescent="0.3">
      <c r="B3" s="434" t="s">
        <v>2</v>
      </c>
      <c r="C3" s="434"/>
      <c r="D3" s="434"/>
      <c r="E3" s="434"/>
      <c r="F3" s="434"/>
      <c r="G3" s="434"/>
      <c r="H3" s="434"/>
    </row>
    <row r="4" spans="1:10" ht="18.75" x14ac:dyDescent="0.3">
      <c r="B4" s="433" t="s">
        <v>117</v>
      </c>
      <c r="C4" s="433"/>
      <c r="D4" s="433"/>
      <c r="E4" s="433"/>
      <c r="F4" s="433"/>
      <c r="G4" s="433"/>
      <c r="H4" s="433"/>
    </row>
    <row r="5" spans="1:10" ht="18.75" x14ac:dyDescent="0.3">
      <c r="B5" s="442" t="s">
        <v>149</v>
      </c>
      <c r="C5" s="442"/>
      <c r="D5" s="442"/>
      <c r="E5" s="442"/>
      <c r="F5" s="442"/>
      <c r="G5" s="442"/>
      <c r="H5" s="442"/>
    </row>
    <row r="6" spans="1:10" ht="19.5" thickBot="1" x14ac:dyDescent="0.35">
      <c r="C6" s="233"/>
      <c r="D6" s="233"/>
      <c r="E6" s="233"/>
      <c r="F6" s="234"/>
      <c r="G6" s="234"/>
      <c r="H6" s="234"/>
    </row>
    <row r="7" spans="1:10" ht="34.5" customHeight="1" thickBot="1" x14ac:dyDescent="0.3">
      <c r="A7" s="204"/>
      <c r="B7" s="235" t="s">
        <v>3</v>
      </c>
      <c r="C7" s="71" t="s">
        <v>4</v>
      </c>
      <c r="D7" s="236" t="s">
        <v>139</v>
      </c>
      <c r="E7" s="396" t="s">
        <v>5</v>
      </c>
      <c r="F7" s="397" t="s">
        <v>6</v>
      </c>
      <c r="G7" s="398" t="s">
        <v>7</v>
      </c>
      <c r="H7" s="397" t="s">
        <v>8</v>
      </c>
      <c r="I7" s="235" t="s">
        <v>9</v>
      </c>
      <c r="J7" s="399" t="s">
        <v>10</v>
      </c>
    </row>
    <row r="8" spans="1:10" ht="24" customHeight="1" thickBot="1" x14ac:dyDescent="0.35">
      <c r="A8" s="77" t="s">
        <v>11</v>
      </c>
      <c r="B8" s="78"/>
      <c r="C8" s="78"/>
      <c r="D8" s="78"/>
      <c r="E8" s="79"/>
      <c r="F8" s="78"/>
      <c r="G8" s="78"/>
      <c r="H8" s="80"/>
      <c r="I8" s="78"/>
      <c r="J8" s="81"/>
    </row>
    <row r="9" spans="1:10" ht="18.75" x14ac:dyDescent="0.3">
      <c r="A9" s="82" t="s">
        <v>12</v>
      </c>
      <c r="B9" s="83">
        <v>9180</v>
      </c>
      <c r="C9" s="84">
        <v>17666</v>
      </c>
      <c r="D9" s="85">
        <v>3126759</v>
      </c>
      <c r="E9" s="86">
        <f>D9/B9</f>
        <v>340.60555555555555</v>
      </c>
      <c r="F9" s="83">
        <v>3909</v>
      </c>
      <c r="G9" s="87">
        <f t="shared" ref="G9:G16" si="0">C9-F9</f>
        <v>13757</v>
      </c>
      <c r="H9" s="88">
        <f t="shared" ref="H9:H16" si="1">C9-I9-J9</f>
        <v>9728</v>
      </c>
      <c r="I9" s="89">
        <v>7938</v>
      </c>
      <c r="J9" s="90">
        <v>0</v>
      </c>
    </row>
    <row r="10" spans="1:10" ht="18.75" x14ac:dyDescent="0.3">
      <c r="A10" s="91" t="s">
        <v>13</v>
      </c>
      <c r="B10" s="92">
        <v>6098</v>
      </c>
      <c r="C10" s="93">
        <v>11288</v>
      </c>
      <c r="D10" s="94">
        <v>2059550</v>
      </c>
      <c r="E10" s="95">
        <f t="shared" ref="E10:E17" si="2">D10/B10</f>
        <v>337.74188258445395</v>
      </c>
      <c r="F10" s="96">
        <v>2783</v>
      </c>
      <c r="G10" s="87">
        <f t="shared" si="0"/>
        <v>8505</v>
      </c>
      <c r="H10" s="97">
        <f t="shared" si="1"/>
        <v>6334</v>
      </c>
      <c r="I10" s="89">
        <v>4954</v>
      </c>
      <c r="J10" s="90">
        <v>0</v>
      </c>
    </row>
    <row r="11" spans="1:10" ht="18.75" x14ac:dyDescent="0.3">
      <c r="A11" s="91" t="s">
        <v>14</v>
      </c>
      <c r="B11" s="92">
        <v>7046</v>
      </c>
      <c r="C11" s="93">
        <v>12736</v>
      </c>
      <c r="D11" s="94">
        <v>2325164</v>
      </c>
      <c r="E11" s="95">
        <f t="shared" si="2"/>
        <v>329.99772920806129</v>
      </c>
      <c r="F11" s="96">
        <v>2944</v>
      </c>
      <c r="G11" s="87">
        <f t="shared" si="0"/>
        <v>9792</v>
      </c>
      <c r="H11" s="97">
        <f t="shared" si="1"/>
        <v>7105</v>
      </c>
      <c r="I11" s="89">
        <v>5631</v>
      </c>
      <c r="J11" s="90">
        <v>0</v>
      </c>
    </row>
    <row r="12" spans="1:10" ht="18.75" x14ac:dyDescent="0.3">
      <c r="A12" s="91" t="s">
        <v>15</v>
      </c>
      <c r="B12" s="92">
        <v>9589</v>
      </c>
      <c r="C12" s="93">
        <v>17946</v>
      </c>
      <c r="D12" s="94">
        <v>3199184</v>
      </c>
      <c r="E12" s="95">
        <f t="shared" si="2"/>
        <v>333.63061841693604</v>
      </c>
      <c r="F12" s="96">
        <v>4139</v>
      </c>
      <c r="G12" s="87">
        <f t="shared" si="0"/>
        <v>13807</v>
      </c>
      <c r="H12" s="97">
        <f t="shared" si="1"/>
        <v>9881</v>
      </c>
      <c r="I12" s="89">
        <v>8065</v>
      </c>
      <c r="J12" s="90">
        <v>0</v>
      </c>
    </row>
    <row r="13" spans="1:10" ht="18.75" x14ac:dyDescent="0.3">
      <c r="A13" s="91" t="s">
        <v>16</v>
      </c>
      <c r="B13" s="92">
        <v>2464</v>
      </c>
      <c r="C13" s="93">
        <v>4930</v>
      </c>
      <c r="D13" s="94">
        <v>862685</v>
      </c>
      <c r="E13" s="95">
        <f t="shared" si="2"/>
        <v>350.11566558441558</v>
      </c>
      <c r="F13" s="96">
        <v>1214</v>
      </c>
      <c r="G13" s="87">
        <f t="shared" si="0"/>
        <v>3716</v>
      </c>
      <c r="H13" s="97">
        <f t="shared" si="1"/>
        <v>2572</v>
      </c>
      <c r="I13" s="89">
        <v>2358</v>
      </c>
      <c r="J13" s="90">
        <v>0</v>
      </c>
    </row>
    <row r="14" spans="1:10" ht="18.75" x14ac:dyDescent="0.3">
      <c r="A14" s="91" t="s">
        <v>17</v>
      </c>
      <c r="B14" s="92">
        <v>9703</v>
      </c>
      <c r="C14" s="93">
        <v>18898</v>
      </c>
      <c r="D14" s="94">
        <v>3344025</v>
      </c>
      <c r="E14" s="95">
        <f t="shared" si="2"/>
        <v>344.63825620941975</v>
      </c>
      <c r="F14" s="96">
        <v>4536</v>
      </c>
      <c r="G14" s="87">
        <f t="shared" si="0"/>
        <v>14362</v>
      </c>
      <c r="H14" s="97">
        <f t="shared" si="1"/>
        <v>10254</v>
      </c>
      <c r="I14" s="89">
        <v>8644</v>
      </c>
      <c r="J14" s="90">
        <v>0</v>
      </c>
    </row>
    <row r="15" spans="1:10" ht="18.75" x14ac:dyDescent="0.3">
      <c r="A15" s="91" t="s">
        <v>18</v>
      </c>
      <c r="B15" s="92">
        <v>3575</v>
      </c>
      <c r="C15" s="93">
        <v>6484</v>
      </c>
      <c r="D15" s="94">
        <v>1149282</v>
      </c>
      <c r="E15" s="95">
        <f t="shared" si="2"/>
        <v>321.47748251748254</v>
      </c>
      <c r="F15" s="96">
        <v>1448</v>
      </c>
      <c r="G15" s="87">
        <f t="shared" si="0"/>
        <v>5036</v>
      </c>
      <c r="H15" s="97">
        <f t="shared" si="1"/>
        <v>3540</v>
      </c>
      <c r="I15" s="89">
        <v>2944</v>
      </c>
      <c r="J15" s="90">
        <v>0</v>
      </c>
    </row>
    <row r="16" spans="1:10" ht="19.5" thickBot="1" x14ac:dyDescent="0.35">
      <c r="A16" s="98" t="s">
        <v>19</v>
      </c>
      <c r="B16" s="99">
        <v>11103</v>
      </c>
      <c r="C16" s="100">
        <v>20663</v>
      </c>
      <c r="D16" s="101">
        <v>3764364</v>
      </c>
      <c r="E16" s="102">
        <f t="shared" si="2"/>
        <v>339.04025938935422</v>
      </c>
      <c r="F16" s="103">
        <v>4776</v>
      </c>
      <c r="G16" s="87">
        <f t="shared" si="0"/>
        <v>15887</v>
      </c>
      <c r="H16" s="97">
        <f t="shared" si="1"/>
        <v>11402</v>
      </c>
      <c r="I16" s="105">
        <v>9261</v>
      </c>
      <c r="J16" s="106">
        <v>0</v>
      </c>
    </row>
    <row r="17" spans="1:13" ht="19.5" thickBot="1" x14ac:dyDescent="0.35">
      <c r="A17" s="107" t="s">
        <v>20</v>
      </c>
      <c r="B17" s="108">
        <f>SUM(B9:B16)</f>
        <v>58758</v>
      </c>
      <c r="C17" s="108">
        <f t="shared" ref="C17:D17" si="3">SUM(C9:C16)</f>
        <v>110611</v>
      </c>
      <c r="D17" s="109">
        <f t="shared" si="3"/>
        <v>19831013</v>
      </c>
      <c r="E17" s="110">
        <f t="shared" si="2"/>
        <v>337.50319956431463</v>
      </c>
      <c r="F17" s="109">
        <f>SUM(F9:F16)</f>
        <v>25749</v>
      </c>
      <c r="G17" s="109">
        <f>SUM(G9:G16)</f>
        <v>84862</v>
      </c>
      <c r="H17" s="108">
        <f t="shared" ref="H17:J17" si="4">SUM(H9:H16)</f>
        <v>60816</v>
      </c>
      <c r="I17" s="111">
        <f>SUM(I9:I16)</f>
        <v>49795</v>
      </c>
      <c r="J17" s="112">
        <f t="shared" si="4"/>
        <v>0</v>
      </c>
    </row>
    <row r="18" spans="1:13" ht="19.5" thickBot="1" x14ac:dyDescent="0.35">
      <c r="A18" s="113"/>
      <c r="B18" s="114"/>
      <c r="C18" s="114"/>
      <c r="D18" s="114"/>
      <c r="E18" s="114"/>
      <c r="F18" s="114"/>
      <c r="G18" s="114"/>
      <c r="H18" s="114"/>
      <c r="I18" s="114"/>
      <c r="J18" s="114"/>
      <c r="M18" s="241">
        <f>M17*10</f>
        <v>0</v>
      </c>
    </row>
    <row r="19" spans="1:13" ht="16.5" thickBot="1" x14ac:dyDescent="0.3">
      <c r="A19" s="437" t="s">
        <v>21</v>
      </c>
      <c r="B19" s="438"/>
      <c r="C19" s="438"/>
      <c r="D19" s="438"/>
      <c r="E19" s="438"/>
      <c r="F19" s="438"/>
      <c r="G19" s="438"/>
      <c r="H19" s="439"/>
      <c r="I19" s="439"/>
      <c r="J19" s="440"/>
    </row>
    <row r="20" spans="1:13" ht="18.75" x14ac:dyDescent="0.3">
      <c r="A20" s="115" t="s">
        <v>22</v>
      </c>
      <c r="B20" s="83">
        <v>15447</v>
      </c>
      <c r="C20" s="84">
        <v>27199</v>
      </c>
      <c r="D20" s="85">
        <v>4978112</v>
      </c>
      <c r="E20" s="116">
        <f t="shared" ref="E20:E33" si="5">D20/B20</f>
        <v>322.27047323104807</v>
      </c>
      <c r="F20" s="83">
        <v>6236</v>
      </c>
      <c r="G20" s="117">
        <f t="shared" ref="G20:G32" si="6">C20-F20</f>
        <v>20963</v>
      </c>
      <c r="H20" s="118">
        <f t="shared" ref="H20:H32" si="7">C20-I20-J20</f>
        <v>15126</v>
      </c>
      <c r="I20" s="119">
        <v>12073</v>
      </c>
      <c r="J20" s="120">
        <v>0</v>
      </c>
    </row>
    <row r="21" spans="1:13" ht="18.75" x14ac:dyDescent="0.3">
      <c r="A21" s="115" t="s">
        <v>23</v>
      </c>
      <c r="B21" s="96">
        <v>8063</v>
      </c>
      <c r="C21" s="121">
        <v>13931</v>
      </c>
      <c r="D21" s="122">
        <v>2556070</v>
      </c>
      <c r="E21" s="123">
        <f t="shared" si="5"/>
        <v>317.01227830832198</v>
      </c>
      <c r="F21" s="96">
        <v>3331</v>
      </c>
      <c r="G21" s="87">
        <f t="shared" si="6"/>
        <v>10600</v>
      </c>
      <c r="H21" s="97">
        <f t="shared" si="7"/>
        <v>7968</v>
      </c>
      <c r="I21" s="124">
        <v>5963</v>
      </c>
      <c r="J21" s="125">
        <v>0</v>
      </c>
    </row>
    <row r="22" spans="1:13" ht="18.75" x14ac:dyDescent="0.3">
      <c r="A22" s="82" t="s">
        <v>24</v>
      </c>
      <c r="B22" s="126">
        <v>6396</v>
      </c>
      <c r="C22" s="127">
        <v>11445</v>
      </c>
      <c r="D22" s="128">
        <v>2078429</v>
      </c>
      <c r="E22" s="123">
        <f t="shared" si="5"/>
        <v>324.95762976860539</v>
      </c>
      <c r="F22" s="96">
        <v>2803</v>
      </c>
      <c r="G22" s="87">
        <f t="shared" si="6"/>
        <v>8642</v>
      </c>
      <c r="H22" s="97">
        <f t="shared" si="7"/>
        <v>6355</v>
      </c>
      <c r="I22" s="124">
        <v>5090</v>
      </c>
      <c r="J22" s="125">
        <v>0</v>
      </c>
    </row>
    <row r="23" spans="1:13" ht="18.75" x14ac:dyDescent="0.3">
      <c r="A23" s="91" t="s">
        <v>25</v>
      </c>
      <c r="B23" s="129">
        <v>8077</v>
      </c>
      <c r="C23" s="130">
        <v>15214</v>
      </c>
      <c r="D23" s="131">
        <v>2705583</v>
      </c>
      <c r="E23" s="123">
        <f t="shared" si="5"/>
        <v>334.97375263092732</v>
      </c>
      <c r="F23" s="92">
        <v>3409</v>
      </c>
      <c r="G23" s="132">
        <f t="shared" si="6"/>
        <v>11805</v>
      </c>
      <c r="H23" s="97">
        <f t="shared" si="7"/>
        <v>8224</v>
      </c>
      <c r="I23" s="124">
        <v>6989</v>
      </c>
      <c r="J23" s="133">
        <v>1</v>
      </c>
    </row>
    <row r="24" spans="1:13" ht="18.75" x14ac:dyDescent="0.3">
      <c r="A24" s="91" t="s">
        <v>26</v>
      </c>
      <c r="B24" s="129">
        <v>5028</v>
      </c>
      <c r="C24" s="130">
        <v>9496</v>
      </c>
      <c r="D24" s="131">
        <v>1692328</v>
      </c>
      <c r="E24" s="123">
        <f t="shared" si="5"/>
        <v>336.58074781225139</v>
      </c>
      <c r="F24" s="92">
        <v>2238</v>
      </c>
      <c r="G24" s="132">
        <f t="shared" si="6"/>
        <v>7258</v>
      </c>
      <c r="H24" s="97">
        <f t="shared" si="7"/>
        <v>5125</v>
      </c>
      <c r="I24" s="124">
        <v>4371</v>
      </c>
      <c r="J24" s="133">
        <v>0</v>
      </c>
    </row>
    <row r="25" spans="1:13" ht="18.75" x14ac:dyDescent="0.3">
      <c r="A25" s="91" t="s">
        <v>27</v>
      </c>
      <c r="B25" s="129">
        <v>3693</v>
      </c>
      <c r="C25" s="130">
        <v>7040</v>
      </c>
      <c r="D25" s="131">
        <v>1261758</v>
      </c>
      <c r="E25" s="123">
        <f t="shared" si="5"/>
        <v>341.66206336311939</v>
      </c>
      <c r="F25" s="92">
        <v>1818</v>
      </c>
      <c r="G25" s="132">
        <f t="shared" si="6"/>
        <v>5222</v>
      </c>
      <c r="H25" s="97">
        <f t="shared" si="7"/>
        <v>3553</v>
      </c>
      <c r="I25" s="124">
        <v>3487</v>
      </c>
      <c r="J25" s="133">
        <v>0</v>
      </c>
    </row>
    <row r="26" spans="1:13" ht="18.75" x14ac:dyDescent="0.3">
      <c r="A26" s="91" t="s">
        <v>28</v>
      </c>
      <c r="B26" s="129">
        <v>9528</v>
      </c>
      <c r="C26" s="130">
        <v>17520</v>
      </c>
      <c r="D26" s="131">
        <v>3172624</v>
      </c>
      <c r="E26" s="123">
        <f t="shared" si="5"/>
        <v>332.97900923593619</v>
      </c>
      <c r="F26" s="92">
        <v>4150</v>
      </c>
      <c r="G26" s="132">
        <f t="shared" si="6"/>
        <v>13370</v>
      </c>
      <c r="H26" s="97">
        <f t="shared" si="7"/>
        <v>9672</v>
      </c>
      <c r="I26" s="124">
        <v>7848</v>
      </c>
      <c r="J26" s="133">
        <v>0</v>
      </c>
    </row>
    <row r="27" spans="1:13" ht="18.75" x14ac:dyDescent="0.3">
      <c r="A27" s="91" t="s">
        <v>29</v>
      </c>
      <c r="B27" s="129">
        <v>8397</v>
      </c>
      <c r="C27" s="130">
        <v>16002</v>
      </c>
      <c r="D27" s="131">
        <v>2903272</v>
      </c>
      <c r="E27" s="123">
        <f t="shared" si="5"/>
        <v>345.75110158389901</v>
      </c>
      <c r="F27" s="92">
        <v>3520</v>
      </c>
      <c r="G27" s="132">
        <f t="shared" si="6"/>
        <v>12482</v>
      </c>
      <c r="H27" s="97">
        <f t="shared" si="7"/>
        <v>8532</v>
      </c>
      <c r="I27" s="124">
        <v>7470</v>
      </c>
      <c r="J27" s="133">
        <v>0</v>
      </c>
    </row>
    <row r="28" spans="1:13" ht="18.75" x14ac:dyDescent="0.3">
      <c r="A28" s="91" t="s">
        <v>30</v>
      </c>
      <c r="B28" s="129">
        <v>10460</v>
      </c>
      <c r="C28" s="130">
        <v>18842</v>
      </c>
      <c r="D28" s="131">
        <v>3445244</v>
      </c>
      <c r="E28" s="123">
        <f t="shared" si="5"/>
        <v>329.37323135755258</v>
      </c>
      <c r="F28" s="92">
        <v>4717</v>
      </c>
      <c r="G28" s="132">
        <f t="shared" si="6"/>
        <v>14125</v>
      </c>
      <c r="H28" s="97">
        <f t="shared" si="7"/>
        <v>10719</v>
      </c>
      <c r="I28" s="124">
        <v>8122</v>
      </c>
      <c r="J28" s="133">
        <v>1</v>
      </c>
    </row>
    <row r="29" spans="1:13" ht="18.75" x14ac:dyDescent="0.3">
      <c r="A29" s="91" t="s">
        <v>31</v>
      </c>
      <c r="B29" s="129">
        <v>7452</v>
      </c>
      <c r="C29" s="130">
        <v>14581</v>
      </c>
      <c r="D29" s="131">
        <v>2607562</v>
      </c>
      <c r="E29" s="123">
        <f t="shared" si="5"/>
        <v>349.91438539989264</v>
      </c>
      <c r="F29" s="92">
        <v>3553</v>
      </c>
      <c r="G29" s="132">
        <f t="shared" si="6"/>
        <v>11028</v>
      </c>
      <c r="H29" s="97">
        <f t="shared" si="7"/>
        <v>7950</v>
      </c>
      <c r="I29" s="124">
        <v>6631</v>
      </c>
      <c r="J29" s="133">
        <v>0</v>
      </c>
    </row>
    <row r="30" spans="1:13" ht="18.75" x14ac:dyDescent="0.3">
      <c r="A30" s="91" t="s">
        <v>32</v>
      </c>
      <c r="B30" s="129">
        <v>6185</v>
      </c>
      <c r="C30" s="130">
        <v>11667</v>
      </c>
      <c r="D30" s="131">
        <v>2087511</v>
      </c>
      <c r="E30" s="123">
        <f t="shared" si="5"/>
        <v>337.51188358932905</v>
      </c>
      <c r="F30" s="92">
        <v>2803</v>
      </c>
      <c r="G30" s="132">
        <f t="shared" si="6"/>
        <v>8864</v>
      </c>
      <c r="H30" s="97">
        <f t="shared" si="7"/>
        <v>6487</v>
      </c>
      <c r="I30" s="124">
        <v>5180</v>
      </c>
      <c r="J30" s="133">
        <v>0</v>
      </c>
    </row>
    <row r="31" spans="1:13" ht="18.75" x14ac:dyDescent="0.3">
      <c r="A31" s="134" t="s">
        <v>33</v>
      </c>
      <c r="B31" s="129">
        <v>5758</v>
      </c>
      <c r="C31" s="135">
        <v>11034</v>
      </c>
      <c r="D31" s="136">
        <v>1979636</v>
      </c>
      <c r="E31" s="123">
        <f t="shared" si="5"/>
        <v>343.80618270232719</v>
      </c>
      <c r="F31" s="137">
        <v>2656</v>
      </c>
      <c r="G31" s="132">
        <f t="shared" si="6"/>
        <v>8378</v>
      </c>
      <c r="H31" s="97">
        <f t="shared" si="7"/>
        <v>5971</v>
      </c>
      <c r="I31" s="124">
        <v>5063</v>
      </c>
      <c r="J31" s="138">
        <v>0</v>
      </c>
    </row>
    <row r="32" spans="1:13" ht="19.5" thickBot="1" x14ac:dyDescent="0.35">
      <c r="A32" s="134" t="s">
        <v>34</v>
      </c>
      <c r="B32" s="139">
        <v>2062</v>
      </c>
      <c r="C32" s="140">
        <v>3954</v>
      </c>
      <c r="D32" s="141">
        <v>714972</v>
      </c>
      <c r="E32" s="186">
        <f t="shared" si="5"/>
        <v>346.73714839961201</v>
      </c>
      <c r="F32" s="99">
        <v>882</v>
      </c>
      <c r="G32" s="142">
        <f t="shared" si="6"/>
        <v>3072</v>
      </c>
      <c r="H32" s="104">
        <f t="shared" si="7"/>
        <v>2111</v>
      </c>
      <c r="I32" s="143">
        <v>1843</v>
      </c>
      <c r="J32" s="144">
        <v>0</v>
      </c>
    </row>
    <row r="33" spans="1:10" ht="19.5" thickBot="1" x14ac:dyDescent="0.35">
      <c r="A33" s="107" t="s">
        <v>35</v>
      </c>
      <c r="B33" s="145">
        <f>SUM(B20:B32)</f>
        <v>96546</v>
      </c>
      <c r="C33" s="145">
        <f t="shared" ref="C33:D33" si="8">SUM(C20:C32)</f>
        <v>177925</v>
      </c>
      <c r="D33" s="146">
        <f t="shared" si="8"/>
        <v>32183101</v>
      </c>
      <c r="E33" s="400">
        <f t="shared" si="5"/>
        <v>333.34473722370683</v>
      </c>
      <c r="F33" s="147">
        <f>SUM(F20:F32)</f>
        <v>42116</v>
      </c>
      <c r="G33" s="148">
        <f>SUM(G20:G32)</f>
        <v>135809</v>
      </c>
      <c r="H33" s="108">
        <f>SUM(H20:H32)</f>
        <v>97793</v>
      </c>
      <c r="I33" s="111">
        <f>SUM(I20:I32)</f>
        <v>80130</v>
      </c>
      <c r="J33" s="112">
        <f t="shared" ref="J33" si="9">SUM(J20:J32)</f>
        <v>2</v>
      </c>
    </row>
    <row r="34" spans="1:10" ht="19.5" thickBot="1" x14ac:dyDescent="0.35">
      <c r="A34" s="113"/>
      <c r="B34" s="149"/>
      <c r="C34" s="149"/>
      <c r="D34" s="149"/>
      <c r="E34" s="114"/>
      <c r="F34" s="149"/>
      <c r="G34" s="149"/>
      <c r="H34" s="114"/>
      <c r="I34" s="114"/>
      <c r="J34" s="114"/>
    </row>
    <row r="35" spans="1:10" ht="16.5" thickBot="1" x14ac:dyDescent="0.3">
      <c r="A35" s="430" t="s">
        <v>36</v>
      </c>
      <c r="B35" s="431"/>
      <c r="C35" s="431"/>
      <c r="D35" s="431"/>
      <c r="E35" s="431"/>
      <c r="F35" s="431"/>
      <c r="G35" s="431"/>
      <c r="H35" s="431"/>
      <c r="I35" s="431"/>
      <c r="J35" s="432"/>
    </row>
    <row r="36" spans="1:10" ht="18.75" x14ac:dyDescent="0.3">
      <c r="A36" s="91" t="s">
        <v>37</v>
      </c>
      <c r="B36" s="129">
        <v>13072</v>
      </c>
      <c r="C36" s="130">
        <v>23347</v>
      </c>
      <c r="D36" s="131">
        <v>4253857</v>
      </c>
      <c r="E36" s="88">
        <f t="shared" ref="E36:E47" si="10">D36/B36</f>
        <v>325.41745716034274</v>
      </c>
      <c r="F36" s="150">
        <v>6283</v>
      </c>
      <c r="G36" s="151">
        <f t="shared" ref="G36:G46" si="11">C36-F36</f>
        <v>17064</v>
      </c>
      <c r="H36" s="118">
        <f t="shared" ref="H36:H46" si="12">C36-I36-J36</f>
        <v>14066</v>
      </c>
      <c r="I36" s="119">
        <v>9281</v>
      </c>
      <c r="J36" s="152">
        <v>0</v>
      </c>
    </row>
    <row r="37" spans="1:10" ht="18.75" x14ac:dyDescent="0.3">
      <c r="A37" s="91" t="s">
        <v>38</v>
      </c>
      <c r="B37" s="129">
        <v>18049</v>
      </c>
      <c r="C37" s="130">
        <v>33871</v>
      </c>
      <c r="D37" s="131">
        <v>6074568</v>
      </c>
      <c r="E37" s="97">
        <f t="shared" si="10"/>
        <v>336.55980940772344</v>
      </c>
      <c r="F37" s="129">
        <v>9688</v>
      </c>
      <c r="G37" s="153">
        <f t="shared" si="11"/>
        <v>24183</v>
      </c>
      <c r="H37" s="97">
        <f t="shared" si="12"/>
        <v>20434</v>
      </c>
      <c r="I37" s="124">
        <v>13436</v>
      </c>
      <c r="J37" s="154">
        <v>1</v>
      </c>
    </row>
    <row r="38" spans="1:10" ht="18.75" x14ac:dyDescent="0.3">
      <c r="A38" s="91" t="s">
        <v>39</v>
      </c>
      <c r="B38" s="129">
        <v>5786</v>
      </c>
      <c r="C38" s="130">
        <v>10916</v>
      </c>
      <c r="D38" s="131">
        <v>1991065</v>
      </c>
      <c r="E38" s="97">
        <f t="shared" si="10"/>
        <v>344.11769789146217</v>
      </c>
      <c r="F38" s="129">
        <v>3223</v>
      </c>
      <c r="G38" s="153">
        <f t="shared" si="11"/>
        <v>7693</v>
      </c>
      <c r="H38" s="97">
        <f t="shared" si="12"/>
        <v>6367</v>
      </c>
      <c r="I38" s="124">
        <v>4549</v>
      </c>
      <c r="J38" s="154">
        <v>0</v>
      </c>
    </row>
    <row r="39" spans="1:10" ht="18.75" x14ac:dyDescent="0.3">
      <c r="A39" s="91" t="s">
        <v>40</v>
      </c>
      <c r="B39" s="129">
        <v>9164</v>
      </c>
      <c r="C39" s="130">
        <v>17863</v>
      </c>
      <c r="D39" s="131">
        <v>3209583</v>
      </c>
      <c r="E39" s="97">
        <f t="shared" si="10"/>
        <v>350.23821475338281</v>
      </c>
      <c r="F39" s="129">
        <v>4574</v>
      </c>
      <c r="G39" s="153">
        <f t="shared" si="11"/>
        <v>13289</v>
      </c>
      <c r="H39" s="97">
        <f t="shared" si="12"/>
        <v>9775</v>
      </c>
      <c r="I39" s="124">
        <v>8088</v>
      </c>
      <c r="J39" s="154">
        <v>0</v>
      </c>
    </row>
    <row r="40" spans="1:10" ht="18.75" x14ac:dyDescent="0.3">
      <c r="A40" s="91" t="s">
        <v>41</v>
      </c>
      <c r="B40" s="129">
        <v>6523</v>
      </c>
      <c r="C40" s="130">
        <v>11927</v>
      </c>
      <c r="D40" s="131">
        <v>2156851</v>
      </c>
      <c r="E40" s="97">
        <f t="shared" si="10"/>
        <v>330.65322704277173</v>
      </c>
      <c r="F40" s="129">
        <v>3232</v>
      </c>
      <c r="G40" s="153">
        <f t="shared" si="11"/>
        <v>8695</v>
      </c>
      <c r="H40" s="97">
        <f t="shared" si="12"/>
        <v>6935</v>
      </c>
      <c r="I40" s="124">
        <v>4992</v>
      </c>
      <c r="J40" s="154">
        <v>0</v>
      </c>
    </row>
    <row r="41" spans="1:10" ht="18.75" x14ac:dyDescent="0.3">
      <c r="A41" s="91" t="s">
        <v>42</v>
      </c>
      <c r="B41" s="129">
        <v>8194</v>
      </c>
      <c r="C41" s="130">
        <v>15944</v>
      </c>
      <c r="D41" s="131">
        <v>2922391</v>
      </c>
      <c r="E41" s="97">
        <f t="shared" si="10"/>
        <v>356.65010983646573</v>
      </c>
      <c r="F41" s="129">
        <v>3947</v>
      </c>
      <c r="G41" s="153">
        <f t="shared" si="11"/>
        <v>11997</v>
      </c>
      <c r="H41" s="97">
        <f t="shared" si="12"/>
        <v>8645</v>
      </c>
      <c r="I41" s="124">
        <v>7299</v>
      </c>
      <c r="J41" s="154">
        <v>0</v>
      </c>
    </row>
    <row r="42" spans="1:10" ht="18.75" x14ac:dyDescent="0.3">
      <c r="A42" s="91" t="s">
        <v>43</v>
      </c>
      <c r="B42" s="129">
        <v>11544</v>
      </c>
      <c r="C42" s="130">
        <v>22390</v>
      </c>
      <c r="D42" s="131">
        <v>4001827</v>
      </c>
      <c r="E42" s="97">
        <f t="shared" si="10"/>
        <v>346.65861053361056</v>
      </c>
      <c r="F42" s="129">
        <v>6201</v>
      </c>
      <c r="G42" s="153">
        <f t="shared" si="11"/>
        <v>16189</v>
      </c>
      <c r="H42" s="97">
        <f t="shared" si="12"/>
        <v>12742</v>
      </c>
      <c r="I42" s="124">
        <v>9648</v>
      </c>
      <c r="J42" s="154">
        <v>0</v>
      </c>
    </row>
    <row r="43" spans="1:10" ht="18.75" x14ac:dyDescent="0.3">
      <c r="A43" s="91" t="s">
        <v>44</v>
      </c>
      <c r="B43" s="129">
        <v>7586</v>
      </c>
      <c r="C43" s="130">
        <v>14165</v>
      </c>
      <c r="D43" s="131">
        <v>2571835</v>
      </c>
      <c r="E43" s="97">
        <f t="shared" si="10"/>
        <v>339.02385974162934</v>
      </c>
      <c r="F43" s="129">
        <v>3816</v>
      </c>
      <c r="G43" s="153">
        <f t="shared" si="11"/>
        <v>10349</v>
      </c>
      <c r="H43" s="97">
        <f t="shared" si="12"/>
        <v>8174</v>
      </c>
      <c r="I43" s="124">
        <v>5991</v>
      </c>
      <c r="J43" s="154">
        <v>0</v>
      </c>
    </row>
    <row r="44" spans="1:10" ht="18.75" x14ac:dyDescent="0.3">
      <c r="A44" s="91" t="s">
        <v>45</v>
      </c>
      <c r="B44" s="129">
        <v>5760</v>
      </c>
      <c r="C44" s="130">
        <v>10338</v>
      </c>
      <c r="D44" s="131">
        <v>1857457</v>
      </c>
      <c r="E44" s="97">
        <f t="shared" si="10"/>
        <v>322.47517361111113</v>
      </c>
      <c r="F44" s="129">
        <v>2711</v>
      </c>
      <c r="G44" s="153">
        <f t="shared" si="11"/>
        <v>7627</v>
      </c>
      <c r="H44" s="97">
        <f t="shared" si="12"/>
        <v>6255</v>
      </c>
      <c r="I44" s="124">
        <v>4083</v>
      </c>
      <c r="J44" s="154">
        <v>0</v>
      </c>
    </row>
    <row r="45" spans="1:10" ht="18.75" x14ac:dyDescent="0.3">
      <c r="A45" s="91" t="s">
        <v>46</v>
      </c>
      <c r="B45" s="129">
        <v>8601</v>
      </c>
      <c r="C45" s="130">
        <v>16158</v>
      </c>
      <c r="D45" s="131">
        <v>2929851</v>
      </c>
      <c r="E45" s="97">
        <f t="shared" si="10"/>
        <v>340.64073944890129</v>
      </c>
      <c r="F45" s="129">
        <v>4396</v>
      </c>
      <c r="G45" s="153">
        <f t="shared" si="11"/>
        <v>11762</v>
      </c>
      <c r="H45" s="97">
        <f t="shared" si="12"/>
        <v>9217</v>
      </c>
      <c r="I45" s="124">
        <v>6941</v>
      </c>
      <c r="J45" s="154">
        <v>0</v>
      </c>
    </row>
    <row r="46" spans="1:10" ht="19.5" thickBot="1" x14ac:dyDescent="0.35">
      <c r="A46" s="134" t="s">
        <v>47</v>
      </c>
      <c r="B46" s="129">
        <v>12550</v>
      </c>
      <c r="C46" s="130">
        <v>23074</v>
      </c>
      <c r="D46" s="131">
        <v>4210672</v>
      </c>
      <c r="E46" s="192">
        <f t="shared" si="10"/>
        <v>335.51171314741038</v>
      </c>
      <c r="F46" s="155">
        <v>5799</v>
      </c>
      <c r="G46" s="389">
        <f t="shared" si="11"/>
        <v>17275</v>
      </c>
      <c r="H46" s="97">
        <f t="shared" si="12"/>
        <v>13121</v>
      </c>
      <c r="I46" s="124">
        <v>9952</v>
      </c>
      <c r="J46" s="154">
        <v>1</v>
      </c>
    </row>
    <row r="47" spans="1:10" ht="19.5" thickBot="1" x14ac:dyDescent="0.35">
      <c r="A47" s="107" t="s">
        <v>48</v>
      </c>
      <c r="B47" s="145">
        <f t="shared" ref="B47:J47" si="13">SUM(B36:B46)</f>
        <v>106829</v>
      </c>
      <c r="C47" s="145">
        <f t="shared" si="13"/>
        <v>199993</v>
      </c>
      <c r="D47" s="146">
        <f t="shared" si="13"/>
        <v>36179957</v>
      </c>
      <c r="E47" s="177">
        <f t="shared" si="10"/>
        <v>338.67168091061416</v>
      </c>
      <c r="F47" s="146">
        <f t="shared" si="13"/>
        <v>53870</v>
      </c>
      <c r="G47" s="202">
        <f t="shared" si="13"/>
        <v>146123</v>
      </c>
      <c r="H47" s="108">
        <f t="shared" si="13"/>
        <v>115731</v>
      </c>
      <c r="I47" s="111">
        <f>SUM(I36:I46)</f>
        <v>84260</v>
      </c>
      <c r="J47" s="112">
        <f t="shared" si="13"/>
        <v>2</v>
      </c>
    </row>
    <row r="48" spans="1:10" ht="19.5" thickBot="1" x14ac:dyDescent="0.35">
      <c r="A48" s="160"/>
      <c r="B48" s="161"/>
      <c r="C48" s="161"/>
      <c r="D48" s="161"/>
      <c r="E48" s="162"/>
      <c r="F48" s="149"/>
      <c r="G48" s="149"/>
      <c r="H48" s="114"/>
      <c r="I48" s="114"/>
      <c r="J48" s="114"/>
    </row>
    <row r="49" spans="1:10" ht="16.5" thickBot="1" x14ac:dyDescent="0.3">
      <c r="A49" s="430" t="s">
        <v>49</v>
      </c>
      <c r="B49" s="431"/>
      <c r="C49" s="431"/>
      <c r="D49" s="431"/>
      <c r="E49" s="431"/>
      <c r="F49" s="431"/>
      <c r="G49" s="431"/>
      <c r="H49" s="431"/>
      <c r="I49" s="431"/>
      <c r="J49" s="432"/>
    </row>
    <row r="50" spans="1:10" ht="18.75" x14ac:dyDescent="0.3">
      <c r="A50" s="82" t="s">
        <v>50</v>
      </c>
      <c r="B50" s="150">
        <v>6276</v>
      </c>
      <c r="C50" s="163">
        <v>11594</v>
      </c>
      <c r="D50" s="164">
        <v>2117775</v>
      </c>
      <c r="E50" s="118">
        <f t="shared" ref="E50:E57" si="14">D50/B50</f>
        <v>337.44024856596559</v>
      </c>
      <c r="F50" s="150">
        <v>2989</v>
      </c>
      <c r="G50" s="165">
        <f t="shared" ref="G50:G56" si="15">C50-F50</f>
        <v>8605</v>
      </c>
      <c r="H50" s="166">
        <f t="shared" ref="H50:H56" si="16">C50-I50-J50</f>
        <v>6607</v>
      </c>
      <c r="I50" s="119">
        <v>4987</v>
      </c>
      <c r="J50" s="120">
        <v>0</v>
      </c>
    </row>
    <row r="51" spans="1:10" ht="18.75" x14ac:dyDescent="0.3">
      <c r="A51" s="91" t="s">
        <v>51</v>
      </c>
      <c r="B51" s="129">
        <v>8352</v>
      </c>
      <c r="C51" s="167">
        <v>16384</v>
      </c>
      <c r="D51" s="168">
        <v>2987231</v>
      </c>
      <c r="E51" s="97">
        <f t="shared" si="14"/>
        <v>357.66654693486589</v>
      </c>
      <c r="F51" s="126">
        <v>4306</v>
      </c>
      <c r="G51" s="165">
        <f t="shared" si="15"/>
        <v>12078</v>
      </c>
      <c r="H51" s="123">
        <f t="shared" si="16"/>
        <v>8967</v>
      </c>
      <c r="I51" s="124">
        <v>7417</v>
      </c>
      <c r="J51" s="133">
        <v>0</v>
      </c>
    </row>
    <row r="52" spans="1:10" ht="18.75" x14ac:dyDescent="0.3">
      <c r="A52" s="91" t="s">
        <v>52</v>
      </c>
      <c r="B52" s="129">
        <v>26106</v>
      </c>
      <c r="C52" s="167">
        <v>46440</v>
      </c>
      <c r="D52" s="168">
        <v>8460551</v>
      </c>
      <c r="E52" s="97">
        <f t="shared" si="14"/>
        <v>324.08453995250136</v>
      </c>
      <c r="F52" s="126">
        <v>11570</v>
      </c>
      <c r="G52" s="165">
        <f t="shared" si="15"/>
        <v>34870</v>
      </c>
      <c r="H52" s="123">
        <f t="shared" si="16"/>
        <v>27174</v>
      </c>
      <c r="I52" s="124">
        <v>19266</v>
      </c>
      <c r="J52" s="133">
        <v>0</v>
      </c>
    </row>
    <row r="53" spans="1:10" ht="18.75" x14ac:dyDescent="0.3">
      <c r="A53" s="91" t="s">
        <v>53</v>
      </c>
      <c r="B53" s="129">
        <v>8703</v>
      </c>
      <c r="C53" s="167">
        <v>16221</v>
      </c>
      <c r="D53" s="168">
        <v>2944889</v>
      </c>
      <c r="E53" s="97">
        <f t="shared" si="14"/>
        <v>338.37630702056759</v>
      </c>
      <c r="F53" s="126">
        <v>4108</v>
      </c>
      <c r="G53" s="165">
        <f t="shared" si="15"/>
        <v>12113</v>
      </c>
      <c r="H53" s="123">
        <f t="shared" si="16"/>
        <v>9263</v>
      </c>
      <c r="I53" s="124">
        <v>6958</v>
      </c>
      <c r="J53" s="133">
        <v>0</v>
      </c>
    </row>
    <row r="54" spans="1:10" ht="18.75" x14ac:dyDescent="0.3">
      <c r="A54" s="91" t="s">
        <v>54</v>
      </c>
      <c r="B54" s="129">
        <v>6046</v>
      </c>
      <c r="C54" s="167">
        <v>10914</v>
      </c>
      <c r="D54" s="168">
        <v>2007682</v>
      </c>
      <c r="E54" s="97">
        <f t="shared" si="14"/>
        <v>332.06781343036721</v>
      </c>
      <c r="F54" s="126">
        <v>2768</v>
      </c>
      <c r="G54" s="165">
        <f t="shared" si="15"/>
        <v>8146</v>
      </c>
      <c r="H54" s="123">
        <f t="shared" si="16"/>
        <v>5925</v>
      </c>
      <c r="I54" s="124">
        <v>4989</v>
      </c>
      <c r="J54" s="133">
        <v>0</v>
      </c>
    </row>
    <row r="55" spans="1:10" ht="18.75" x14ac:dyDescent="0.3">
      <c r="A55" s="91" t="s">
        <v>55</v>
      </c>
      <c r="B55" s="129">
        <v>5920</v>
      </c>
      <c r="C55" s="167">
        <v>11003</v>
      </c>
      <c r="D55" s="168">
        <v>1979743</v>
      </c>
      <c r="E55" s="97">
        <f t="shared" si="14"/>
        <v>334.41604729729733</v>
      </c>
      <c r="F55" s="126">
        <v>2698</v>
      </c>
      <c r="G55" s="165">
        <f t="shared" si="15"/>
        <v>8305</v>
      </c>
      <c r="H55" s="123">
        <f t="shared" si="16"/>
        <v>6267</v>
      </c>
      <c r="I55" s="124">
        <v>4736</v>
      </c>
      <c r="J55" s="133">
        <v>0</v>
      </c>
    </row>
    <row r="56" spans="1:10" ht="19.5" thickBot="1" x14ac:dyDescent="0.35">
      <c r="A56" s="91" t="s">
        <v>56</v>
      </c>
      <c r="B56" s="156">
        <v>9429</v>
      </c>
      <c r="C56" s="169">
        <v>17004</v>
      </c>
      <c r="D56" s="170">
        <v>3060834</v>
      </c>
      <c r="E56" s="97">
        <f t="shared" si="14"/>
        <v>324.61915367483294</v>
      </c>
      <c r="F56" s="139">
        <v>3867</v>
      </c>
      <c r="G56" s="165">
        <f t="shared" si="15"/>
        <v>13137</v>
      </c>
      <c r="H56" s="171">
        <f t="shared" si="16"/>
        <v>9524</v>
      </c>
      <c r="I56" s="143">
        <v>7480</v>
      </c>
      <c r="J56" s="144">
        <v>0</v>
      </c>
    </row>
    <row r="57" spans="1:10" ht="19.5" thickBot="1" x14ac:dyDescent="0.35">
      <c r="A57" s="107" t="s">
        <v>48</v>
      </c>
      <c r="B57" s="145">
        <f>SUM(B50:B56)</f>
        <v>70832</v>
      </c>
      <c r="C57" s="145">
        <f t="shared" ref="C57:J57" si="17">SUM(C50:C56)</f>
        <v>129560</v>
      </c>
      <c r="D57" s="147">
        <f t="shared" si="17"/>
        <v>23558705</v>
      </c>
      <c r="E57" s="172">
        <f t="shared" si="14"/>
        <v>332.59974305398691</v>
      </c>
      <c r="F57" s="146">
        <f t="shared" si="17"/>
        <v>32306</v>
      </c>
      <c r="G57" s="146">
        <f t="shared" si="17"/>
        <v>97254</v>
      </c>
      <c r="H57" s="173">
        <f t="shared" si="17"/>
        <v>73727</v>
      </c>
      <c r="I57" s="174">
        <f t="shared" si="17"/>
        <v>55833</v>
      </c>
      <c r="J57" s="175">
        <f t="shared" si="17"/>
        <v>0</v>
      </c>
    </row>
    <row r="58" spans="1:10" ht="19.5" thickBot="1" x14ac:dyDescent="0.35">
      <c r="A58" s="160"/>
      <c r="B58" s="161"/>
      <c r="C58" s="161"/>
      <c r="D58" s="161"/>
      <c r="E58" s="162"/>
      <c r="F58" s="149"/>
      <c r="G58" s="149"/>
      <c r="H58" s="114"/>
      <c r="I58" s="114"/>
      <c r="J58" s="114"/>
    </row>
    <row r="59" spans="1:10" ht="16.5" thickBot="1" x14ac:dyDescent="0.3">
      <c r="A59" s="430" t="s">
        <v>57</v>
      </c>
      <c r="B59" s="431"/>
      <c r="C59" s="431"/>
      <c r="D59" s="431"/>
      <c r="E59" s="431"/>
      <c r="F59" s="431"/>
      <c r="G59" s="431"/>
      <c r="H59" s="435"/>
      <c r="I59" s="435"/>
      <c r="J59" s="436"/>
    </row>
    <row r="60" spans="1:10" ht="18.75" x14ac:dyDescent="0.3">
      <c r="A60" s="82" t="s">
        <v>58</v>
      </c>
      <c r="B60" s="150">
        <v>10180</v>
      </c>
      <c r="C60" s="151">
        <v>19276</v>
      </c>
      <c r="D60" s="150">
        <v>3442801</v>
      </c>
      <c r="E60" s="118">
        <f t="shared" ref="E60:E67" si="18">D60/B60</f>
        <v>338.19263261296658</v>
      </c>
      <c r="F60" s="165">
        <v>5089</v>
      </c>
      <c r="G60" s="165">
        <f t="shared" ref="G60:G66" si="19">C60-F60</f>
        <v>14187</v>
      </c>
      <c r="H60" s="166">
        <f t="shared" ref="H60:H66" si="20">C60-I60-J60</f>
        <v>11061</v>
      </c>
      <c r="I60" s="119">
        <v>8215</v>
      </c>
      <c r="J60" s="120">
        <v>0</v>
      </c>
    </row>
    <row r="61" spans="1:10" ht="18.75" x14ac:dyDescent="0.3">
      <c r="A61" s="91" t="s">
        <v>59</v>
      </c>
      <c r="B61" s="129">
        <v>11524</v>
      </c>
      <c r="C61" s="153">
        <v>21515</v>
      </c>
      <c r="D61" s="129">
        <v>3780872</v>
      </c>
      <c r="E61" s="97">
        <f t="shared" si="18"/>
        <v>328.08677542519956</v>
      </c>
      <c r="F61" s="165">
        <v>6199</v>
      </c>
      <c r="G61" s="165">
        <f t="shared" si="19"/>
        <v>15316</v>
      </c>
      <c r="H61" s="123">
        <f t="shared" si="20"/>
        <v>12766</v>
      </c>
      <c r="I61" s="124">
        <v>8749</v>
      </c>
      <c r="J61" s="133">
        <v>0</v>
      </c>
    </row>
    <row r="62" spans="1:10" ht="18.75" x14ac:dyDescent="0.3">
      <c r="A62" s="91" t="s">
        <v>60</v>
      </c>
      <c r="B62" s="129">
        <v>13047</v>
      </c>
      <c r="C62" s="153">
        <v>23817</v>
      </c>
      <c r="D62" s="129">
        <v>4309113</v>
      </c>
      <c r="E62" s="97">
        <f t="shared" si="18"/>
        <v>330.27615543803171</v>
      </c>
      <c r="F62" s="165">
        <v>6997</v>
      </c>
      <c r="G62" s="165">
        <f t="shared" si="19"/>
        <v>16820</v>
      </c>
      <c r="H62" s="123">
        <f t="shared" si="20"/>
        <v>14616</v>
      </c>
      <c r="I62" s="124">
        <v>9201</v>
      </c>
      <c r="J62" s="133">
        <v>0</v>
      </c>
    </row>
    <row r="63" spans="1:10" ht="18.75" x14ac:dyDescent="0.3">
      <c r="A63" s="91" t="s">
        <v>61</v>
      </c>
      <c r="B63" s="129">
        <v>5463</v>
      </c>
      <c r="C63" s="153">
        <v>10777</v>
      </c>
      <c r="D63" s="129">
        <v>1962568</v>
      </c>
      <c r="E63" s="97">
        <f t="shared" si="18"/>
        <v>359.24730001830494</v>
      </c>
      <c r="F63" s="165">
        <v>3044</v>
      </c>
      <c r="G63" s="165">
        <f t="shared" si="19"/>
        <v>7733</v>
      </c>
      <c r="H63" s="123">
        <f t="shared" si="20"/>
        <v>6198</v>
      </c>
      <c r="I63" s="124">
        <v>4579</v>
      </c>
      <c r="J63" s="133">
        <v>0</v>
      </c>
    </row>
    <row r="64" spans="1:10" ht="18.75" x14ac:dyDescent="0.3">
      <c r="A64" s="91" t="s">
        <v>62</v>
      </c>
      <c r="B64" s="129">
        <v>4098</v>
      </c>
      <c r="C64" s="153">
        <v>7684</v>
      </c>
      <c r="D64" s="129">
        <v>1379721</v>
      </c>
      <c r="E64" s="97">
        <f t="shared" si="18"/>
        <v>336.68155197657393</v>
      </c>
      <c r="F64" s="165">
        <v>1947</v>
      </c>
      <c r="G64" s="165">
        <f t="shared" si="19"/>
        <v>5737</v>
      </c>
      <c r="H64" s="123">
        <f t="shared" si="20"/>
        <v>4343</v>
      </c>
      <c r="I64" s="124">
        <v>3341</v>
      </c>
      <c r="J64" s="133">
        <v>0</v>
      </c>
    </row>
    <row r="65" spans="1:10" ht="18.75" x14ac:dyDescent="0.3">
      <c r="A65" s="91" t="s">
        <v>63</v>
      </c>
      <c r="B65" s="129">
        <v>10384</v>
      </c>
      <c r="C65" s="153">
        <v>19497</v>
      </c>
      <c r="D65" s="129">
        <v>3510120</v>
      </c>
      <c r="E65" s="97">
        <f t="shared" si="18"/>
        <v>338.03158705701077</v>
      </c>
      <c r="F65" s="165">
        <v>5096</v>
      </c>
      <c r="G65" s="165">
        <f t="shared" si="19"/>
        <v>14401</v>
      </c>
      <c r="H65" s="123">
        <f t="shared" si="20"/>
        <v>11225</v>
      </c>
      <c r="I65" s="124">
        <v>8272</v>
      </c>
      <c r="J65" s="133">
        <v>0</v>
      </c>
    </row>
    <row r="66" spans="1:10" ht="19.5" thickBot="1" x14ac:dyDescent="0.35">
      <c r="A66" s="91" t="s">
        <v>64</v>
      </c>
      <c r="B66" s="156">
        <v>9909</v>
      </c>
      <c r="C66" s="157">
        <v>18251</v>
      </c>
      <c r="D66" s="156">
        <v>3312873</v>
      </c>
      <c r="E66" s="97">
        <f t="shared" si="18"/>
        <v>334.32970027247956</v>
      </c>
      <c r="F66" s="176">
        <v>5078</v>
      </c>
      <c r="G66" s="165">
        <f t="shared" si="19"/>
        <v>13173</v>
      </c>
      <c r="H66" s="171">
        <f t="shared" si="20"/>
        <v>10713</v>
      </c>
      <c r="I66" s="143">
        <v>7538</v>
      </c>
      <c r="J66" s="144">
        <v>0</v>
      </c>
    </row>
    <row r="67" spans="1:10" ht="19.5" thickBot="1" x14ac:dyDescent="0.35">
      <c r="A67" s="107" t="s">
        <v>48</v>
      </c>
      <c r="B67" s="145">
        <f>SUM(B60:B66)</f>
        <v>64605</v>
      </c>
      <c r="C67" s="145">
        <f t="shared" ref="C67:J67" si="21">SUM(C60:C66)</f>
        <v>120817</v>
      </c>
      <c r="D67" s="145">
        <f t="shared" si="21"/>
        <v>21698068</v>
      </c>
      <c r="E67" s="177">
        <f t="shared" si="18"/>
        <v>335.85741041715039</v>
      </c>
      <c r="F67" s="146">
        <f t="shared" si="21"/>
        <v>33450</v>
      </c>
      <c r="G67" s="146">
        <f t="shared" si="21"/>
        <v>87367</v>
      </c>
      <c r="H67" s="108">
        <f t="shared" si="21"/>
        <v>70922</v>
      </c>
      <c r="I67" s="111">
        <f t="shared" si="21"/>
        <v>49895</v>
      </c>
      <c r="J67" s="112">
        <f t="shared" si="21"/>
        <v>0</v>
      </c>
    </row>
    <row r="68" spans="1:10" ht="19.5" thickBot="1" x14ac:dyDescent="0.35">
      <c r="A68" s="160"/>
      <c r="B68" s="161"/>
      <c r="C68" s="161"/>
      <c r="D68" s="161"/>
      <c r="E68" s="162"/>
      <c r="F68" s="149"/>
      <c r="G68" s="149"/>
      <c r="H68" s="114"/>
      <c r="I68" s="114"/>
      <c r="J68" s="114"/>
    </row>
    <row r="69" spans="1:10" ht="19.5" thickBot="1" x14ac:dyDescent="0.35">
      <c r="A69" s="395" t="s">
        <v>65</v>
      </c>
      <c r="B69" s="179"/>
      <c r="C69" s="179"/>
      <c r="D69" s="179"/>
      <c r="E69" s="179"/>
      <c r="F69" s="180"/>
      <c r="G69" s="179"/>
      <c r="H69" s="179"/>
      <c r="I69" s="179"/>
      <c r="J69" s="181"/>
    </row>
    <row r="70" spans="1:10" ht="18.75" x14ac:dyDescent="0.3">
      <c r="A70" s="82" t="s">
        <v>66</v>
      </c>
      <c r="B70" s="150">
        <v>4502</v>
      </c>
      <c r="C70" s="151">
        <v>8385</v>
      </c>
      <c r="D70" s="150">
        <v>1480938</v>
      </c>
      <c r="E70" s="182">
        <f t="shared" ref="E70:E76" si="22">D70/B70</f>
        <v>328.95113282985341</v>
      </c>
      <c r="F70" s="165">
        <v>2057</v>
      </c>
      <c r="G70" s="165">
        <f t="shared" ref="G70:G75" si="23">C70-F70</f>
        <v>6328</v>
      </c>
      <c r="H70" s="116">
        <f t="shared" ref="H70:H75" si="24">C70-I70-J70</f>
        <v>4767</v>
      </c>
      <c r="I70" s="183">
        <v>3617</v>
      </c>
      <c r="J70" s="125">
        <v>1</v>
      </c>
    </row>
    <row r="71" spans="1:10" ht="18.75" x14ac:dyDescent="0.3">
      <c r="A71" s="91" t="s">
        <v>67</v>
      </c>
      <c r="B71" s="129">
        <v>8375</v>
      </c>
      <c r="C71" s="153">
        <v>14998</v>
      </c>
      <c r="D71" s="129">
        <v>2731066</v>
      </c>
      <c r="E71" s="184">
        <f t="shared" si="22"/>
        <v>326.09743283582088</v>
      </c>
      <c r="F71" s="165">
        <v>3624</v>
      </c>
      <c r="G71" s="165">
        <f t="shared" si="23"/>
        <v>11374</v>
      </c>
      <c r="H71" s="123">
        <f t="shared" si="24"/>
        <v>8501</v>
      </c>
      <c r="I71" s="124">
        <v>6497</v>
      </c>
      <c r="J71" s="133">
        <v>0</v>
      </c>
    </row>
    <row r="72" spans="1:10" ht="18.75" x14ac:dyDescent="0.3">
      <c r="A72" s="91" t="s">
        <v>65</v>
      </c>
      <c r="B72" s="129">
        <v>8770</v>
      </c>
      <c r="C72" s="153">
        <v>16027</v>
      </c>
      <c r="D72" s="129">
        <v>2878134</v>
      </c>
      <c r="E72" s="184">
        <f t="shared" si="22"/>
        <v>328.1794754846066</v>
      </c>
      <c r="F72" s="165">
        <v>4007</v>
      </c>
      <c r="G72" s="165">
        <f t="shared" si="23"/>
        <v>12020</v>
      </c>
      <c r="H72" s="123">
        <f t="shared" si="24"/>
        <v>9063</v>
      </c>
      <c r="I72" s="124">
        <v>6964</v>
      </c>
      <c r="J72" s="133">
        <v>0</v>
      </c>
    </row>
    <row r="73" spans="1:10" ht="18.75" x14ac:dyDescent="0.3">
      <c r="A73" s="91" t="s">
        <v>68</v>
      </c>
      <c r="B73" s="129">
        <v>4529</v>
      </c>
      <c r="C73" s="153">
        <v>8189</v>
      </c>
      <c r="D73" s="129">
        <v>1459687</v>
      </c>
      <c r="E73" s="184">
        <f t="shared" si="22"/>
        <v>322.29785824685359</v>
      </c>
      <c r="F73" s="165">
        <v>1818</v>
      </c>
      <c r="G73" s="165">
        <f t="shared" si="23"/>
        <v>6371</v>
      </c>
      <c r="H73" s="123">
        <f t="shared" si="24"/>
        <v>4427</v>
      </c>
      <c r="I73" s="124">
        <v>3762</v>
      </c>
      <c r="J73" s="133">
        <v>0</v>
      </c>
    </row>
    <row r="74" spans="1:10" ht="18.75" x14ac:dyDescent="0.3">
      <c r="A74" s="91" t="s">
        <v>69</v>
      </c>
      <c r="B74" s="129">
        <v>7004</v>
      </c>
      <c r="C74" s="153">
        <v>12808</v>
      </c>
      <c r="D74" s="129">
        <v>2309221</v>
      </c>
      <c r="E74" s="184">
        <f t="shared" si="22"/>
        <v>329.70031410622499</v>
      </c>
      <c r="F74" s="165">
        <v>3187</v>
      </c>
      <c r="G74" s="165">
        <f t="shared" si="23"/>
        <v>9621</v>
      </c>
      <c r="H74" s="123">
        <f t="shared" si="24"/>
        <v>7168</v>
      </c>
      <c r="I74" s="124">
        <v>5640</v>
      </c>
      <c r="J74" s="133">
        <v>0</v>
      </c>
    </row>
    <row r="75" spans="1:10" ht="19.5" thickBot="1" x14ac:dyDescent="0.35">
      <c r="A75" s="98" t="s">
        <v>70</v>
      </c>
      <c r="B75" s="156">
        <v>4869</v>
      </c>
      <c r="C75" s="157">
        <v>9274</v>
      </c>
      <c r="D75" s="156">
        <v>1645331</v>
      </c>
      <c r="E75" s="185">
        <f t="shared" si="22"/>
        <v>337.91969603614706</v>
      </c>
      <c r="F75" s="176">
        <v>2414</v>
      </c>
      <c r="G75" s="165">
        <f t="shared" si="23"/>
        <v>6860</v>
      </c>
      <c r="H75" s="186">
        <f t="shared" si="24"/>
        <v>5156</v>
      </c>
      <c r="I75" s="187">
        <v>4118</v>
      </c>
      <c r="J75" s="138">
        <v>0</v>
      </c>
    </row>
    <row r="76" spans="1:10" ht="19.5" thickBot="1" x14ac:dyDescent="0.35">
      <c r="A76" s="107" t="s">
        <v>48</v>
      </c>
      <c r="B76" s="145">
        <f>SUM(B70:B75)</f>
        <v>38049</v>
      </c>
      <c r="C76" s="145">
        <f t="shared" ref="C76:J76" si="25">SUM(C70:C75)</f>
        <v>69681</v>
      </c>
      <c r="D76" s="145">
        <f t="shared" si="25"/>
        <v>12504377</v>
      </c>
      <c r="E76" s="172">
        <f t="shared" si="22"/>
        <v>328.63878157113197</v>
      </c>
      <c r="F76" s="146">
        <f>SUM(F70:F75)</f>
        <v>17107</v>
      </c>
      <c r="G76" s="146">
        <f t="shared" si="25"/>
        <v>52574</v>
      </c>
      <c r="H76" s="108">
        <f t="shared" si="25"/>
        <v>39082</v>
      </c>
      <c r="I76" s="111">
        <f t="shared" si="25"/>
        <v>30598</v>
      </c>
      <c r="J76" s="112">
        <f t="shared" si="25"/>
        <v>1</v>
      </c>
    </row>
    <row r="77" spans="1:10" ht="19.5" thickBot="1" x14ac:dyDescent="0.35">
      <c r="A77" s="160"/>
      <c r="B77" s="161"/>
      <c r="C77" s="161"/>
      <c r="D77" s="161"/>
      <c r="E77" s="162"/>
      <c r="F77" s="149"/>
      <c r="G77" s="149"/>
      <c r="H77" s="114"/>
      <c r="I77" s="114"/>
      <c r="J77" s="114"/>
    </row>
    <row r="78" spans="1:10" ht="16.5" thickBot="1" x14ac:dyDescent="0.3">
      <c r="A78" s="430" t="s">
        <v>71</v>
      </c>
      <c r="B78" s="431"/>
      <c r="C78" s="431"/>
      <c r="D78" s="431"/>
      <c r="E78" s="431"/>
      <c r="F78" s="431"/>
      <c r="G78" s="431"/>
      <c r="H78" s="435"/>
      <c r="I78" s="435"/>
      <c r="J78" s="436"/>
    </row>
    <row r="79" spans="1:10" ht="18.75" x14ac:dyDescent="0.3">
      <c r="A79" s="82" t="s">
        <v>72</v>
      </c>
      <c r="B79" s="150">
        <v>2875</v>
      </c>
      <c r="C79" s="151">
        <v>5268</v>
      </c>
      <c r="D79" s="150">
        <v>958170</v>
      </c>
      <c r="E79" s="182">
        <f t="shared" ref="E79:E89" si="26">D79/B79</f>
        <v>333.27652173913043</v>
      </c>
      <c r="F79" s="165">
        <v>1395</v>
      </c>
      <c r="G79" s="165">
        <f t="shared" ref="G79:G88" si="27">C79-F79</f>
        <v>3873</v>
      </c>
      <c r="H79" s="166">
        <f t="shared" ref="H79:H88" si="28">C79-I79-J79</f>
        <v>3021</v>
      </c>
      <c r="I79" s="119">
        <v>2247</v>
      </c>
      <c r="J79" s="120">
        <v>0</v>
      </c>
    </row>
    <row r="80" spans="1:10" ht="18.75" x14ac:dyDescent="0.3">
      <c r="A80" s="91" t="s">
        <v>73</v>
      </c>
      <c r="B80" s="129">
        <v>280</v>
      </c>
      <c r="C80" s="153">
        <v>573</v>
      </c>
      <c r="D80" s="129">
        <v>96029</v>
      </c>
      <c r="E80" s="184">
        <f t="shared" si="26"/>
        <v>342.96071428571429</v>
      </c>
      <c r="F80" s="165">
        <v>166</v>
      </c>
      <c r="G80" s="165">
        <f t="shared" si="27"/>
        <v>407</v>
      </c>
      <c r="H80" s="123">
        <f t="shared" si="28"/>
        <v>317</v>
      </c>
      <c r="I80" s="124">
        <v>256</v>
      </c>
      <c r="J80" s="133">
        <v>0</v>
      </c>
    </row>
    <row r="81" spans="1:10" ht="18.75" x14ac:dyDescent="0.3">
      <c r="A81" s="91" t="s">
        <v>74</v>
      </c>
      <c r="B81" s="129">
        <v>6963</v>
      </c>
      <c r="C81" s="153">
        <v>12947</v>
      </c>
      <c r="D81" s="129">
        <v>2354963</v>
      </c>
      <c r="E81" s="184">
        <f t="shared" si="26"/>
        <v>338.21097228206236</v>
      </c>
      <c r="F81" s="165">
        <v>3538</v>
      </c>
      <c r="G81" s="165">
        <f t="shared" si="27"/>
        <v>9409</v>
      </c>
      <c r="H81" s="123">
        <f t="shared" si="28"/>
        <v>7554</v>
      </c>
      <c r="I81" s="124">
        <v>5393</v>
      </c>
      <c r="J81" s="133">
        <v>0</v>
      </c>
    </row>
    <row r="82" spans="1:10" ht="18.75" x14ac:dyDescent="0.3">
      <c r="A82" s="91" t="s">
        <v>71</v>
      </c>
      <c r="B82" s="129">
        <v>11582</v>
      </c>
      <c r="C82" s="153">
        <v>20960</v>
      </c>
      <c r="D82" s="129">
        <v>3760434</v>
      </c>
      <c r="E82" s="184">
        <f t="shared" si="26"/>
        <v>324.67915731307198</v>
      </c>
      <c r="F82" s="165">
        <v>5413</v>
      </c>
      <c r="G82" s="165">
        <f t="shared" si="27"/>
        <v>15547</v>
      </c>
      <c r="H82" s="123">
        <f t="shared" si="28"/>
        <v>12259</v>
      </c>
      <c r="I82" s="124">
        <v>8701</v>
      </c>
      <c r="J82" s="133">
        <v>0</v>
      </c>
    </row>
    <row r="83" spans="1:10" ht="18.75" x14ac:dyDescent="0.3">
      <c r="A83" s="91" t="s">
        <v>75</v>
      </c>
      <c r="B83" s="129">
        <v>8702</v>
      </c>
      <c r="C83" s="153">
        <v>16629</v>
      </c>
      <c r="D83" s="129">
        <v>3032964</v>
      </c>
      <c r="E83" s="184">
        <f t="shared" si="26"/>
        <v>348.53642840726269</v>
      </c>
      <c r="F83" s="165">
        <v>4333</v>
      </c>
      <c r="G83" s="165">
        <f t="shared" si="27"/>
        <v>12296</v>
      </c>
      <c r="H83" s="123">
        <f t="shared" si="28"/>
        <v>9463</v>
      </c>
      <c r="I83" s="124">
        <v>7165</v>
      </c>
      <c r="J83" s="133">
        <v>1</v>
      </c>
    </row>
    <row r="84" spans="1:10" ht="18.75" x14ac:dyDescent="0.3">
      <c r="A84" s="91" t="s">
        <v>76</v>
      </c>
      <c r="B84" s="129">
        <v>8736</v>
      </c>
      <c r="C84" s="153">
        <v>15850</v>
      </c>
      <c r="D84" s="129">
        <v>2858142</v>
      </c>
      <c r="E84" s="184">
        <f t="shared" si="26"/>
        <v>327.16826923076923</v>
      </c>
      <c r="F84" s="165">
        <v>3983</v>
      </c>
      <c r="G84" s="165">
        <f t="shared" si="27"/>
        <v>11867</v>
      </c>
      <c r="H84" s="123">
        <f t="shared" si="28"/>
        <v>8983</v>
      </c>
      <c r="I84" s="124">
        <v>6866</v>
      </c>
      <c r="J84" s="133">
        <v>1</v>
      </c>
    </row>
    <row r="85" spans="1:10" ht="18.75" x14ac:dyDescent="0.3">
      <c r="A85" s="91" t="s">
        <v>77</v>
      </c>
      <c r="B85" s="129">
        <v>3125</v>
      </c>
      <c r="C85" s="153">
        <v>5560</v>
      </c>
      <c r="D85" s="129">
        <v>1004087</v>
      </c>
      <c r="E85" s="184">
        <f t="shared" si="26"/>
        <v>321.30784</v>
      </c>
      <c r="F85" s="165">
        <v>1238</v>
      </c>
      <c r="G85" s="165">
        <f t="shared" si="27"/>
        <v>4322</v>
      </c>
      <c r="H85" s="123">
        <f t="shared" si="28"/>
        <v>3007</v>
      </c>
      <c r="I85" s="124">
        <v>2553</v>
      </c>
      <c r="J85" s="133">
        <v>0</v>
      </c>
    </row>
    <row r="86" spans="1:10" ht="18.75" x14ac:dyDescent="0.3">
      <c r="A86" s="91" t="s">
        <v>78</v>
      </c>
      <c r="B86" s="129">
        <v>6202</v>
      </c>
      <c r="C86" s="153">
        <v>11728</v>
      </c>
      <c r="D86" s="129">
        <v>2123050</v>
      </c>
      <c r="E86" s="184">
        <f t="shared" si="26"/>
        <v>342.31699451789746</v>
      </c>
      <c r="F86" s="165">
        <v>3153</v>
      </c>
      <c r="G86" s="165">
        <f t="shared" si="27"/>
        <v>8575</v>
      </c>
      <c r="H86" s="123">
        <f t="shared" si="28"/>
        <v>6679</v>
      </c>
      <c r="I86" s="124">
        <v>5049</v>
      </c>
      <c r="J86" s="133">
        <v>0</v>
      </c>
    </row>
    <row r="87" spans="1:10" ht="18.75" x14ac:dyDescent="0.3">
      <c r="A87" s="91" t="s">
        <v>79</v>
      </c>
      <c r="B87" s="129">
        <v>2185</v>
      </c>
      <c r="C87" s="153">
        <v>3949</v>
      </c>
      <c r="D87" s="129">
        <v>717074</v>
      </c>
      <c r="E87" s="184">
        <f t="shared" si="26"/>
        <v>328.18032036613272</v>
      </c>
      <c r="F87" s="165">
        <v>1105</v>
      </c>
      <c r="G87" s="165">
        <f t="shared" si="27"/>
        <v>2844</v>
      </c>
      <c r="H87" s="123">
        <f t="shared" si="28"/>
        <v>2165</v>
      </c>
      <c r="I87" s="124">
        <v>1784</v>
      </c>
      <c r="J87" s="133">
        <v>0</v>
      </c>
    </row>
    <row r="88" spans="1:10" ht="19.5" thickBot="1" x14ac:dyDescent="0.35">
      <c r="A88" s="98" t="s">
        <v>80</v>
      </c>
      <c r="B88" s="156">
        <v>9906</v>
      </c>
      <c r="C88" s="157">
        <v>17383</v>
      </c>
      <c r="D88" s="156">
        <v>3178951</v>
      </c>
      <c r="E88" s="185">
        <f t="shared" si="26"/>
        <v>320.91166969513426</v>
      </c>
      <c r="F88" s="176">
        <v>3973</v>
      </c>
      <c r="G88" s="165">
        <f t="shared" si="27"/>
        <v>13410</v>
      </c>
      <c r="H88" s="171">
        <f t="shared" si="28"/>
        <v>9580</v>
      </c>
      <c r="I88" s="143">
        <v>7803</v>
      </c>
      <c r="J88" s="144">
        <v>0</v>
      </c>
    </row>
    <row r="89" spans="1:10" ht="19.5" thickBot="1" x14ac:dyDescent="0.35">
      <c r="A89" s="107" t="s">
        <v>48</v>
      </c>
      <c r="B89" s="145">
        <f>SUM(B79:B88)</f>
        <v>60556</v>
      </c>
      <c r="C89" s="145">
        <f t="shared" ref="C89:D89" si="29">SUM(C79:C88)</f>
        <v>110847</v>
      </c>
      <c r="D89" s="145">
        <f t="shared" si="29"/>
        <v>20083864</v>
      </c>
      <c r="E89" s="108">
        <f t="shared" si="26"/>
        <v>331.6577052645485</v>
      </c>
      <c r="F89" s="189">
        <f>SUM(F79:F88)</f>
        <v>28297</v>
      </c>
      <c r="G89" s="189">
        <f>SUM(G79:G88)</f>
        <v>82550</v>
      </c>
      <c r="H89" s="173">
        <f>SUM(H79:H88)</f>
        <v>63028</v>
      </c>
      <c r="I89" s="174">
        <f t="shared" ref="I89:J89" si="30">SUM(I79:I88)</f>
        <v>47817</v>
      </c>
      <c r="J89" s="175">
        <f t="shared" si="30"/>
        <v>2</v>
      </c>
    </row>
    <row r="90" spans="1:10" ht="19.5" thickBot="1" x14ac:dyDescent="0.35">
      <c r="A90" s="160"/>
      <c r="B90" s="161"/>
      <c r="C90" s="161"/>
      <c r="D90" s="161"/>
      <c r="E90" s="114"/>
      <c r="F90" s="149"/>
      <c r="G90" s="149"/>
      <c r="H90" s="114"/>
      <c r="I90" s="114"/>
      <c r="J90" s="114"/>
    </row>
    <row r="91" spans="1:10" ht="16.5" thickBot="1" x14ac:dyDescent="0.3">
      <c r="A91" s="430" t="s">
        <v>81</v>
      </c>
      <c r="B91" s="431"/>
      <c r="C91" s="431"/>
      <c r="D91" s="431"/>
      <c r="E91" s="431"/>
      <c r="F91" s="431"/>
      <c r="G91" s="431"/>
      <c r="H91" s="435"/>
      <c r="I91" s="435"/>
      <c r="J91" s="436"/>
    </row>
    <row r="92" spans="1:10" ht="18.75" x14ac:dyDescent="0.3">
      <c r="A92" s="82" t="s">
        <v>82</v>
      </c>
      <c r="B92" s="150">
        <v>6415</v>
      </c>
      <c r="C92" s="151">
        <v>11637</v>
      </c>
      <c r="D92" s="164">
        <v>2067822</v>
      </c>
      <c r="E92" s="118">
        <f t="shared" ref="E92:E101" si="31">D92/B92</f>
        <v>322.34169914263447</v>
      </c>
      <c r="F92" s="165">
        <v>2564</v>
      </c>
      <c r="G92" s="165">
        <f t="shared" ref="G92:G100" si="32">C92-F92</f>
        <v>9073</v>
      </c>
      <c r="H92" s="166">
        <f t="shared" ref="H92:H100" si="33">C92-I92-J92</f>
        <v>6372</v>
      </c>
      <c r="I92" s="119">
        <v>5264</v>
      </c>
      <c r="J92" s="120">
        <v>1</v>
      </c>
    </row>
    <row r="93" spans="1:10" ht="18.75" x14ac:dyDescent="0.3">
      <c r="A93" s="91" t="s">
        <v>83</v>
      </c>
      <c r="B93" s="129">
        <v>8887</v>
      </c>
      <c r="C93" s="153">
        <v>16999</v>
      </c>
      <c r="D93" s="168">
        <v>3062115</v>
      </c>
      <c r="E93" s="97">
        <f t="shared" si="31"/>
        <v>344.56115674580849</v>
      </c>
      <c r="F93" s="165">
        <v>4079</v>
      </c>
      <c r="G93" s="165">
        <f t="shared" si="32"/>
        <v>12920</v>
      </c>
      <c r="H93" s="123">
        <f t="shared" si="33"/>
        <v>9593</v>
      </c>
      <c r="I93" s="124">
        <v>7406</v>
      </c>
      <c r="J93" s="133">
        <v>0</v>
      </c>
    </row>
    <row r="94" spans="1:10" ht="18.75" x14ac:dyDescent="0.3">
      <c r="A94" s="91" t="s">
        <v>84</v>
      </c>
      <c r="B94" s="129">
        <v>4569</v>
      </c>
      <c r="C94" s="153">
        <v>8805</v>
      </c>
      <c r="D94" s="168">
        <v>1558030</v>
      </c>
      <c r="E94" s="97">
        <f t="shared" si="31"/>
        <v>341.00021886627269</v>
      </c>
      <c r="F94" s="165">
        <v>2160</v>
      </c>
      <c r="G94" s="165">
        <f t="shared" si="32"/>
        <v>6645</v>
      </c>
      <c r="H94" s="123">
        <f t="shared" si="33"/>
        <v>4868</v>
      </c>
      <c r="I94" s="124">
        <v>3936</v>
      </c>
      <c r="J94" s="133">
        <v>1</v>
      </c>
    </row>
    <row r="95" spans="1:10" ht="18.75" x14ac:dyDescent="0.3">
      <c r="A95" s="91" t="s">
        <v>85</v>
      </c>
      <c r="B95" s="129">
        <v>3350</v>
      </c>
      <c r="C95" s="153">
        <v>5944</v>
      </c>
      <c r="D95" s="168">
        <v>1043040</v>
      </c>
      <c r="E95" s="97">
        <f t="shared" si="31"/>
        <v>311.35522388059701</v>
      </c>
      <c r="F95" s="165">
        <v>1280</v>
      </c>
      <c r="G95" s="165">
        <f t="shared" si="32"/>
        <v>4664</v>
      </c>
      <c r="H95" s="123">
        <f t="shared" si="33"/>
        <v>3405</v>
      </c>
      <c r="I95" s="124">
        <v>2539</v>
      </c>
      <c r="J95" s="133">
        <v>0</v>
      </c>
    </row>
    <row r="96" spans="1:10" ht="18.75" x14ac:dyDescent="0.3">
      <c r="A96" s="91" t="s">
        <v>86</v>
      </c>
      <c r="B96" s="129">
        <v>5827</v>
      </c>
      <c r="C96" s="153">
        <v>11309</v>
      </c>
      <c r="D96" s="168">
        <v>2035066</v>
      </c>
      <c r="E96" s="97">
        <f t="shared" si="31"/>
        <v>349.24764029517763</v>
      </c>
      <c r="F96" s="165">
        <v>2694</v>
      </c>
      <c r="G96" s="165">
        <f t="shared" si="32"/>
        <v>8615</v>
      </c>
      <c r="H96" s="123">
        <f t="shared" si="33"/>
        <v>6214</v>
      </c>
      <c r="I96" s="124">
        <v>5095</v>
      </c>
      <c r="J96" s="133">
        <v>0</v>
      </c>
    </row>
    <row r="97" spans="1:10" ht="18.75" x14ac:dyDescent="0.3">
      <c r="A97" s="91" t="s">
        <v>87</v>
      </c>
      <c r="B97" s="129">
        <v>1270</v>
      </c>
      <c r="C97" s="153">
        <v>2704</v>
      </c>
      <c r="D97" s="168">
        <v>473466</v>
      </c>
      <c r="E97" s="97">
        <f t="shared" si="31"/>
        <v>372.80787401574804</v>
      </c>
      <c r="F97" s="165">
        <v>702</v>
      </c>
      <c r="G97" s="165">
        <f t="shared" si="32"/>
        <v>2002</v>
      </c>
      <c r="H97" s="123">
        <f t="shared" si="33"/>
        <v>1415</v>
      </c>
      <c r="I97" s="124">
        <v>1289</v>
      </c>
      <c r="J97" s="133">
        <v>0</v>
      </c>
    </row>
    <row r="98" spans="1:10" ht="18.75" x14ac:dyDescent="0.3">
      <c r="A98" s="91" t="s">
        <v>88</v>
      </c>
      <c r="B98" s="129">
        <v>18116</v>
      </c>
      <c r="C98" s="153">
        <v>32550</v>
      </c>
      <c r="D98" s="168">
        <v>5958587</v>
      </c>
      <c r="E98" s="97">
        <f t="shared" si="31"/>
        <v>328.91294987856037</v>
      </c>
      <c r="F98" s="165">
        <v>8002</v>
      </c>
      <c r="G98" s="165">
        <f t="shared" si="32"/>
        <v>24548</v>
      </c>
      <c r="H98" s="123">
        <f t="shared" si="33"/>
        <v>18700</v>
      </c>
      <c r="I98" s="124">
        <v>13850</v>
      </c>
      <c r="J98" s="133">
        <v>0</v>
      </c>
    </row>
    <row r="99" spans="1:10" ht="21" customHeight="1" x14ac:dyDescent="0.3">
      <c r="A99" s="190" t="s">
        <v>89</v>
      </c>
      <c r="B99" s="129">
        <v>5008</v>
      </c>
      <c r="C99" s="153">
        <v>9674</v>
      </c>
      <c r="D99" s="191">
        <v>1688346</v>
      </c>
      <c r="E99" s="192">
        <f t="shared" si="31"/>
        <v>337.12979233226838</v>
      </c>
      <c r="F99" s="165">
        <v>2408</v>
      </c>
      <c r="G99" s="165">
        <f t="shared" si="32"/>
        <v>7266</v>
      </c>
      <c r="H99" s="123">
        <f t="shared" si="33"/>
        <v>5388</v>
      </c>
      <c r="I99" s="124">
        <v>4286</v>
      </c>
      <c r="J99" s="133">
        <v>0</v>
      </c>
    </row>
    <row r="100" spans="1:10" ht="19.5" thickBot="1" x14ac:dyDescent="0.35">
      <c r="A100" s="91" t="s">
        <v>90</v>
      </c>
      <c r="B100" s="156">
        <v>7508</v>
      </c>
      <c r="C100" s="157">
        <v>14243</v>
      </c>
      <c r="D100" s="170">
        <v>2563522</v>
      </c>
      <c r="E100" s="104">
        <f t="shared" si="31"/>
        <v>341.43873201917955</v>
      </c>
      <c r="F100" s="176">
        <v>3512</v>
      </c>
      <c r="G100" s="165">
        <f t="shared" si="32"/>
        <v>10731</v>
      </c>
      <c r="H100" s="171">
        <f t="shared" si="33"/>
        <v>7845</v>
      </c>
      <c r="I100" s="143">
        <v>6398</v>
      </c>
      <c r="J100" s="144">
        <v>0</v>
      </c>
    </row>
    <row r="101" spans="1:10" ht="19.5" thickBot="1" x14ac:dyDescent="0.35">
      <c r="A101" s="107" t="s">
        <v>48</v>
      </c>
      <c r="B101" s="145">
        <f>SUM(B92:B100)</f>
        <v>60950</v>
      </c>
      <c r="C101" s="145">
        <f t="shared" ref="C101:G101" si="34">SUM(C92:C100)</f>
        <v>113865</v>
      </c>
      <c r="D101" s="145">
        <f>SUM(D92:D100)</f>
        <v>20449994</v>
      </c>
      <c r="E101" s="172">
        <f t="shared" si="31"/>
        <v>335.52082034454469</v>
      </c>
      <c r="F101" s="146">
        <f t="shared" si="34"/>
        <v>27401</v>
      </c>
      <c r="G101" s="146">
        <f t="shared" si="34"/>
        <v>86464</v>
      </c>
      <c r="H101" s="173">
        <f>SUM(H92:H100)</f>
        <v>63800</v>
      </c>
      <c r="I101" s="174">
        <f>SUM(I92:I100)</f>
        <v>50063</v>
      </c>
      <c r="J101" s="175">
        <f>SUM(J92:J100)</f>
        <v>2</v>
      </c>
    </row>
    <row r="102" spans="1:10" ht="19.5" thickBot="1" x14ac:dyDescent="0.35">
      <c r="A102" s="160"/>
      <c r="B102" s="161"/>
      <c r="C102" s="161"/>
      <c r="D102" s="161"/>
      <c r="E102" s="162"/>
      <c r="F102" s="149"/>
      <c r="G102" s="149"/>
      <c r="H102" s="114"/>
      <c r="I102" s="114"/>
      <c r="J102" s="114"/>
    </row>
    <row r="103" spans="1:10" ht="16.5" thickBot="1" x14ac:dyDescent="0.3">
      <c r="A103" s="437" t="s">
        <v>91</v>
      </c>
      <c r="B103" s="438"/>
      <c r="C103" s="438"/>
      <c r="D103" s="438"/>
      <c r="E103" s="438"/>
      <c r="F103" s="438"/>
      <c r="G103" s="438"/>
      <c r="H103" s="439"/>
      <c r="I103" s="439"/>
      <c r="J103" s="440"/>
    </row>
    <row r="104" spans="1:10" ht="18.75" x14ac:dyDescent="0.3">
      <c r="A104" s="193" t="s">
        <v>92</v>
      </c>
      <c r="B104" s="194">
        <v>4170</v>
      </c>
      <c r="C104" s="195">
        <v>8762</v>
      </c>
      <c r="D104" s="194">
        <v>1565540</v>
      </c>
      <c r="E104" s="182">
        <f t="shared" ref="E104:E118" si="35">D104/B104</f>
        <v>375.42925659472422</v>
      </c>
      <c r="F104" s="165">
        <v>2219</v>
      </c>
      <c r="G104" s="165">
        <f t="shared" ref="G104:G117" si="36">C104-F104</f>
        <v>6543</v>
      </c>
      <c r="H104" s="166">
        <f t="shared" ref="H104:H117" si="37">C104-I104-J104</f>
        <v>4714</v>
      </c>
      <c r="I104" s="119">
        <v>4046</v>
      </c>
      <c r="J104" s="120">
        <v>2</v>
      </c>
    </row>
    <row r="105" spans="1:10" ht="18.75" x14ac:dyDescent="0.3">
      <c r="A105" s="196" t="s">
        <v>93</v>
      </c>
      <c r="B105" s="129">
        <v>6012</v>
      </c>
      <c r="C105" s="131">
        <v>10854</v>
      </c>
      <c r="D105" s="129">
        <v>1968514</v>
      </c>
      <c r="E105" s="184">
        <f t="shared" si="35"/>
        <v>327.43080505655354</v>
      </c>
      <c r="F105" s="165">
        <v>2644</v>
      </c>
      <c r="G105" s="165">
        <f t="shared" si="36"/>
        <v>8210</v>
      </c>
      <c r="H105" s="123">
        <f t="shared" si="37"/>
        <v>5977</v>
      </c>
      <c r="I105" s="124">
        <v>4877</v>
      </c>
      <c r="J105" s="133">
        <v>0</v>
      </c>
    </row>
    <row r="106" spans="1:10" ht="18.75" x14ac:dyDescent="0.3">
      <c r="A106" s="196" t="s">
        <v>94</v>
      </c>
      <c r="B106" s="126">
        <v>929</v>
      </c>
      <c r="C106" s="197">
        <v>1838</v>
      </c>
      <c r="D106" s="126">
        <v>346208</v>
      </c>
      <c r="E106" s="184">
        <f t="shared" si="35"/>
        <v>372.66738428417653</v>
      </c>
      <c r="F106" s="165">
        <v>397</v>
      </c>
      <c r="G106" s="165">
        <f t="shared" si="36"/>
        <v>1441</v>
      </c>
      <c r="H106" s="123">
        <f t="shared" si="37"/>
        <v>957</v>
      </c>
      <c r="I106" s="124">
        <v>881</v>
      </c>
      <c r="J106" s="133">
        <v>0</v>
      </c>
    </row>
    <row r="107" spans="1:10" ht="18.75" x14ac:dyDescent="0.3">
      <c r="A107" s="196" t="s">
        <v>95</v>
      </c>
      <c r="B107" s="129">
        <v>8442</v>
      </c>
      <c r="C107" s="153">
        <v>15995</v>
      </c>
      <c r="D107" s="129">
        <v>2876098</v>
      </c>
      <c r="E107" s="184">
        <f t="shared" si="35"/>
        <v>340.68917318171049</v>
      </c>
      <c r="F107" s="165">
        <v>3977</v>
      </c>
      <c r="G107" s="165">
        <f t="shared" si="36"/>
        <v>12018</v>
      </c>
      <c r="H107" s="123">
        <f t="shared" si="37"/>
        <v>8800</v>
      </c>
      <c r="I107" s="124">
        <v>7195</v>
      </c>
      <c r="J107" s="133">
        <v>0</v>
      </c>
    </row>
    <row r="108" spans="1:10" ht="18.75" x14ac:dyDescent="0.3">
      <c r="A108" s="91" t="s">
        <v>96</v>
      </c>
      <c r="B108" s="129">
        <v>5133</v>
      </c>
      <c r="C108" s="153">
        <v>9906</v>
      </c>
      <c r="D108" s="129">
        <v>1798511</v>
      </c>
      <c r="E108" s="184">
        <f t="shared" si="35"/>
        <v>350.38203779466198</v>
      </c>
      <c r="F108" s="165">
        <v>2508</v>
      </c>
      <c r="G108" s="165">
        <f t="shared" si="36"/>
        <v>7398</v>
      </c>
      <c r="H108" s="123">
        <f t="shared" si="37"/>
        <v>5497</v>
      </c>
      <c r="I108" s="124">
        <v>4409</v>
      </c>
      <c r="J108" s="133">
        <v>0</v>
      </c>
    </row>
    <row r="109" spans="1:10" ht="18.75" x14ac:dyDescent="0.3">
      <c r="A109" s="91" t="s">
        <v>97</v>
      </c>
      <c r="B109" s="129">
        <v>4068</v>
      </c>
      <c r="C109" s="153">
        <v>8053</v>
      </c>
      <c r="D109" s="129">
        <v>1461643</v>
      </c>
      <c r="E109" s="184">
        <f t="shared" si="35"/>
        <v>359.30260570304819</v>
      </c>
      <c r="F109" s="165">
        <v>1966</v>
      </c>
      <c r="G109" s="165">
        <f t="shared" si="36"/>
        <v>6087</v>
      </c>
      <c r="H109" s="123">
        <f t="shared" si="37"/>
        <v>4149</v>
      </c>
      <c r="I109" s="124">
        <v>3903</v>
      </c>
      <c r="J109" s="133">
        <v>1</v>
      </c>
    </row>
    <row r="110" spans="1:10" ht="18.75" x14ac:dyDescent="0.3">
      <c r="A110" s="91" t="s">
        <v>98</v>
      </c>
      <c r="B110" s="129">
        <v>9973</v>
      </c>
      <c r="C110" s="153">
        <v>19697</v>
      </c>
      <c r="D110" s="129">
        <v>3488936</v>
      </c>
      <c r="E110" s="184">
        <f t="shared" si="35"/>
        <v>349.83816304020854</v>
      </c>
      <c r="F110" s="165">
        <v>5015</v>
      </c>
      <c r="G110" s="165">
        <f t="shared" si="36"/>
        <v>14682</v>
      </c>
      <c r="H110" s="123">
        <f t="shared" si="37"/>
        <v>11088</v>
      </c>
      <c r="I110" s="124">
        <v>8609</v>
      </c>
      <c r="J110" s="133">
        <v>0</v>
      </c>
    </row>
    <row r="111" spans="1:10" ht="18.75" x14ac:dyDescent="0.3">
      <c r="A111" s="91" t="s">
        <v>99</v>
      </c>
      <c r="B111" s="129">
        <v>6584</v>
      </c>
      <c r="C111" s="153">
        <v>13069</v>
      </c>
      <c r="D111" s="129">
        <v>2319337</v>
      </c>
      <c r="E111" s="184">
        <f t="shared" si="35"/>
        <v>352.2686816524909</v>
      </c>
      <c r="F111" s="165">
        <v>3150</v>
      </c>
      <c r="G111" s="165">
        <f t="shared" si="36"/>
        <v>9919</v>
      </c>
      <c r="H111" s="123">
        <f t="shared" si="37"/>
        <v>6832</v>
      </c>
      <c r="I111" s="124">
        <v>6237</v>
      </c>
      <c r="J111" s="133">
        <v>0</v>
      </c>
    </row>
    <row r="112" spans="1:10" ht="18.75" x14ac:dyDescent="0.3">
      <c r="A112" s="91" t="s">
        <v>100</v>
      </c>
      <c r="B112" s="129">
        <v>5864</v>
      </c>
      <c r="C112" s="153">
        <v>11957</v>
      </c>
      <c r="D112" s="129">
        <v>2126445</v>
      </c>
      <c r="E112" s="184">
        <f t="shared" si="35"/>
        <v>362.6270463847203</v>
      </c>
      <c r="F112" s="165">
        <v>3373</v>
      </c>
      <c r="G112" s="165">
        <f t="shared" si="36"/>
        <v>8584</v>
      </c>
      <c r="H112" s="123">
        <f t="shared" si="37"/>
        <v>6575</v>
      </c>
      <c r="I112" s="124">
        <v>5382</v>
      </c>
      <c r="J112" s="133">
        <v>0</v>
      </c>
    </row>
    <row r="113" spans="1:10" ht="18.75" x14ac:dyDescent="0.3">
      <c r="A113" s="91" t="s">
        <v>101</v>
      </c>
      <c r="B113" s="129">
        <v>8469</v>
      </c>
      <c r="C113" s="153">
        <v>15078</v>
      </c>
      <c r="D113" s="129">
        <v>2758497</v>
      </c>
      <c r="E113" s="184">
        <f t="shared" si="35"/>
        <v>325.71696776478922</v>
      </c>
      <c r="F113" s="165">
        <v>3911</v>
      </c>
      <c r="G113" s="165">
        <f t="shared" si="36"/>
        <v>11167</v>
      </c>
      <c r="H113" s="123">
        <f t="shared" si="37"/>
        <v>8667</v>
      </c>
      <c r="I113" s="124">
        <v>6411</v>
      </c>
      <c r="J113" s="133">
        <v>0</v>
      </c>
    </row>
    <row r="114" spans="1:10" ht="18.75" x14ac:dyDescent="0.3">
      <c r="A114" s="91" t="s">
        <v>102</v>
      </c>
      <c r="B114" s="129">
        <v>9595</v>
      </c>
      <c r="C114" s="153">
        <v>18959</v>
      </c>
      <c r="D114" s="129">
        <v>3418560</v>
      </c>
      <c r="E114" s="184">
        <f t="shared" si="35"/>
        <v>356.28556539864513</v>
      </c>
      <c r="F114" s="165">
        <v>5238</v>
      </c>
      <c r="G114" s="165">
        <f t="shared" si="36"/>
        <v>13721</v>
      </c>
      <c r="H114" s="123">
        <f t="shared" si="37"/>
        <v>10819</v>
      </c>
      <c r="I114" s="124">
        <v>8140</v>
      </c>
      <c r="J114" s="133">
        <v>0</v>
      </c>
    </row>
    <row r="115" spans="1:10" ht="18.75" x14ac:dyDescent="0.3">
      <c r="A115" s="91" t="s">
        <v>103</v>
      </c>
      <c r="B115" s="129">
        <v>17510</v>
      </c>
      <c r="C115" s="153">
        <v>32914</v>
      </c>
      <c r="D115" s="129">
        <v>6031249</v>
      </c>
      <c r="E115" s="184">
        <f t="shared" si="35"/>
        <v>344.44597372929752</v>
      </c>
      <c r="F115" s="165">
        <v>8740</v>
      </c>
      <c r="G115" s="165">
        <f t="shared" si="36"/>
        <v>24174</v>
      </c>
      <c r="H115" s="123">
        <f t="shared" si="37"/>
        <v>18719</v>
      </c>
      <c r="I115" s="124">
        <v>14195</v>
      </c>
      <c r="J115" s="133">
        <v>0</v>
      </c>
    </row>
    <row r="116" spans="1:10" ht="18.75" x14ac:dyDescent="0.3">
      <c r="A116" s="91" t="s">
        <v>104</v>
      </c>
      <c r="B116" s="129">
        <v>6373</v>
      </c>
      <c r="C116" s="153">
        <v>12651</v>
      </c>
      <c r="D116" s="129">
        <v>2259527</v>
      </c>
      <c r="E116" s="184">
        <f t="shared" si="35"/>
        <v>354.54683822375648</v>
      </c>
      <c r="F116" s="165">
        <v>3155</v>
      </c>
      <c r="G116" s="165">
        <f t="shared" si="36"/>
        <v>9496</v>
      </c>
      <c r="H116" s="123">
        <f t="shared" si="37"/>
        <v>6937</v>
      </c>
      <c r="I116" s="124">
        <v>5714</v>
      </c>
      <c r="J116" s="133">
        <v>0</v>
      </c>
    </row>
    <row r="117" spans="1:10" ht="19.5" thickBot="1" x14ac:dyDescent="0.35">
      <c r="A117" s="91" t="s">
        <v>105</v>
      </c>
      <c r="B117" s="156">
        <v>9076</v>
      </c>
      <c r="C117" s="157">
        <v>17153</v>
      </c>
      <c r="D117" s="156">
        <v>3092053</v>
      </c>
      <c r="E117" s="185">
        <f t="shared" si="35"/>
        <v>340.68455266637284</v>
      </c>
      <c r="F117" s="176">
        <v>3907</v>
      </c>
      <c r="G117" s="165">
        <f t="shared" si="36"/>
        <v>13246</v>
      </c>
      <c r="H117" s="171">
        <f t="shared" si="37"/>
        <v>9517</v>
      </c>
      <c r="I117" s="143">
        <v>7636</v>
      </c>
      <c r="J117" s="144">
        <v>0</v>
      </c>
    </row>
    <row r="118" spans="1:10" ht="19.5" thickBot="1" x14ac:dyDescent="0.35">
      <c r="A118" s="107" t="s">
        <v>48</v>
      </c>
      <c r="B118" s="145">
        <f>SUM(B104:B117)</f>
        <v>102198</v>
      </c>
      <c r="C118" s="145">
        <f t="shared" ref="C118:J118" si="38">SUM(C104:C117)</f>
        <v>196886</v>
      </c>
      <c r="D118" s="145">
        <f t="shared" si="38"/>
        <v>35511118</v>
      </c>
      <c r="E118" s="172">
        <f t="shared" si="35"/>
        <v>347.47370790035029</v>
      </c>
      <c r="F118" s="146">
        <f t="shared" si="38"/>
        <v>50200</v>
      </c>
      <c r="G118" s="146">
        <f t="shared" si="38"/>
        <v>146686</v>
      </c>
      <c r="H118" s="173">
        <f>SUM(H104:H117)</f>
        <v>109248</v>
      </c>
      <c r="I118" s="174">
        <f t="shared" si="38"/>
        <v>87635</v>
      </c>
      <c r="J118" s="175">
        <f t="shared" si="38"/>
        <v>3</v>
      </c>
    </row>
    <row r="119" spans="1:10" ht="19.5" thickBot="1" x14ac:dyDescent="0.35">
      <c r="A119" s="160"/>
      <c r="B119" s="161"/>
      <c r="C119" s="161"/>
      <c r="D119" s="161"/>
      <c r="E119" s="162"/>
      <c r="F119" s="149"/>
      <c r="G119" s="149"/>
      <c r="H119" s="114"/>
      <c r="I119" s="114"/>
      <c r="J119" s="114"/>
    </row>
    <row r="120" spans="1:10" ht="16.5" thickBot="1" x14ac:dyDescent="0.3">
      <c r="A120" s="430" t="s">
        <v>106</v>
      </c>
      <c r="B120" s="431"/>
      <c r="C120" s="431"/>
      <c r="D120" s="431"/>
      <c r="E120" s="431"/>
      <c r="F120" s="431"/>
      <c r="G120" s="431"/>
      <c r="H120" s="431"/>
      <c r="I120" s="431"/>
      <c r="J120" s="432"/>
    </row>
    <row r="121" spans="1:10" ht="18.75" x14ac:dyDescent="0.3">
      <c r="A121" s="82" t="s">
        <v>108</v>
      </c>
      <c r="B121" s="150">
        <v>10260</v>
      </c>
      <c r="C121" s="198">
        <v>18577</v>
      </c>
      <c r="D121" s="150">
        <v>3394379</v>
      </c>
      <c r="E121" s="182">
        <f t="shared" ref="E121:E130" si="39">D121/B121</f>
        <v>330.83615984405458</v>
      </c>
      <c r="F121" s="150">
        <v>5086</v>
      </c>
      <c r="G121" s="198">
        <f t="shared" ref="G121:G127" si="40">C121-F121</f>
        <v>13491</v>
      </c>
      <c r="H121" s="118">
        <f t="shared" ref="H121:H127" si="41">C121-I121-J121</f>
        <v>10858</v>
      </c>
      <c r="I121" s="119">
        <v>7719</v>
      </c>
      <c r="J121" s="152">
        <v>0</v>
      </c>
    </row>
    <row r="122" spans="1:10" ht="18.75" x14ac:dyDescent="0.3">
      <c r="A122" s="91" t="s">
        <v>109</v>
      </c>
      <c r="B122" s="126">
        <v>1643</v>
      </c>
      <c r="C122" s="165">
        <v>2958</v>
      </c>
      <c r="D122" s="126">
        <v>539199</v>
      </c>
      <c r="E122" s="184">
        <f t="shared" si="39"/>
        <v>328.1795496043822</v>
      </c>
      <c r="F122" s="129">
        <v>751</v>
      </c>
      <c r="G122" s="199">
        <f t="shared" si="40"/>
        <v>2207</v>
      </c>
      <c r="H122" s="97">
        <f t="shared" si="41"/>
        <v>1732</v>
      </c>
      <c r="I122" s="124">
        <v>1226</v>
      </c>
      <c r="J122" s="154">
        <v>0</v>
      </c>
    </row>
    <row r="123" spans="1:10" ht="18.75" x14ac:dyDescent="0.3">
      <c r="A123" s="91" t="s">
        <v>110</v>
      </c>
      <c r="B123" s="129">
        <v>12072</v>
      </c>
      <c r="C123" s="167">
        <v>19813</v>
      </c>
      <c r="D123" s="129">
        <v>3679297</v>
      </c>
      <c r="E123" s="184">
        <f t="shared" si="39"/>
        <v>304.77940689198147</v>
      </c>
      <c r="F123" s="129">
        <v>4956</v>
      </c>
      <c r="G123" s="199">
        <f t="shared" si="40"/>
        <v>14857</v>
      </c>
      <c r="H123" s="97">
        <f t="shared" si="41"/>
        <v>11457</v>
      </c>
      <c r="I123" s="124">
        <v>8356</v>
      </c>
      <c r="J123" s="154">
        <v>0</v>
      </c>
    </row>
    <row r="124" spans="1:10" ht="18.75" x14ac:dyDescent="0.3">
      <c r="A124" s="91" t="s">
        <v>111</v>
      </c>
      <c r="B124" s="129">
        <v>12386</v>
      </c>
      <c r="C124" s="167">
        <v>23147</v>
      </c>
      <c r="D124" s="129">
        <v>4212789</v>
      </c>
      <c r="E124" s="184">
        <f t="shared" si="39"/>
        <v>340.12506055223639</v>
      </c>
      <c r="F124" s="129">
        <v>7114</v>
      </c>
      <c r="G124" s="199">
        <f t="shared" si="40"/>
        <v>16033</v>
      </c>
      <c r="H124" s="97">
        <f t="shared" si="41"/>
        <v>14045</v>
      </c>
      <c r="I124" s="124">
        <v>9102</v>
      </c>
      <c r="J124" s="154">
        <v>0</v>
      </c>
    </row>
    <row r="125" spans="1:10" ht="18.75" x14ac:dyDescent="0.3">
      <c r="A125" s="91" t="s">
        <v>112</v>
      </c>
      <c r="B125" s="129">
        <v>10597</v>
      </c>
      <c r="C125" s="167">
        <v>19596</v>
      </c>
      <c r="D125" s="129">
        <v>3593510</v>
      </c>
      <c r="E125" s="184">
        <f t="shared" si="39"/>
        <v>339.10635085401526</v>
      </c>
      <c r="F125" s="129">
        <v>6205</v>
      </c>
      <c r="G125" s="199">
        <f t="shared" si="40"/>
        <v>13391</v>
      </c>
      <c r="H125" s="97">
        <f t="shared" si="41"/>
        <v>11998</v>
      </c>
      <c r="I125" s="124">
        <v>7597</v>
      </c>
      <c r="J125" s="154">
        <v>1</v>
      </c>
    </row>
    <row r="126" spans="1:10" ht="18.75" x14ac:dyDescent="0.3">
      <c r="A126" s="91" t="s">
        <v>113</v>
      </c>
      <c r="B126" s="129">
        <v>8784</v>
      </c>
      <c r="C126" s="167">
        <v>16639</v>
      </c>
      <c r="D126" s="129">
        <v>3034505</v>
      </c>
      <c r="E126" s="184">
        <f t="shared" si="39"/>
        <v>345.45821948998179</v>
      </c>
      <c r="F126" s="129">
        <v>5220</v>
      </c>
      <c r="G126" s="199">
        <f t="shared" si="40"/>
        <v>11419</v>
      </c>
      <c r="H126" s="97">
        <f t="shared" si="41"/>
        <v>10009</v>
      </c>
      <c r="I126" s="124">
        <v>6630</v>
      </c>
      <c r="J126" s="154">
        <v>0</v>
      </c>
    </row>
    <row r="127" spans="1:10" ht="19.5" thickBot="1" x14ac:dyDescent="0.35">
      <c r="A127" s="91" t="s">
        <v>114</v>
      </c>
      <c r="B127" s="129">
        <v>15661</v>
      </c>
      <c r="C127" s="167">
        <v>27292</v>
      </c>
      <c r="D127" s="129">
        <v>5041673</v>
      </c>
      <c r="E127" s="184">
        <f t="shared" si="39"/>
        <v>321.92535597982248</v>
      </c>
      <c r="F127" s="129">
        <v>7921</v>
      </c>
      <c r="G127" s="199">
        <f t="shared" si="40"/>
        <v>19371</v>
      </c>
      <c r="H127" s="97">
        <f t="shared" si="41"/>
        <v>16441</v>
      </c>
      <c r="I127" s="124">
        <v>10851</v>
      </c>
      <c r="J127" s="154">
        <v>0</v>
      </c>
    </row>
    <row r="128" spans="1:10" ht="19.5" thickBot="1" x14ac:dyDescent="0.35">
      <c r="A128" s="107" t="s">
        <v>48</v>
      </c>
      <c r="B128" s="145">
        <f>SUM(B121:B127)</f>
        <v>71403</v>
      </c>
      <c r="C128" s="145">
        <f>SUM(C121:C127)</f>
        <v>128022</v>
      </c>
      <c r="D128" s="145">
        <f>SUM(D121:D127)</f>
        <v>23495352</v>
      </c>
      <c r="E128" s="172">
        <f t="shared" si="39"/>
        <v>329.05272887693792</v>
      </c>
      <c r="F128" s="159">
        <f>SUM(F121:F127)</f>
        <v>37253</v>
      </c>
      <c r="G128" s="159">
        <f>SUM(G121:G127)</f>
        <v>90769</v>
      </c>
      <c r="H128" s="173">
        <f>SUM(H121:H127)</f>
        <v>76540</v>
      </c>
      <c r="I128" s="174">
        <f>SUM(I121:I127)</f>
        <v>51481</v>
      </c>
      <c r="J128" s="175">
        <f>SUM(J121:J127)</f>
        <v>1</v>
      </c>
    </row>
    <row r="129" spans="1:10" ht="19.5" thickBot="1" x14ac:dyDescent="0.35">
      <c r="A129" s="160"/>
      <c r="B129" s="161"/>
      <c r="C129" s="161"/>
      <c r="D129" s="161"/>
      <c r="E129" s="162"/>
      <c r="F129" s="149"/>
      <c r="G129" s="149"/>
      <c r="H129" s="114"/>
      <c r="I129" s="114"/>
      <c r="J129" s="114"/>
    </row>
    <row r="130" spans="1:10" ht="19.5" thickBot="1" x14ac:dyDescent="0.35">
      <c r="A130" s="201" t="s">
        <v>115</v>
      </c>
      <c r="B130" s="202">
        <f>SUM(B128+B118+B101+B89+B76+B67+B57+B47+B33+B17)</f>
        <v>730726</v>
      </c>
      <c r="C130" s="202">
        <f>SUM(C128+C118+C101+C89+C76+C67+C57+C47+C33+C17)</f>
        <v>1358207</v>
      </c>
      <c r="D130" s="202">
        <f>SUM(D128+D118+D101+D89+D76+D67+D57+D47+D33+D17)</f>
        <v>245495549</v>
      </c>
      <c r="E130" s="202">
        <f t="shared" si="39"/>
        <v>335.96115233343278</v>
      </c>
      <c r="F130" s="146">
        <f>SUM(F128+F118+F101+F89+F76+F67+F57+F47+F33+F17)</f>
        <v>347749</v>
      </c>
      <c r="G130" s="146">
        <f>SUM(G128+G118+G101+G89+G76+G67+G57+G47+G33+G17)</f>
        <v>1010458</v>
      </c>
      <c r="H130" s="145">
        <f>SUM(H128+H118+H101+H89+H76+H67+H57+H47+H33+H17)</f>
        <v>770687</v>
      </c>
      <c r="I130" s="189">
        <f>SUM(I128+I118+I101+I89+I76+I67+I57+I47+I33+I17)</f>
        <v>587507</v>
      </c>
      <c r="J130" s="203">
        <f>SUM(J128+J118+J101+J89+J76+J67+J57+J47+J33+J17)</f>
        <v>13</v>
      </c>
    </row>
    <row r="133" spans="1:10" x14ac:dyDescent="0.25">
      <c r="B133" s="360"/>
    </row>
  </sheetData>
  <mergeCells count="13">
    <mergeCell ref="A120:J120"/>
    <mergeCell ref="B1:H1"/>
    <mergeCell ref="B2:H2"/>
    <mergeCell ref="B3:H3"/>
    <mergeCell ref="B4:H4"/>
    <mergeCell ref="B5:H5"/>
    <mergeCell ref="A19:J19"/>
    <mergeCell ref="A35:J35"/>
    <mergeCell ref="A49:J49"/>
    <mergeCell ref="A59:J59"/>
    <mergeCell ref="A78:J78"/>
    <mergeCell ref="A91:J91"/>
    <mergeCell ref="A103:J10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workbookViewId="0">
      <selection activeCell="E17" sqref="E17"/>
    </sheetView>
  </sheetViews>
  <sheetFormatPr defaultRowHeight="15" x14ac:dyDescent="0.25"/>
  <cols>
    <col min="1" max="1" width="18.7109375" style="69" bestFit="1" customWidth="1"/>
    <col min="2" max="2" width="11.28515625" style="69" bestFit="1" customWidth="1"/>
    <col min="3" max="3" width="15.42578125" style="69" customWidth="1"/>
    <col min="4" max="4" width="26.140625" style="69" customWidth="1"/>
    <col min="5" max="5" width="22.42578125" style="69" customWidth="1"/>
    <col min="6" max="6" width="10.28515625" style="69" bestFit="1" customWidth="1"/>
    <col min="7" max="7" width="11.85546875" style="69" bestFit="1" customWidth="1"/>
    <col min="8" max="8" width="12.28515625" style="69" bestFit="1" customWidth="1"/>
    <col min="9" max="9" width="12.85546875" style="69" bestFit="1" customWidth="1"/>
    <col min="10" max="10" width="6.5703125" style="69" bestFit="1" customWidth="1"/>
    <col min="11" max="12" width="9.140625" style="69"/>
    <col min="13" max="13" width="18.42578125" style="69" bestFit="1" customWidth="1"/>
    <col min="14" max="248" width="9.140625" style="69"/>
    <col min="249" max="249" width="18.7109375" style="69" bestFit="1" customWidth="1"/>
    <col min="250" max="250" width="9.140625" style="69"/>
    <col min="251" max="251" width="10.28515625" style="69" customWidth="1"/>
    <col min="252" max="252" width="12.7109375" style="69" bestFit="1" customWidth="1"/>
    <col min="253" max="253" width="10.85546875" style="69" customWidth="1"/>
    <col min="254" max="254" width="19.140625" style="69" bestFit="1" customWidth="1"/>
    <col min="255" max="255" width="9.140625" style="69"/>
    <col min="256" max="256" width="9.42578125" style="69" customWidth="1"/>
    <col min="257" max="257" width="11.140625" style="69" customWidth="1"/>
    <col min="258" max="258" width="10.42578125" style="69" bestFit="1" customWidth="1"/>
    <col min="259" max="259" width="19.140625" style="69" bestFit="1" customWidth="1"/>
    <col min="260" max="260" width="9.140625" style="69"/>
    <col min="261" max="261" width="9.5703125" style="69" customWidth="1"/>
    <col min="262" max="262" width="9.140625" style="69"/>
    <col min="263" max="263" width="10.42578125" style="69" bestFit="1" customWidth="1"/>
    <col min="264" max="504" width="9.140625" style="69"/>
    <col min="505" max="505" width="18.7109375" style="69" bestFit="1" customWidth="1"/>
    <col min="506" max="506" width="9.140625" style="69"/>
    <col min="507" max="507" width="10.28515625" style="69" customWidth="1"/>
    <col min="508" max="508" width="12.7109375" style="69" bestFit="1" customWidth="1"/>
    <col min="509" max="509" width="10.85546875" style="69" customWidth="1"/>
    <col min="510" max="510" width="19.140625" style="69" bestFit="1" customWidth="1"/>
    <col min="511" max="511" width="9.140625" style="69"/>
    <col min="512" max="512" width="9.42578125" style="69" customWidth="1"/>
    <col min="513" max="513" width="11.140625" style="69" customWidth="1"/>
    <col min="514" max="514" width="10.42578125" style="69" bestFit="1" customWidth="1"/>
    <col min="515" max="515" width="19.140625" style="69" bestFit="1" customWidth="1"/>
    <col min="516" max="516" width="9.140625" style="69"/>
    <col min="517" max="517" width="9.5703125" style="69" customWidth="1"/>
    <col min="518" max="518" width="9.140625" style="69"/>
    <col min="519" max="519" width="10.42578125" style="69" bestFit="1" customWidth="1"/>
    <col min="520" max="760" width="9.140625" style="69"/>
    <col min="761" max="761" width="18.7109375" style="69" bestFit="1" customWidth="1"/>
    <col min="762" max="762" width="9.140625" style="69"/>
    <col min="763" max="763" width="10.28515625" style="69" customWidth="1"/>
    <col min="764" max="764" width="12.7109375" style="69" bestFit="1" customWidth="1"/>
    <col min="765" max="765" width="10.85546875" style="69" customWidth="1"/>
    <col min="766" max="766" width="19.140625" style="69" bestFit="1" customWidth="1"/>
    <col min="767" max="767" width="9.140625" style="69"/>
    <col min="768" max="768" width="9.42578125" style="69" customWidth="1"/>
    <col min="769" max="769" width="11.140625" style="69" customWidth="1"/>
    <col min="770" max="770" width="10.42578125" style="69" bestFit="1" customWidth="1"/>
    <col min="771" max="771" width="19.140625" style="69" bestFit="1" customWidth="1"/>
    <col min="772" max="772" width="9.140625" style="69"/>
    <col min="773" max="773" width="9.5703125" style="69" customWidth="1"/>
    <col min="774" max="774" width="9.140625" style="69"/>
    <col min="775" max="775" width="10.42578125" style="69" bestFit="1" customWidth="1"/>
    <col min="776" max="1016" width="9.140625" style="69"/>
    <col min="1017" max="1017" width="18.7109375" style="69" bestFit="1" customWidth="1"/>
    <col min="1018" max="1018" width="9.140625" style="69"/>
    <col min="1019" max="1019" width="10.28515625" style="69" customWidth="1"/>
    <col min="1020" max="1020" width="12.7109375" style="69" bestFit="1" customWidth="1"/>
    <col min="1021" max="1021" width="10.85546875" style="69" customWidth="1"/>
    <col min="1022" max="1022" width="19.140625" style="69" bestFit="1" customWidth="1"/>
    <col min="1023" max="1023" width="9.140625" style="69"/>
    <col min="1024" max="1024" width="9.42578125" style="69" customWidth="1"/>
    <col min="1025" max="1025" width="11.140625" style="69" customWidth="1"/>
    <col min="1026" max="1026" width="10.42578125" style="69" bestFit="1" customWidth="1"/>
    <col min="1027" max="1027" width="19.140625" style="69" bestFit="1" customWidth="1"/>
    <col min="1028" max="1028" width="9.140625" style="69"/>
    <col min="1029" max="1029" width="9.5703125" style="69" customWidth="1"/>
    <col min="1030" max="1030" width="9.140625" style="69"/>
    <col min="1031" max="1031" width="10.42578125" style="69" bestFit="1" customWidth="1"/>
    <col min="1032" max="1272" width="9.140625" style="69"/>
    <col min="1273" max="1273" width="18.7109375" style="69" bestFit="1" customWidth="1"/>
    <col min="1274" max="1274" width="9.140625" style="69"/>
    <col min="1275" max="1275" width="10.28515625" style="69" customWidth="1"/>
    <col min="1276" max="1276" width="12.7109375" style="69" bestFit="1" customWidth="1"/>
    <col min="1277" max="1277" width="10.85546875" style="69" customWidth="1"/>
    <col min="1278" max="1278" width="19.140625" style="69" bestFit="1" customWidth="1"/>
    <col min="1279" max="1279" width="9.140625" style="69"/>
    <col min="1280" max="1280" width="9.42578125" style="69" customWidth="1"/>
    <col min="1281" max="1281" width="11.140625" style="69" customWidth="1"/>
    <col min="1282" max="1282" width="10.42578125" style="69" bestFit="1" customWidth="1"/>
    <col min="1283" max="1283" width="19.140625" style="69" bestFit="1" customWidth="1"/>
    <col min="1284" max="1284" width="9.140625" style="69"/>
    <col min="1285" max="1285" width="9.5703125" style="69" customWidth="1"/>
    <col min="1286" max="1286" width="9.140625" style="69"/>
    <col min="1287" max="1287" width="10.42578125" style="69" bestFit="1" customWidth="1"/>
    <col min="1288" max="1528" width="9.140625" style="69"/>
    <col min="1529" max="1529" width="18.7109375" style="69" bestFit="1" customWidth="1"/>
    <col min="1530" max="1530" width="9.140625" style="69"/>
    <col min="1531" max="1531" width="10.28515625" style="69" customWidth="1"/>
    <col min="1532" max="1532" width="12.7109375" style="69" bestFit="1" customWidth="1"/>
    <col min="1533" max="1533" width="10.85546875" style="69" customWidth="1"/>
    <col min="1534" max="1534" width="19.140625" style="69" bestFit="1" customWidth="1"/>
    <col min="1535" max="1535" width="9.140625" style="69"/>
    <col min="1536" max="1536" width="9.42578125" style="69" customWidth="1"/>
    <col min="1537" max="1537" width="11.140625" style="69" customWidth="1"/>
    <col min="1538" max="1538" width="10.42578125" style="69" bestFit="1" customWidth="1"/>
    <col min="1539" max="1539" width="19.140625" style="69" bestFit="1" customWidth="1"/>
    <col min="1540" max="1540" width="9.140625" style="69"/>
    <col min="1541" max="1541" width="9.5703125" style="69" customWidth="1"/>
    <col min="1542" max="1542" width="9.140625" style="69"/>
    <col min="1543" max="1543" width="10.42578125" style="69" bestFit="1" customWidth="1"/>
    <col min="1544" max="1784" width="9.140625" style="69"/>
    <col min="1785" max="1785" width="18.7109375" style="69" bestFit="1" customWidth="1"/>
    <col min="1786" max="1786" width="9.140625" style="69"/>
    <col min="1787" max="1787" width="10.28515625" style="69" customWidth="1"/>
    <col min="1788" max="1788" width="12.7109375" style="69" bestFit="1" customWidth="1"/>
    <col min="1789" max="1789" width="10.85546875" style="69" customWidth="1"/>
    <col min="1790" max="1790" width="19.140625" style="69" bestFit="1" customWidth="1"/>
    <col min="1791" max="1791" width="9.140625" style="69"/>
    <col min="1792" max="1792" width="9.42578125" style="69" customWidth="1"/>
    <col min="1793" max="1793" width="11.140625" style="69" customWidth="1"/>
    <col min="1794" max="1794" width="10.42578125" style="69" bestFit="1" customWidth="1"/>
    <col min="1795" max="1795" width="19.140625" style="69" bestFit="1" customWidth="1"/>
    <col min="1796" max="1796" width="9.140625" style="69"/>
    <col min="1797" max="1797" width="9.5703125" style="69" customWidth="1"/>
    <col min="1798" max="1798" width="9.140625" style="69"/>
    <col min="1799" max="1799" width="10.42578125" style="69" bestFit="1" customWidth="1"/>
    <col min="1800" max="2040" width="9.140625" style="69"/>
    <col min="2041" max="2041" width="18.7109375" style="69" bestFit="1" customWidth="1"/>
    <col min="2042" max="2042" width="9.140625" style="69"/>
    <col min="2043" max="2043" width="10.28515625" style="69" customWidth="1"/>
    <col min="2044" max="2044" width="12.7109375" style="69" bestFit="1" customWidth="1"/>
    <col min="2045" max="2045" width="10.85546875" style="69" customWidth="1"/>
    <col min="2046" max="2046" width="19.140625" style="69" bestFit="1" customWidth="1"/>
    <col min="2047" max="2047" width="9.140625" style="69"/>
    <col min="2048" max="2048" width="9.42578125" style="69" customWidth="1"/>
    <col min="2049" max="2049" width="11.140625" style="69" customWidth="1"/>
    <col min="2050" max="2050" width="10.42578125" style="69" bestFit="1" customWidth="1"/>
    <col min="2051" max="2051" width="19.140625" style="69" bestFit="1" customWidth="1"/>
    <col min="2052" max="2052" width="9.140625" style="69"/>
    <col min="2053" max="2053" width="9.5703125" style="69" customWidth="1"/>
    <col min="2054" max="2054" width="9.140625" style="69"/>
    <col min="2055" max="2055" width="10.42578125" style="69" bestFit="1" customWidth="1"/>
    <col min="2056" max="2296" width="9.140625" style="69"/>
    <col min="2297" max="2297" width="18.7109375" style="69" bestFit="1" customWidth="1"/>
    <col min="2298" max="2298" width="9.140625" style="69"/>
    <col min="2299" max="2299" width="10.28515625" style="69" customWidth="1"/>
    <col min="2300" max="2300" width="12.7109375" style="69" bestFit="1" customWidth="1"/>
    <col min="2301" max="2301" width="10.85546875" style="69" customWidth="1"/>
    <col min="2302" max="2302" width="19.140625" style="69" bestFit="1" customWidth="1"/>
    <col min="2303" max="2303" width="9.140625" style="69"/>
    <col min="2304" max="2304" width="9.42578125" style="69" customWidth="1"/>
    <col min="2305" max="2305" width="11.140625" style="69" customWidth="1"/>
    <col min="2306" max="2306" width="10.42578125" style="69" bestFit="1" customWidth="1"/>
    <col min="2307" max="2307" width="19.140625" style="69" bestFit="1" customWidth="1"/>
    <col min="2308" max="2308" width="9.140625" style="69"/>
    <col min="2309" max="2309" width="9.5703125" style="69" customWidth="1"/>
    <col min="2310" max="2310" width="9.140625" style="69"/>
    <col min="2311" max="2311" width="10.42578125" style="69" bestFit="1" customWidth="1"/>
    <col min="2312" max="2552" width="9.140625" style="69"/>
    <col min="2553" max="2553" width="18.7109375" style="69" bestFit="1" customWidth="1"/>
    <col min="2554" max="2554" width="9.140625" style="69"/>
    <col min="2555" max="2555" width="10.28515625" style="69" customWidth="1"/>
    <col min="2556" max="2556" width="12.7109375" style="69" bestFit="1" customWidth="1"/>
    <col min="2557" max="2557" width="10.85546875" style="69" customWidth="1"/>
    <col min="2558" max="2558" width="19.140625" style="69" bestFit="1" customWidth="1"/>
    <col min="2559" max="2559" width="9.140625" style="69"/>
    <col min="2560" max="2560" width="9.42578125" style="69" customWidth="1"/>
    <col min="2561" max="2561" width="11.140625" style="69" customWidth="1"/>
    <col min="2562" max="2562" width="10.42578125" style="69" bestFit="1" customWidth="1"/>
    <col min="2563" max="2563" width="19.140625" style="69" bestFit="1" customWidth="1"/>
    <col min="2564" max="2564" width="9.140625" style="69"/>
    <col min="2565" max="2565" width="9.5703125" style="69" customWidth="1"/>
    <col min="2566" max="2566" width="9.140625" style="69"/>
    <col min="2567" max="2567" width="10.42578125" style="69" bestFit="1" customWidth="1"/>
    <col min="2568" max="2808" width="9.140625" style="69"/>
    <col min="2809" max="2809" width="18.7109375" style="69" bestFit="1" customWidth="1"/>
    <col min="2810" max="2810" width="9.140625" style="69"/>
    <col min="2811" max="2811" width="10.28515625" style="69" customWidth="1"/>
    <col min="2812" max="2812" width="12.7109375" style="69" bestFit="1" customWidth="1"/>
    <col min="2813" max="2813" width="10.85546875" style="69" customWidth="1"/>
    <col min="2814" max="2814" width="19.140625" style="69" bestFit="1" customWidth="1"/>
    <col min="2815" max="2815" width="9.140625" style="69"/>
    <col min="2816" max="2816" width="9.42578125" style="69" customWidth="1"/>
    <col min="2817" max="2817" width="11.140625" style="69" customWidth="1"/>
    <col min="2818" max="2818" width="10.42578125" style="69" bestFit="1" customWidth="1"/>
    <col min="2819" max="2819" width="19.140625" style="69" bestFit="1" customWidth="1"/>
    <col min="2820" max="2820" width="9.140625" style="69"/>
    <col min="2821" max="2821" width="9.5703125" style="69" customWidth="1"/>
    <col min="2822" max="2822" width="9.140625" style="69"/>
    <col min="2823" max="2823" width="10.42578125" style="69" bestFit="1" customWidth="1"/>
    <col min="2824" max="3064" width="9.140625" style="69"/>
    <col min="3065" max="3065" width="18.7109375" style="69" bestFit="1" customWidth="1"/>
    <col min="3066" max="3066" width="9.140625" style="69"/>
    <col min="3067" max="3067" width="10.28515625" style="69" customWidth="1"/>
    <col min="3068" max="3068" width="12.7109375" style="69" bestFit="1" customWidth="1"/>
    <col min="3069" max="3069" width="10.85546875" style="69" customWidth="1"/>
    <col min="3070" max="3070" width="19.140625" style="69" bestFit="1" customWidth="1"/>
    <col min="3071" max="3071" width="9.140625" style="69"/>
    <col min="3072" max="3072" width="9.42578125" style="69" customWidth="1"/>
    <col min="3073" max="3073" width="11.140625" style="69" customWidth="1"/>
    <col min="3074" max="3074" width="10.42578125" style="69" bestFit="1" customWidth="1"/>
    <col min="3075" max="3075" width="19.140625" style="69" bestFit="1" customWidth="1"/>
    <col min="3076" max="3076" width="9.140625" style="69"/>
    <col min="3077" max="3077" width="9.5703125" style="69" customWidth="1"/>
    <col min="3078" max="3078" width="9.140625" style="69"/>
    <col min="3079" max="3079" width="10.42578125" style="69" bestFit="1" customWidth="1"/>
    <col min="3080" max="3320" width="9.140625" style="69"/>
    <col min="3321" max="3321" width="18.7109375" style="69" bestFit="1" customWidth="1"/>
    <col min="3322" max="3322" width="9.140625" style="69"/>
    <col min="3323" max="3323" width="10.28515625" style="69" customWidth="1"/>
    <col min="3324" max="3324" width="12.7109375" style="69" bestFit="1" customWidth="1"/>
    <col min="3325" max="3325" width="10.85546875" style="69" customWidth="1"/>
    <col min="3326" max="3326" width="19.140625" style="69" bestFit="1" customWidth="1"/>
    <col min="3327" max="3327" width="9.140625" style="69"/>
    <col min="3328" max="3328" width="9.42578125" style="69" customWidth="1"/>
    <col min="3329" max="3329" width="11.140625" style="69" customWidth="1"/>
    <col min="3330" max="3330" width="10.42578125" style="69" bestFit="1" customWidth="1"/>
    <col min="3331" max="3331" width="19.140625" style="69" bestFit="1" customWidth="1"/>
    <col min="3332" max="3332" width="9.140625" style="69"/>
    <col min="3333" max="3333" width="9.5703125" style="69" customWidth="1"/>
    <col min="3334" max="3334" width="9.140625" style="69"/>
    <col min="3335" max="3335" width="10.42578125" style="69" bestFit="1" customWidth="1"/>
    <col min="3336" max="3576" width="9.140625" style="69"/>
    <col min="3577" max="3577" width="18.7109375" style="69" bestFit="1" customWidth="1"/>
    <col min="3578" max="3578" width="9.140625" style="69"/>
    <col min="3579" max="3579" width="10.28515625" style="69" customWidth="1"/>
    <col min="3580" max="3580" width="12.7109375" style="69" bestFit="1" customWidth="1"/>
    <col min="3581" max="3581" width="10.85546875" style="69" customWidth="1"/>
    <col min="3582" max="3582" width="19.140625" style="69" bestFit="1" customWidth="1"/>
    <col min="3583" max="3583" width="9.140625" style="69"/>
    <col min="3584" max="3584" width="9.42578125" style="69" customWidth="1"/>
    <col min="3585" max="3585" width="11.140625" style="69" customWidth="1"/>
    <col min="3586" max="3586" width="10.42578125" style="69" bestFit="1" customWidth="1"/>
    <col min="3587" max="3587" width="19.140625" style="69" bestFit="1" customWidth="1"/>
    <col min="3588" max="3588" width="9.140625" style="69"/>
    <col min="3589" max="3589" width="9.5703125" style="69" customWidth="1"/>
    <col min="3590" max="3590" width="9.140625" style="69"/>
    <col min="3591" max="3591" width="10.42578125" style="69" bestFit="1" customWidth="1"/>
    <col min="3592" max="3832" width="9.140625" style="69"/>
    <col min="3833" max="3833" width="18.7109375" style="69" bestFit="1" customWidth="1"/>
    <col min="3834" max="3834" width="9.140625" style="69"/>
    <col min="3835" max="3835" width="10.28515625" style="69" customWidth="1"/>
    <col min="3836" max="3836" width="12.7109375" style="69" bestFit="1" customWidth="1"/>
    <col min="3837" max="3837" width="10.85546875" style="69" customWidth="1"/>
    <col min="3838" max="3838" width="19.140625" style="69" bestFit="1" customWidth="1"/>
    <col min="3839" max="3839" width="9.140625" style="69"/>
    <col min="3840" max="3840" width="9.42578125" style="69" customWidth="1"/>
    <col min="3841" max="3841" width="11.140625" style="69" customWidth="1"/>
    <col min="3842" max="3842" width="10.42578125" style="69" bestFit="1" customWidth="1"/>
    <col min="3843" max="3843" width="19.140625" style="69" bestFit="1" customWidth="1"/>
    <col min="3844" max="3844" width="9.140625" style="69"/>
    <col min="3845" max="3845" width="9.5703125" style="69" customWidth="1"/>
    <col min="3846" max="3846" width="9.140625" style="69"/>
    <col min="3847" max="3847" width="10.42578125" style="69" bestFit="1" customWidth="1"/>
    <col min="3848" max="4088" width="9.140625" style="69"/>
    <col min="4089" max="4089" width="18.7109375" style="69" bestFit="1" customWidth="1"/>
    <col min="4090" max="4090" width="9.140625" style="69"/>
    <col min="4091" max="4091" width="10.28515625" style="69" customWidth="1"/>
    <col min="4092" max="4092" width="12.7109375" style="69" bestFit="1" customWidth="1"/>
    <col min="4093" max="4093" width="10.85546875" style="69" customWidth="1"/>
    <col min="4094" max="4094" width="19.140625" style="69" bestFit="1" customWidth="1"/>
    <col min="4095" max="4095" width="9.140625" style="69"/>
    <col min="4096" max="4096" width="9.42578125" style="69" customWidth="1"/>
    <col min="4097" max="4097" width="11.140625" style="69" customWidth="1"/>
    <col min="4098" max="4098" width="10.42578125" style="69" bestFit="1" customWidth="1"/>
    <col min="4099" max="4099" width="19.140625" style="69" bestFit="1" customWidth="1"/>
    <col min="4100" max="4100" width="9.140625" style="69"/>
    <col min="4101" max="4101" width="9.5703125" style="69" customWidth="1"/>
    <col min="4102" max="4102" width="9.140625" style="69"/>
    <col min="4103" max="4103" width="10.42578125" style="69" bestFit="1" customWidth="1"/>
    <col min="4104" max="4344" width="9.140625" style="69"/>
    <col min="4345" max="4345" width="18.7109375" style="69" bestFit="1" customWidth="1"/>
    <col min="4346" max="4346" width="9.140625" style="69"/>
    <col min="4347" max="4347" width="10.28515625" style="69" customWidth="1"/>
    <col min="4348" max="4348" width="12.7109375" style="69" bestFit="1" customWidth="1"/>
    <col min="4349" max="4349" width="10.85546875" style="69" customWidth="1"/>
    <col min="4350" max="4350" width="19.140625" style="69" bestFit="1" customWidth="1"/>
    <col min="4351" max="4351" width="9.140625" style="69"/>
    <col min="4352" max="4352" width="9.42578125" style="69" customWidth="1"/>
    <col min="4353" max="4353" width="11.140625" style="69" customWidth="1"/>
    <col min="4354" max="4354" width="10.42578125" style="69" bestFit="1" customWidth="1"/>
    <col min="4355" max="4355" width="19.140625" style="69" bestFit="1" customWidth="1"/>
    <col min="4356" max="4356" width="9.140625" style="69"/>
    <col min="4357" max="4357" width="9.5703125" style="69" customWidth="1"/>
    <col min="4358" max="4358" width="9.140625" style="69"/>
    <col min="4359" max="4359" width="10.42578125" style="69" bestFit="1" customWidth="1"/>
    <col min="4360" max="4600" width="9.140625" style="69"/>
    <col min="4601" max="4601" width="18.7109375" style="69" bestFit="1" customWidth="1"/>
    <col min="4602" max="4602" width="9.140625" style="69"/>
    <col min="4603" max="4603" width="10.28515625" style="69" customWidth="1"/>
    <col min="4604" max="4604" width="12.7109375" style="69" bestFit="1" customWidth="1"/>
    <col min="4605" max="4605" width="10.85546875" style="69" customWidth="1"/>
    <col min="4606" max="4606" width="19.140625" style="69" bestFit="1" customWidth="1"/>
    <col min="4607" max="4607" width="9.140625" style="69"/>
    <col min="4608" max="4608" width="9.42578125" style="69" customWidth="1"/>
    <col min="4609" max="4609" width="11.140625" style="69" customWidth="1"/>
    <col min="4610" max="4610" width="10.42578125" style="69" bestFit="1" customWidth="1"/>
    <col min="4611" max="4611" width="19.140625" style="69" bestFit="1" customWidth="1"/>
    <col min="4612" max="4612" width="9.140625" style="69"/>
    <col min="4613" max="4613" width="9.5703125" style="69" customWidth="1"/>
    <col min="4614" max="4614" width="9.140625" style="69"/>
    <col min="4615" max="4615" width="10.42578125" style="69" bestFit="1" customWidth="1"/>
    <col min="4616" max="4856" width="9.140625" style="69"/>
    <col min="4857" max="4857" width="18.7109375" style="69" bestFit="1" customWidth="1"/>
    <col min="4858" max="4858" width="9.140625" style="69"/>
    <col min="4859" max="4859" width="10.28515625" style="69" customWidth="1"/>
    <col min="4860" max="4860" width="12.7109375" style="69" bestFit="1" customWidth="1"/>
    <col min="4861" max="4861" width="10.85546875" style="69" customWidth="1"/>
    <col min="4862" max="4862" width="19.140625" style="69" bestFit="1" customWidth="1"/>
    <col min="4863" max="4863" width="9.140625" style="69"/>
    <col min="4864" max="4864" width="9.42578125" style="69" customWidth="1"/>
    <col min="4865" max="4865" width="11.140625" style="69" customWidth="1"/>
    <col min="4866" max="4866" width="10.42578125" style="69" bestFit="1" customWidth="1"/>
    <col min="4867" max="4867" width="19.140625" style="69" bestFit="1" customWidth="1"/>
    <col min="4868" max="4868" width="9.140625" style="69"/>
    <col min="4869" max="4869" width="9.5703125" style="69" customWidth="1"/>
    <col min="4870" max="4870" width="9.140625" style="69"/>
    <col min="4871" max="4871" width="10.42578125" style="69" bestFit="1" customWidth="1"/>
    <col min="4872" max="5112" width="9.140625" style="69"/>
    <col min="5113" max="5113" width="18.7109375" style="69" bestFit="1" customWidth="1"/>
    <col min="5114" max="5114" width="9.140625" style="69"/>
    <col min="5115" max="5115" width="10.28515625" style="69" customWidth="1"/>
    <col min="5116" max="5116" width="12.7109375" style="69" bestFit="1" customWidth="1"/>
    <col min="5117" max="5117" width="10.85546875" style="69" customWidth="1"/>
    <col min="5118" max="5118" width="19.140625" style="69" bestFit="1" customWidth="1"/>
    <col min="5119" max="5119" width="9.140625" style="69"/>
    <col min="5120" max="5120" width="9.42578125" style="69" customWidth="1"/>
    <col min="5121" max="5121" width="11.140625" style="69" customWidth="1"/>
    <col min="5122" max="5122" width="10.42578125" style="69" bestFit="1" customWidth="1"/>
    <col min="5123" max="5123" width="19.140625" style="69" bestFit="1" customWidth="1"/>
    <col min="5124" max="5124" width="9.140625" style="69"/>
    <col min="5125" max="5125" width="9.5703125" style="69" customWidth="1"/>
    <col min="5126" max="5126" width="9.140625" style="69"/>
    <col min="5127" max="5127" width="10.42578125" style="69" bestFit="1" customWidth="1"/>
    <col min="5128" max="5368" width="9.140625" style="69"/>
    <col min="5369" max="5369" width="18.7109375" style="69" bestFit="1" customWidth="1"/>
    <col min="5370" max="5370" width="9.140625" style="69"/>
    <col min="5371" max="5371" width="10.28515625" style="69" customWidth="1"/>
    <col min="5372" max="5372" width="12.7109375" style="69" bestFit="1" customWidth="1"/>
    <col min="5373" max="5373" width="10.85546875" style="69" customWidth="1"/>
    <col min="5374" max="5374" width="19.140625" style="69" bestFit="1" customWidth="1"/>
    <col min="5375" max="5375" width="9.140625" style="69"/>
    <col min="5376" max="5376" width="9.42578125" style="69" customWidth="1"/>
    <col min="5377" max="5377" width="11.140625" style="69" customWidth="1"/>
    <col min="5378" max="5378" width="10.42578125" style="69" bestFit="1" customWidth="1"/>
    <col min="5379" max="5379" width="19.140625" style="69" bestFit="1" customWidth="1"/>
    <col min="5380" max="5380" width="9.140625" style="69"/>
    <col min="5381" max="5381" width="9.5703125" style="69" customWidth="1"/>
    <col min="5382" max="5382" width="9.140625" style="69"/>
    <col min="5383" max="5383" width="10.42578125" style="69" bestFit="1" customWidth="1"/>
    <col min="5384" max="5624" width="9.140625" style="69"/>
    <col min="5625" max="5625" width="18.7109375" style="69" bestFit="1" customWidth="1"/>
    <col min="5626" max="5626" width="9.140625" style="69"/>
    <col min="5627" max="5627" width="10.28515625" style="69" customWidth="1"/>
    <col min="5628" max="5628" width="12.7109375" style="69" bestFit="1" customWidth="1"/>
    <col min="5629" max="5629" width="10.85546875" style="69" customWidth="1"/>
    <col min="5630" max="5630" width="19.140625" style="69" bestFit="1" customWidth="1"/>
    <col min="5631" max="5631" width="9.140625" style="69"/>
    <col min="5632" max="5632" width="9.42578125" style="69" customWidth="1"/>
    <col min="5633" max="5633" width="11.140625" style="69" customWidth="1"/>
    <col min="5634" max="5634" width="10.42578125" style="69" bestFit="1" customWidth="1"/>
    <col min="5635" max="5635" width="19.140625" style="69" bestFit="1" customWidth="1"/>
    <col min="5636" max="5636" width="9.140625" style="69"/>
    <col min="5637" max="5637" width="9.5703125" style="69" customWidth="1"/>
    <col min="5638" max="5638" width="9.140625" style="69"/>
    <col min="5639" max="5639" width="10.42578125" style="69" bestFit="1" customWidth="1"/>
    <col min="5640" max="5880" width="9.140625" style="69"/>
    <col min="5881" max="5881" width="18.7109375" style="69" bestFit="1" customWidth="1"/>
    <col min="5882" max="5882" width="9.140625" style="69"/>
    <col min="5883" max="5883" width="10.28515625" style="69" customWidth="1"/>
    <col min="5884" max="5884" width="12.7109375" style="69" bestFit="1" customWidth="1"/>
    <col min="5885" max="5885" width="10.85546875" style="69" customWidth="1"/>
    <col min="5886" max="5886" width="19.140625" style="69" bestFit="1" customWidth="1"/>
    <col min="5887" max="5887" width="9.140625" style="69"/>
    <col min="5888" max="5888" width="9.42578125" style="69" customWidth="1"/>
    <col min="5889" max="5889" width="11.140625" style="69" customWidth="1"/>
    <col min="5890" max="5890" width="10.42578125" style="69" bestFit="1" customWidth="1"/>
    <col min="5891" max="5891" width="19.140625" style="69" bestFit="1" customWidth="1"/>
    <col min="5892" max="5892" width="9.140625" style="69"/>
    <col min="5893" max="5893" width="9.5703125" style="69" customWidth="1"/>
    <col min="5894" max="5894" width="9.140625" style="69"/>
    <col min="5895" max="5895" width="10.42578125" style="69" bestFit="1" customWidth="1"/>
    <col min="5896" max="6136" width="9.140625" style="69"/>
    <col min="6137" max="6137" width="18.7109375" style="69" bestFit="1" customWidth="1"/>
    <col min="6138" max="6138" width="9.140625" style="69"/>
    <col min="6139" max="6139" width="10.28515625" style="69" customWidth="1"/>
    <col min="6140" max="6140" width="12.7109375" style="69" bestFit="1" customWidth="1"/>
    <col min="6141" max="6141" width="10.85546875" style="69" customWidth="1"/>
    <col min="6142" max="6142" width="19.140625" style="69" bestFit="1" customWidth="1"/>
    <col min="6143" max="6143" width="9.140625" style="69"/>
    <col min="6144" max="6144" width="9.42578125" style="69" customWidth="1"/>
    <col min="6145" max="6145" width="11.140625" style="69" customWidth="1"/>
    <col min="6146" max="6146" width="10.42578125" style="69" bestFit="1" customWidth="1"/>
    <col min="6147" max="6147" width="19.140625" style="69" bestFit="1" customWidth="1"/>
    <col min="6148" max="6148" width="9.140625" style="69"/>
    <col min="6149" max="6149" width="9.5703125" style="69" customWidth="1"/>
    <col min="6150" max="6150" width="9.140625" style="69"/>
    <col min="6151" max="6151" width="10.42578125" style="69" bestFit="1" customWidth="1"/>
    <col min="6152" max="6392" width="9.140625" style="69"/>
    <col min="6393" max="6393" width="18.7109375" style="69" bestFit="1" customWidth="1"/>
    <col min="6394" max="6394" width="9.140625" style="69"/>
    <col min="6395" max="6395" width="10.28515625" style="69" customWidth="1"/>
    <col min="6396" max="6396" width="12.7109375" style="69" bestFit="1" customWidth="1"/>
    <col min="6397" max="6397" width="10.85546875" style="69" customWidth="1"/>
    <col min="6398" max="6398" width="19.140625" style="69" bestFit="1" customWidth="1"/>
    <col min="6399" max="6399" width="9.140625" style="69"/>
    <col min="6400" max="6400" width="9.42578125" style="69" customWidth="1"/>
    <col min="6401" max="6401" width="11.140625" style="69" customWidth="1"/>
    <col min="6402" max="6402" width="10.42578125" style="69" bestFit="1" customWidth="1"/>
    <col min="6403" max="6403" width="19.140625" style="69" bestFit="1" customWidth="1"/>
    <col min="6404" max="6404" width="9.140625" style="69"/>
    <col min="6405" max="6405" width="9.5703125" style="69" customWidth="1"/>
    <col min="6406" max="6406" width="9.140625" style="69"/>
    <col min="6407" max="6407" width="10.42578125" style="69" bestFit="1" customWidth="1"/>
    <col min="6408" max="6648" width="9.140625" style="69"/>
    <col min="6649" max="6649" width="18.7109375" style="69" bestFit="1" customWidth="1"/>
    <col min="6650" max="6650" width="9.140625" style="69"/>
    <col min="6651" max="6651" width="10.28515625" style="69" customWidth="1"/>
    <col min="6652" max="6652" width="12.7109375" style="69" bestFit="1" customWidth="1"/>
    <col min="6653" max="6653" width="10.85546875" style="69" customWidth="1"/>
    <col min="6654" max="6654" width="19.140625" style="69" bestFit="1" customWidth="1"/>
    <col min="6655" max="6655" width="9.140625" style="69"/>
    <col min="6656" max="6656" width="9.42578125" style="69" customWidth="1"/>
    <col min="6657" max="6657" width="11.140625" style="69" customWidth="1"/>
    <col min="6658" max="6658" width="10.42578125" style="69" bestFit="1" customWidth="1"/>
    <col min="6659" max="6659" width="19.140625" style="69" bestFit="1" customWidth="1"/>
    <col min="6660" max="6660" width="9.140625" style="69"/>
    <col min="6661" max="6661" width="9.5703125" style="69" customWidth="1"/>
    <col min="6662" max="6662" width="9.140625" style="69"/>
    <col min="6663" max="6663" width="10.42578125" style="69" bestFit="1" customWidth="1"/>
    <col min="6664" max="6904" width="9.140625" style="69"/>
    <col min="6905" max="6905" width="18.7109375" style="69" bestFit="1" customWidth="1"/>
    <col min="6906" max="6906" width="9.140625" style="69"/>
    <col min="6907" max="6907" width="10.28515625" style="69" customWidth="1"/>
    <col min="6908" max="6908" width="12.7109375" style="69" bestFit="1" customWidth="1"/>
    <col min="6909" max="6909" width="10.85546875" style="69" customWidth="1"/>
    <col min="6910" max="6910" width="19.140625" style="69" bestFit="1" customWidth="1"/>
    <col min="6911" max="6911" width="9.140625" style="69"/>
    <col min="6912" max="6912" width="9.42578125" style="69" customWidth="1"/>
    <col min="6913" max="6913" width="11.140625" style="69" customWidth="1"/>
    <col min="6914" max="6914" width="10.42578125" style="69" bestFit="1" customWidth="1"/>
    <col min="6915" max="6915" width="19.140625" style="69" bestFit="1" customWidth="1"/>
    <col min="6916" max="6916" width="9.140625" style="69"/>
    <col min="6917" max="6917" width="9.5703125" style="69" customWidth="1"/>
    <col min="6918" max="6918" width="9.140625" style="69"/>
    <col min="6919" max="6919" width="10.42578125" style="69" bestFit="1" customWidth="1"/>
    <col min="6920" max="7160" width="9.140625" style="69"/>
    <col min="7161" max="7161" width="18.7109375" style="69" bestFit="1" customWidth="1"/>
    <col min="7162" max="7162" width="9.140625" style="69"/>
    <col min="7163" max="7163" width="10.28515625" style="69" customWidth="1"/>
    <col min="7164" max="7164" width="12.7109375" style="69" bestFit="1" customWidth="1"/>
    <col min="7165" max="7165" width="10.85546875" style="69" customWidth="1"/>
    <col min="7166" max="7166" width="19.140625" style="69" bestFit="1" customWidth="1"/>
    <col min="7167" max="7167" width="9.140625" style="69"/>
    <col min="7168" max="7168" width="9.42578125" style="69" customWidth="1"/>
    <col min="7169" max="7169" width="11.140625" style="69" customWidth="1"/>
    <col min="7170" max="7170" width="10.42578125" style="69" bestFit="1" customWidth="1"/>
    <col min="7171" max="7171" width="19.140625" style="69" bestFit="1" customWidth="1"/>
    <col min="7172" max="7172" width="9.140625" style="69"/>
    <col min="7173" max="7173" width="9.5703125" style="69" customWidth="1"/>
    <col min="7174" max="7174" width="9.140625" style="69"/>
    <col min="7175" max="7175" width="10.42578125" style="69" bestFit="1" customWidth="1"/>
    <col min="7176" max="7416" width="9.140625" style="69"/>
    <col min="7417" max="7417" width="18.7109375" style="69" bestFit="1" customWidth="1"/>
    <col min="7418" max="7418" width="9.140625" style="69"/>
    <col min="7419" max="7419" width="10.28515625" style="69" customWidth="1"/>
    <col min="7420" max="7420" width="12.7109375" style="69" bestFit="1" customWidth="1"/>
    <col min="7421" max="7421" width="10.85546875" style="69" customWidth="1"/>
    <col min="7422" max="7422" width="19.140625" style="69" bestFit="1" customWidth="1"/>
    <col min="7423" max="7423" width="9.140625" style="69"/>
    <col min="7424" max="7424" width="9.42578125" style="69" customWidth="1"/>
    <col min="7425" max="7425" width="11.140625" style="69" customWidth="1"/>
    <col min="7426" max="7426" width="10.42578125" style="69" bestFit="1" customWidth="1"/>
    <col min="7427" max="7427" width="19.140625" style="69" bestFit="1" customWidth="1"/>
    <col min="7428" max="7428" width="9.140625" style="69"/>
    <col min="7429" max="7429" width="9.5703125" style="69" customWidth="1"/>
    <col min="7430" max="7430" width="9.140625" style="69"/>
    <col min="7431" max="7431" width="10.42578125" style="69" bestFit="1" customWidth="1"/>
    <col min="7432" max="7672" width="9.140625" style="69"/>
    <col min="7673" max="7673" width="18.7109375" style="69" bestFit="1" customWidth="1"/>
    <col min="7674" max="7674" width="9.140625" style="69"/>
    <col min="7675" max="7675" width="10.28515625" style="69" customWidth="1"/>
    <col min="7676" max="7676" width="12.7109375" style="69" bestFit="1" customWidth="1"/>
    <col min="7677" max="7677" width="10.85546875" style="69" customWidth="1"/>
    <col min="7678" max="7678" width="19.140625" style="69" bestFit="1" customWidth="1"/>
    <col min="7679" max="7679" width="9.140625" style="69"/>
    <col min="7680" max="7680" width="9.42578125" style="69" customWidth="1"/>
    <col min="7681" max="7681" width="11.140625" style="69" customWidth="1"/>
    <col min="7682" max="7682" width="10.42578125" style="69" bestFit="1" customWidth="1"/>
    <col min="7683" max="7683" width="19.140625" style="69" bestFit="1" customWidth="1"/>
    <col min="7684" max="7684" width="9.140625" style="69"/>
    <col min="7685" max="7685" width="9.5703125" style="69" customWidth="1"/>
    <col min="7686" max="7686" width="9.140625" style="69"/>
    <col min="7687" max="7687" width="10.42578125" style="69" bestFit="1" customWidth="1"/>
    <col min="7688" max="7928" width="9.140625" style="69"/>
    <col min="7929" max="7929" width="18.7109375" style="69" bestFit="1" customWidth="1"/>
    <col min="7930" max="7930" width="9.140625" style="69"/>
    <col min="7931" max="7931" width="10.28515625" style="69" customWidth="1"/>
    <col min="7932" max="7932" width="12.7109375" style="69" bestFit="1" customWidth="1"/>
    <col min="7933" max="7933" width="10.85546875" style="69" customWidth="1"/>
    <col min="7934" max="7934" width="19.140625" style="69" bestFit="1" customWidth="1"/>
    <col min="7935" max="7935" width="9.140625" style="69"/>
    <col min="7936" max="7936" width="9.42578125" style="69" customWidth="1"/>
    <col min="7937" max="7937" width="11.140625" style="69" customWidth="1"/>
    <col min="7938" max="7938" width="10.42578125" style="69" bestFit="1" customWidth="1"/>
    <col min="7939" max="7939" width="19.140625" style="69" bestFit="1" customWidth="1"/>
    <col min="7940" max="7940" width="9.140625" style="69"/>
    <col min="7941" max="7941" width="9.5703125" style="69" customWidth="1"/>
    <col min="7942" max="7942" width="9.140625" style="69"/>
    <col min="7943" max="7943" width="10.42578125" style="69" bestFit="1" customWidth="1"/>
    <col min="7944" max="8184" width="9.140625" style="69"/>
    <col min="8185" max="8185" width="18.7109375" style="69" bestFit="1" customWidth="1"/>
    <col min="8186" max="8186" width="9.140625" style="69"/>
    <col min="8187" max="8187" width="10.28515625" style="69" customWidth="1"/>
    <col min="8188" max="8188" width="12.7109375" style="69" bestFit="1" customWidth="1"/>
    <col min="8189" max="8189" width="10.85546875" style="69" customWidth="1"/>
    <col min="8190" max="8190" width="19.140625" style="69" bestFit="1" customWidth="1"/>
    <col min="8191" max="8191" width="9.140625" style="69"/>
    <col min="8192" max="8192" width="9.42578125" style="69" customWidth="1"/>
    <col min="8193" max="8193" width="11.140625" style="69" customWidth="1"/>
    <col min="8194" max="8194" width="10.42578125" style="69" bestFit="1" customWidth="1"/>
    <col min="8195" max="8195" width="19.140625" style="69" bestFit="1" customWidth="1"/>
    <col min="8196" max="8196" width="9.140625" style="69"/>
    <col min="8197" max="8197" width="9.5703125" style="69" customWidth="1"/>
    <col min="8198" max="8198" width="9.140625" style="69"/>
    <col min="8199" max="8199" width="10.42578125" style="69" bestFit="1" customWidth="1"/>
    <col min="8200" max="8440" width="9.140625" style="69"/>
    <col min="8441" max="8441" width="18.7109375" style="69" bestFit="1" customWidth="1"/>
    <col min="8442" max="8442" width="9.140625" style="69"/>
    <col min="8443" max="8443" width="10.28515625" style="69" customWidth="1"/>
    <col min="8444" max="8444" width="12.7109375" style="69" bestFit="1" customWidth="1"/>
    <col min="8445" max="8445" width="10.85546875" style="69" customWidth="1"/>
    <col min="8446" max="8446" width="19.140625" style="69" bestFit="1" customWidth="1"/>
    <col min="8447" max="8447" width="9.140625" style="69"/>
    <col min="8448" max="8448" width="9.42578125" style="69" customWidth="1"/>
    <col min="8449" max="8449" width="11.140625" style="69" customWidth="1"/>
    <col min="8450" max="8450" width="10.42578125" style="69" bestFit="1" customWidth="1"/>
    <col min="8451" max="8451" width="19.140625" style="69" bestFit="1" customWidth="1"/>
    <col min="8452" max="8452" width="9.140625" style="69"/>
    <col min="8453" max="8453" width="9.5703125" style="69" customWidth="1"/>
    <col min="8454" max="8454" width="9.140625" style="69"/>
    <col min="8455" max="8455" width="10.42578125" style="69" bestFit="1" customWidth="1"/>
    <col min="8456" max="8696" width="9.140625" style="69"/>
    <col min="8697" max="8697" width="18.7109375" style="69" bestFit="1" customWidth="1"/>
    <col min="8698" max="8698" width="9.140625" style="69"/>
    <col min="8699" max="8699" width="10.28515625" style="69" customWidth="1"/>
    <col min="8700" max="8700" width="12.7109375" style="69" bestFit="1" customWidth="1"/>
    <col min="8701" max="8701" width="10.85546875" style="69" customWidth="1"/>
    <col min="8702" max="8702" width="19.140625" style="69" bestFit="1" customWidth="1"/>
    <col min="8703" max="8703" width="9.140625" style="69"/>
    <col min="8704" max="8704" width="9.42578125" style="69" customWidth="1"/>
    <col min="8705" max="8705" width="11.140625" style="69" customWidth="1"/>
    <col min="8706" max="8706" width="10.42578125" style="69" bestFit="1" customWidth="1"/>
    <col min="8707" max="8707" width="19.140625" style="69" bestFit="1" customWidth="1"/>
    <col min="8708" max="8708" width="9.140625" style="69"/>
    <col min="8709" max="8709" width="9.5703125" style="69" customWidth="1"/>
    <col min="8710" max="8710" width="9.140625" style="69"/>
    <col min="8711" max="8711" width="10.42578125" style="69" bestFit="1" customWidth="1"/>
    <col min="8712" max="8952" width="9.140625" style="69"/>
    <col min="8953" max="8953" width="18.7109375" style="69" bestFit="1" customWidth="1"/>
    <col min="8954" max="8954" width="9.140625" style="69"/>
    <col min="8955" max="8955" width="10.28515625" style="69" customWidth="1"/>
    <col min="8956" max="8956" width="12.7109375" style="69" bestFit="1" customWidth="1"/>
    <col min="8957" max="8957" width="10.85546875" style="69" customWidth="1"/>
    <col min="8958" max="8958" width="19.140625" style="69" bestFit="1" customWidth="1"/>
    <col min="8959" max="8959" width="9.140625" style="69"/>
    <col min="8960" max="8960" width="9.42578125" style="69" customWidth="1"/>
    <col min="8961" max="8961" width="11.140625" style="69" customWidth="1"/>
    <col min="8962" max="8962" width="10.42578125" style="69" bestFit="1" customWidth="1"/>
    <col min="8963" max="8963" width="19.140625" style="69" bestFit="1" customWidth="1"/>
    <col min="8964" max="8964" width="9.140625" style="69"/>
    <col min="8965" max="8965" width="9.5703125" style="69" customWidth="1"/>
    <col min="8966" max="8966" width="9.140625" style="69"/>
    <col min="8967" max="8967" width="10.42578125" style="69" bestFit="1" customWidth="1"/>
    <col min="8968" max="9208" width="9.140625" style="69"/>
    <col min="9209" max="9209" width="18.7109375" style="69" bestFit="1" customWidth="1"/>
    <col min="9210" max="9210" width="9.140625" style="69"/>
    <col min="9211" max="9211" width="10.28515625" style="69" customWidth="1"/>
    <col min="9212" max="9212" width="12.7109375" style="69" bestFit="1" customWidth="1"/>
    <col min="9213" max="9213" width="10.85546875" style="69" customWidth="1"/>
    <col min="9214" max="9214" width="19.140625" style="69" bestFit="1" customWidth="1"/>
    <col min="9215" max="9215" width="9.140625" style="69"/>
    <col min="9216" max="9216" width="9.42578125" style="69" customWidth="1"/>
    <col min="9217" max="9217" width="11.140625" style="69" customWidth="1"/>
    <col min="9218" max="9218" width="10.42578125" style="69" bestFit="1" customWidth="1"/>
    <col min="9219" max="9219" width="19.140625" style="69" bestFit="1" customWidth="1"/>
    <col min="9220" max="9220" width="9.140625" style="69"/>
    <col min="9221" max="9221" width="9.5703125" style="69" customWidth="1"/>
    <col min="9222" max="9222" width="9.140625" style="69"/>
    <col min="9223" max="9223" width="10.42578125" style="69" bestFit="1" customWidth="1"/>
    <col min="9224" max="9464" width="9.140625" style="69"/>
    <col min="9465" max="9465" width="18.7109375" style="69" bestFit="1" customWidth="1"/>
    <col min="9466" max="9466" width="9.140625" style="69"/>
    <col min="9467" max="9467" width="10.28515625" style="69" customWidth="1"/>
    <col min="9468" max="9468" width="12.7109375" style="69" bestFit="1" customWidth="1"/>
    <col min="9469" max="9469" width="10.85546875" style="69" customWidth="1"/>
    <col min="9470" max="9470" width="19.140625" style="69" bestFit="1" customWidth="1"/>
    <col min="9471" max="9471" width="9.140625" style="69"/>
    <col min="9472" max="9472" width="9.42578125" style="69" customWidth="1"/>
    <col min="9473" max="9473" width="11.140625" style="69" customWidth="1"/>
    <col min="9474" max="9474" width="10.42578125" style="69" bestFit="1" customWidth="1"/>
    <col min="9475" max="9475" width="19.140625" style="69" bestFit="1" customWidth="1"/>
    <col min="9476" max="9476" width="9.140625" style="69"/>
    <col min="9477" max="9477" width="9.5703125" style="69" customWidth="1"/>
    <col min="9478" max="9478" width="9.140625" style="69"/>
    <col min="9479" max="9479" width="10.42578125" style="69" bestFit="1" customWidth="1"/>
    <col min="9480" max="9720" width="9.140625" style="69"/>
    <col min="9721" max="9721" width="18.7109375" style="69" bestFit="1" customWidth="1"/>
    <col min="9722" max="9722" width="9.140625" style="69"/>
    <col min="9723" max="9723" width="10.28515625" style="69" customWidth="1"/>
    <col min="9724" max="9724" width="12.7109375" style="69" bestFit="1" customWidth="1"/>
    <col min="9725" max="9725" width="10.85546875" style="69" customWidth="1"/>
    <col min="9726" max="9726" width="19.140625" style="69" bestFit="1" customWidth="1"/>
    <col min="9727" max="9727" width="9.140625" style="69"/>
    <col min="9728" max="9728" width="9.42578125" style="69" customWidth="1"/>
    <col min="9729" max="9729" width="11.140625" style="69" customWidth="1"/>
    <col min="9730" max="9730" width="10.42578125" style="69" bestFit="1" customWidth="1"/>
    <col min="9731" max="9731" width="19.140625" style="69" bestFit="1" customWidth="1"/>
    <col min="9732" max="9732" width="9.140625" style="69"/>
    <col min="9733" max="9733" width="9.5703125" style="69" customWidth="1"/>
    <col min="9734" max="9734" width="9.140625" style="69"/>
    <col min="9735" max="9735" width="10.42578125" style="69" bestFit="1" customWidth="1"/>
    <col min="9736" max="9976" width="9.140625" style="69"/>
    <col min="9977" max="9977" width="18.7109375" style="69" bestFit="1" customWidth="1"/>
    <col min="9978" max="9978" width="9.140625" style="69"/>
    <col min="9979" max="9979" width="10.28515625" style="69" customWidth="1"/>
    <col min="9980" max="9980" width="12.7109375" style="69" bestFit="1" customWidth="1"/>
    <col min="9981" max="9981" width="10.85546875" style="69" customWidth="1"/>
    <col min="9982" max="9982" width="19.140625" style="69" bestFit="1" customWidth="1"/>
    <col min="9983" max="9983" width="9.140625" style="69"/>
    <col min="9984" max="9984" width="9.42578125" style="69" customWidth="1"/>
    <col min="9985" max="9985" width="11.140625" style="69" customWidth="1"/>
    <col min="9986" max="9986" width="10.42578125" style="69" bestFit="1" customWidth="1"/>
    <col min="9987" max="9987" width="19.140625" style="69" bestFit="1" customWidth="1"/>
    <col min="9988" max="9988" width="9.140625" style="69"/>
    <col min="9989" max="9989" width="9.5703125" style="69" customWidth="1"/>
    <col min="9990" max="9990" width="9.140625" style="69"/>
    <col min="9991" max="9991" width="10.42578125" style="69" bestFit="1" customWidth="1"/>
    <col min="9992" max="10232" width="9.140625" style="69"/>
    <col min="10233" max="10233" width="18.7109375" style="69" bestFit="1" customWidth="1"/>
    <col min="10234" max="10234" width="9.140625" style="69"/>
    <col min="10235" max="10235" width="10.28515625" style="69" customWidth="1"/>
    <col min="10236" max="10236" width="12.7109375" style="69" bestFit="1" customWidth="1"/>
    <col min="10237" max="10237" width="10.85546875" style="69" customWidth="1"/>
    <col min="10238" max="10238" width="19.140625" style="69" bestFit="1" customWidth="1"/>
    <col min="10239" max="10239" width="9.140625" style="69"/>
    <col min="10240" max="10240" width="9.42578125" style="69" customWidth="1"/>
    <col min="10241" max="10241" width="11.140625" style="69" customWidth="1"/>
    <col min="10242" max="10242" width="10.42578125" style="69" bestFit="1" customWidth="1"/>
    <col min="10243" max="10243" width="19.140625" style="69" bestFit="1" customWidth="1"/>
    <col min="10244" max="10244" width="9.140625" style="69"/>
    <col min="10245" max="10245" width="9.5703125" style="69" customWidth="1"/>
    <col min="10246" max="10246" width="9.140625" style="69"/>
    <col min="10247" max="10247" width="10.42578125" style="69" bestFit="1" customWidth="1"/>
    <col min="10248" max="10488" width="9.140625" style="69"/>
    <col min="10489" max="10489" width="18.7109375" style="69" bestFit="1" customWidth="1"/>
    <col min="10490" max="10490" width="9.140625" style="69"/>
    <col min="10491" max="10491" width="10.28515625" style="69" customWidth="1"/>
    <col min="10492" max="10492" width="12.7109375" style="69" bestFit="1" customWidth="1"/>
    <col min="10493" max="10493" width="10.85546875" style="69" customWidth="1"/>
    <col min="10494" max="10494" width="19.140625" style="69" bestFit="1" customWidth="1"/>
    <col min="10495" max="10495" width="9.140625" style="69"/>
    <col min="10496" max="10496" width="9.42578125" style="69" customWidth="1"/>
    <col min="10497" max="10497" width="11.140625" style="69" customWidth="1"/>
    <col min="10498" max="10498" width="10.42578125" style="69" bestFit="1" customWidth="1"/>
    <col min="10499" max="10499" width="19.140625" style="69" bestFit="1" customWidth="1"/>
    <col min="10500" max="10500" width="9.140625" style="69"/>
    <col min="10501" max="10501" width="9.5703125" style="69" customWidth="1"/>
    <col min="10502" max="10502" width="9.140625" style="69"/>
    <col min="10503" max="10503" width="10.42578125" style="69" bestFit="1" customWidth="1"/>
    <col min="10504" max="10744" width="9.140625" style="69"/>
    <col min="10745" max="10745" width="18.7109375" style="69" bestFit="1" customWidth="1"/>
    <col min="10746" max="10746" width="9.140625" style="69"/>
    <col min="10747" max="10747" width="10.28515625" style="69" customWidth="1"/>
    <col min="10748" max="10748" width="12.7109375" style="69" bestFit="1" customWidth="1"/>
    <col min="10749" max="10749" width="10.85546875" style="69" customWidth="1"/>
    <col min="10750" max="10750" width="19.140625" style="69" bestFit="1" customWidth="1"/>
    <col min="10751" max="10751" width="9.140625" style="69"/>
    <col min="10752" max="10752" width="9.42578125" style="69" customWidth="1"/>
    <col min="10753" max="10753" width="11.140625" style="69" customWidth="1"/>
    <col min="10754" max="10754" width="10.42578125" style="69" bestFit="1" customWidth="1"/>
    <col min="10755" max="10755" width="19.140625" style="69" bestFit="1" customWidth="1"/>
    <col min="10756" max="10756" width="9.140625" style="69"/>
    <col min="10757" max="10757" width="9.5703125" style="69" customWidth="1"/>
    <col min="10758" max="10758" width="9.140625" style="69"/>
    <col min="10759" max="10759" width="10.42578125" style="69" bestFit="1" customWidth="1"/>
    <col min="10760" max="11000" width="9.140625" style="69"/>
    <col min="11001" max="11001" width="18.7109375" style="69" bestFit="1" customWidth="1"/>
    <col min="11002" max="11002" width="9.140625" style="69"/>
    <col min="11003" max="11003" width="10.28515625" style="69" customWidth="1"/>
    <col min="11004" max="11004" width="12.7109375" style="69" bestFit="1" customWidth="1"/>
    <col min="11005" max="11005" width="10.85546875" style="69" customWidth="1"/>
    <col min="11006" max="11006" width="19.140625" style="69" bestFit="1" customWidth="1"/>
    <col min="11007" max="11007" width="9.140625" style="69"/>
    <col min="11008" max="11008" width="9.42578125" style="69" customWidth="1"/>
    <col min="11009" max="11009" width="11.140625" style="69" customWidth="1"/>
    <col min="11010" max="11010" width="10.42578125" style="69" bestFit="1" customWidth="1"/>
    <col min="11011" max="11011" width="19.140625" style="69" bestFit="1" customWidth="1"/>
    <col min="11012" max="11012" width="9.140625" style="69"/>
    <col min="11013" max="11013" width="9.5703125" style="69" customWidth="1"/>
    <col min="11014" max="11014" width="9.140625" style="69"/>
    <col min="11015" max="11015" width="10.42578125" style="69" bestFit="1" customWidth="1"/>
    <col min="11016" max="11256" width="9.140625" style="69"/>
    <col min="11257" max="11257" width="18.7109375" style="69" bestFit="1" customWidth="1"/>
    <col min="11258" max="11258" width="9.140625" style="69"/>
    <col min="11259" max="11259" width="10.28515625" style="69" customWidth="1"/>
    <col min="11260" max="11260" width="12.7109375" style="69" bestFit="1" customWidth="1"/>
    <col min="11261" max="11261" width="10.85546875" style="69" customWidth="1"/>
    <col min="11262" max="11262" width="19.140625" style="69" bestFit="1" customWidth="1"/>
    <col min="11263" max="11263" width="9.140625" style="69"/>
    <col min="11264" max="11264" width="9.42578125" style="69" customWidth="1"/>
    <col min="11265" max="11265" width="11.140625" style="69" customWidth="1"/>
    <col min="11266" max="11266" width="10.42578125" style="69" bestFit="1" customWidth="1"/>
    <col min="11267" max="11267" width="19.140625" style="69" bestFit="1" customWidth="1"/>
    <col min="11268" max="11268" width="9.140625" style="69"/>
    <col min="11269" max="11269" width="9.5703125" style="69" customWidth="1"/>
    <col min="11270" max="11270" width="9.140625" style="69"/>
    <col min="11271" max="11271" width="10.42578125" style="69" bestFit="1" customWidth="1"/>
    <col min="11272" max="11512" width="9.140625" style="69"/>
    <col min="11513" max="11513" width="18.7109375" style="69" bestFit="1" customWidth="1"/>
    <col min="11514" max="11514" width="9.140625" style="69"/>
    <col min="11515" max="11515" width="10.28515625" style="69" customWidth="1"/>
    <col min="11516" max="11516" width="12.7109375" style="69" bestFit="1" customWidth="1"/>
    <col min="11517" max="11517" width="10.85546875" style="69" customWidth="1"/>
    <col min="11518" max="11518" width="19.140625" style="69" bestFit="1" customWidth="1"/>
    <col min="11519" max="11519" width="9.140625" style="69"/>
    <col min="11520" max="11520" width="9.42578125" style="69" customWidth="1"/>
    <col min="11521" max="11521" width="11.140625" style="69" customWidth="1"/>
    <col min="11522" max="11522" width="10.42578125" style="69" bestFit="1" customWidth="1"/>
    <col min="11523" max="11523" width="19.140625" style="69" bestFit="1" customWidth="1"/>
    <col min="11524" max="11524" width="9.140625" style="69"/>
    <col min="11525" max="11525" width="9.5703125" style="69" customWidth="1"/>
    <col min="11526" max="11526" width="9.140625" style="69"/>
    <col min="11527" max="11527" width="10.42578125" style="69" bestFit="1" customWidth="1"/>
    <col min="11528" max="11768" width="9.140625" style="69"/>
    <col min="11769" max="11769" width="18.7109375" style="69" bestFit="1" customWidth="1"/>
    <col min="11770" max="11770" width="9.140625" style="69"/>
    <col min="11771" max="11771" width="10.28515625" style="69" customWidth="1"/>
    <col min="11772" max="11772" width="12.7109375" style="69" bestFit="1" customWidth="1"/>
    <col min="11773" max="11773" width="10.85546875" style="69" customWidth="1"/>
    <col min="11774" max="11774" width="19.140625" style="69" bestFit="1" customWidth="1"/>
    <col min="11775" max="11775" width="9.140625" style="69"/>
    <col min="11776" max="11776" width="9.42578125" style="69" customWidth="1"/>
    <col min="11777" max="11777" width="11.140625" style="69" customWidth="1"/>
    <col min="11778" max="11778" width="10.42578125" style="69" bestFit="1" customWidth="1"/>
    <col min="11779" max="11779" width="19.140625" style="69" bestFit="1" customWidth="1"/>
    <col min="11780" max="11780" width="9.140625" style="69"/>
    <col min="11781" max="11781" width="9.5703125" style="69" customWidth="1"/>
    <col min="11782" max="11782" width="9.140625" style="69"/>
    <col min="11783" max="11783" width="10.42578125" style="69" bestFit="1" customWidth="1"/>
    <col min="11784" max="12024" width="9.140625" style="69"/>
    <col min="12025" max="12025" width="18.7109375" style="69" bestFit="1" customWidth="1"/>
    <col min="12026" max="12026" width="9.140625" style="69"/>
    <col min="12027" max="12027" width="10.28515625" style="69" customWidth="1"/>
    <col min="12028" max="12028" width="12.7109375" style="69" bestFit="1" customWidth="1"/>
    <col min="12029" max="12029" width="10.85546875" style="69" customWidth="1"/>
    <col min="12030" max="12030" width="19.140625" style="69" bestFit="1" customWidth="1"/>
    <col min="12031" max="12031" width="9.140625" style="69"/>
    <col min="12032" max="12032" width="9.42578125" style="69" customWidth="1"/>
    <col min="12033" max="12033" width="11.140625" style="69" customWidth="1"/>
    <col min="12034" max="12034" width="10.42578125" style="69" bestFit="1" customWidth="1"/>
    <col min="12035" max="12035" width="19.140625" style="69" bestFit="1" customWidth="1"/>
    <col min="12036" max="12036" width="9.140625" style="69"/>
    <col min="12037" max="12037" width="9.5703125" style="69" customWidth="1"/>
    <col min="12038" max="12038" width="9.140625" style="69"/>
    <col min="12039" max="12039" width="10.42578125" style="69" bestFit="1" customWidth="1"/>
    <col min="12040" max="12280" width="9.140625" style="69"/>
    <col min="12281" max="12281" width="18.7109375" style="69" bestFit="1" customWidth="1"/>
    <col min="12282" max="12282" width="9.140625" style="69"/>
    <col min="12283" max="12283" width="10.28515625" style="69" customWidth="1"/>
    <col min="12284" max="12284" width="12.7109375" style="69" bestFit="1" customWidth="1"/>
    <col min="12285" max="12285" width="10.85546875" style="69" customWidth="1"/>
    <col min="12286" max="12286" width="19.140625" style="69" bestFit="1" customWidth="1"/>
    <col min="12287" max="12287" width="9.140625" style="69"/>
    <col min="12288" max="12288" width="9.42578125" style="69" customWidth="1"/>
    <col min="12289" max="12289" width="11.140625" style="69" customWidth="1"/>
    <col min="12290" max="12290" width="10.42578125" style="69" bestFit="1" customWidth="1"/>
    <col min="12291" max="12291" width="19.140625" style="69" bestFit="1" customWidth="1"/>
    <col min="12292" max="12292" width="9.140625" style="69"/>
    <col min="12293" max="12293" width="9.5703125" style="69" customWidth="1"/>
    <col min="12294" max="12294" width="9.140625" style="69"/>
    <col min="12295" max="12295" width="10.42578125" style="69" bestFit="1" customWidth="1"/>
    <col min="12296" max="12536" width="9.140625" style="69"/>
    <col min="12537" max="12537" width="18.7109375" style="69" bestFit="1" customWidth="1"/>
    <col min="12538" max="12538" width="9.140625" style="69"/>
    <col min="12539" max="12539" width="10.28515625" style="69" customWidth="1"/>
    <col min="12540" max="12540" width="12.7109375" style="69" bestFit="1" customWidth="1"/>
    <col min="12541" max="12541" width="10.85546875" style="69" customWidth="1"/>
    <col min="12542" max="12542" width="19.140625" style="69" bestFit="1" customWidth="1"/>
    <col min="12543" max="12543" width="9.140625" style="69"/>
    <col min="12544" max="12544" width="9.42578125" style="69" customWidth="1"/>
    <col min="12545" max="12545" width="11.140625" style="69" customWidth="1"/>
    <col min="12546" max="12546" width="10.42578125" style="69" bestFit="1" customWidth="1"/>
    <col min="12547" max="12547" width="19.140625" style="69" bestFit="1" customWidth="1"/>
    <col min="12548" max="12548" width="9.140625" style="69"/>
    <col min="12549" max="12549" width="9.5703125" style="69" customWidth="1"/>
    <col min="12550" max="12550" width="9.140625" style="69"/>
    <col min="12551" max="12551" width="10.42578125" style="69" bestFit="1" customWidth="1"/>
    <col min="12552" max="12792" width="9.140625" style="69"/>
    <col min="12793" max="12793" width="18.7109375" style="69" bestFit="1" customWidth="1"/>
    <col min="12794" max="12794" width="9.140625" style="69"/>
    <col min="12795" max="12795" width="10.28515625" style="69" customWidth="1"/>
    <col min="12796" max="12796" width="12.7109375" style="69" bestFit="1" customWidth="1"/>
    <col min="12797" max="12797" width="10.85546875" style="69" customWidth="1"/>
    <col min="12798" max="12798" width="19.140625" style="69" bestFit="1" customWidth="1"/>
    <col min="12799" max="12799" width="9.140625" style="69"/>
    <col min="12800" max="12800" width="9.42578125" style="69" customWidth="1"/>
    <col min="12801" max="12801" width="11.140625" style="69" customWidth="1"/>
    <col min="12802" max="12802" width="10.42578125" style="69" bestFit="1" customWidth="1"/>
    <col min="12803" max="12803" width="19.140625" style="69" bestFit="1" customWidth="1"/>
    <col min="12804" max="12804" width="9.140625" style="69"/>
    <col min="12805" max="12805" width="9.5703125" style="69" customWidth="1"/>
    <col min="12806" max="12806" width="9.140625" style="69"/>
    <col min="12807" max="12807" width="10.42578125" style="69" bestFit="1" customWidth="1"/>
    <col min="12808" max="13048" width="9.140625" style="69"/>
    <col min="13049" max="13049" width="18.7109375" style="69" bestFit="1" customWidth="1"/>
    <col min="13050" max="13050" width="9.140625" style="69"/>
    <col min="13051" max="13051" width="10.28515625" style="69" customWidth="1"/>
    <col min="13052" max="13052" width="12.7109375" style="69" bestFit="1" customWidth="1"/>
    <col min="13053" max="13053" width="10.85546875" style="69" customWidth="1"/>
    <col min="13054" max="13054" width="19.140625" style="69" bestFit="1" customWidth="1"/>
    <col min="13055" max="13055" width="9.140625" style="69"/>
    <col min="13056" max="13056" width="9.42578125" style="69" customWidth="1"/>
    <col min="13057" max="13057" width="11.140625" style="69" customWidth="1"/>
    <col min="13058" max="13058" width="10.42578125" style="69" bestFit="1" customWidth="1"/>
    <col min="13059" max="13059" width="19.140625" style="69" bestFit="1" customWidth="1"/>
    <col min="13060" max="13060" width="9.140625" style="69"/>
    <col min="13061" max="13061" width="9.5703125" style="69" customWidth="1"/>
    <col min="13062" max="13062" width="9.140625" style="69"/>
    <col min="13063" max="13063" width="10.42578125" style="69" bestFit="1" customWidth="1"/>
    <col min="13064" max="13304" width="9.140625" style="69"/>
    <col min="13305" max="13305" width="18.7109375" style="69" bestFit="1" customWidth="1"/>
    <col min="13306" max="13306" width="9.140625" style="69"/>
    <col min="13307" max="13307" width="10.28515625" style="69" customWidth="1"/>
    <col min="13308" max="13308" width="12.7109375" style="69" bestFit="1" customWidth="1"/>
    <col min="13309" max="13309" width="10.85546875" style="69" customWidth="1"/>
    <col min="13310" max="13310" width="19.140625" style="69" bestFit="1" customWidth="1"/>
    <col min="13311" max="13311" width="9.140625" style="69"/>
    <col min="13312" max="13312" width="9.42578125" style="69" customWidth="1"/>
    <col min="13313" max="13313" width="11.140625" style="69" customWidth="1"/>
    <col min="13314" max="13314" width="10.42578125" style="69" bestFit="1" customWidth="1"/>
    <col min="13315" max="13315" width="19.140625" style="69" bestFit="1" customWidth="1"/>
    <col min="13316" max="13316" width="9.140625" style="69"/>
    <col min="13317" max="13317" width="9.5703125" style="69" customWidth="1"/>
    <col min="13318" max="13318" width="9.140625" style="69"/>
    <col min="13319" max="13319" width="10.42578125" style="69" bestFit="1" customWidth="1"/>
    <col min="13320" max="13560" width="9.140625" style="69"/>
    <col min="13561" max="13561" width="18.7109375" style="69" bestFit="1" customWidth="1"/>
    <col min="13562" max="13562" width="9.140625" style="69"/>
    <col min="13563" max="13563" width="10.28515625" style="69" customWidth="1"/>
    <col min="13564" max="13564" width="12.7109375" style="69" bestFit="1" customWidth="1"/>
    <col min="13565" max="13565" width="10.85546875" style="69" customWidth="1"/>
    <col min="13566" max="13566" width="19.140625" style="69" bestFit="1" customWidth="1"/>
    <col min="13567" max="13567" width="9.140625" style="69"/>
    <col min="13568" max="13568" width="9.42578125" style="69" customWidth="1"/>
    <col min="13569" max="13569" width="11.140625" style="69" customWidth="1"/>
    <col min="13570" max="13570" width="10.42578125" style="69" bestFit="1" customWidth="1"/>
    <col min="13571" max="13571" width="19.140625" style="69" bestFit="1" customWidth="1"/>
    <col min="13572" max="13572" width="9.140625" style="69"/>
    <col min="13573" max="13573" width="9.5703125" style="69" customWidth="1"/>
    <col min="13574" max="13574" width="9.140625" style="69"/>
    <col min="13575" max="13575" width="10.42578125" style="69" bestFit="1" customWidth="1"/>
    <col min="13576" max="13816" width="9.140625" style="69"/>
    <col min="13817" max="13817" width="18.7109375" style="69" bestFit="1" customWidth="1"/>
    <col min="13818" max="13818" width="9.140625" style="69"/>
    <col min="13819" max="13819" width="10.28515625" style="69" customWidth="1"/>
    <col min="13820" max="13820" width="12.7109375" style="69" bestFit="1" customWidth="1"/>
    <col min="13821" max="13821" width="10.85546875" style="69" customWidth="1"/>
    <col min="13822" max="13822" width="19.140625" style="69" bestFit="1" customWidth="1"/>
    <col min="13823" max="13823" width="9.140625" style="69"/>
    <col min="13824" max="13824" width="9.42578125" style="69" customWidth="1"/>
    <col min="13825" max="13825" width="11.140625" style="69" customWidth="1"/>
    <col min="13826" max="13826" width="10.42578125" style="69" bestFit="1" customWidth="1"/>
    <col min="13827" max="13827" width="19.140625" style="69" bestFit="1" customWidth="1"/>
    <col min="13828" max="13828" width="9.140625" style="69"/>
    <col min="13829" max="13829" width="9.5703125" style="69" customWidth="1"/>
    <col min="13830" max="13830" width="9.140625" style="69"/>
    <col min="13831" max="13831" width="10.42578125" style="69" bestFit="1" customWidth="1"/>
    <col min="13832" max="14072" width="9.140625" style="69"/>
    <col min="14073" max="14073" width="18.7109375" style="69" bestFit="1" customWidth="1"/>
    <col min="14074" max="14074" width="9.140625" style="69"/>
    <col min="14075" max="14075" width="10.28515625" style="69" customWidth="1"/>
    <col min="14076" max="14076" width="12.7109375" style="69" bestFit="1" customWidth="1"/>
    <col min="14077" max="14077" width="10.85546875" style="69" customWidth="1"/>
    <col min="14078" max="14078" width="19.140625" style="69" bestFit="1" customWidth="1"/>
    <col min="14079" max="14079" width="9.140625" style="69"/>
    <col min="14080" max="14080" width="9.42578125" style="69" customWidth="1"/>
    <col min="14081" max="14081" width="11.140625" style="69" customWidth="1"/>
    <col min="14082" max="14082" width="10.42578125" style="69" bestFit="1" customWidth="1"/>
    <col min="14083" max="14083" width="19.140625" style="69" bestFit="1" customWidth="1"/>
    <col min="14084" max="14084" width="9.140625" style="69"/>
    <col min="14085" max="14085" width="9.5703125" style="69" customWidth="1"/>
    <col min="14086" max="14086" width="9.140625" style="69"/>
    <col min="14087" max="14087" width="10.42578125" style="69" bestFit="1" customWidth="1"/>
    <col min="14088" max="14328" width="9.140625" style="69"/>
    <col min="14329" max="14329" width="18.7109375" style="69" bestFit="1" customWidth="1"/>
    <col min="14330" max="14330" width="9.140625" style="69"/>
    <col min="14331" max="14331" width="10.28515625" style="69" customWidth="1"/>
    <col min="14332" max="14332" width="12.7109375" style="69" bestFit="1" customWidth="1"/>
    <col min="14333" max="14333" width="10.85546875" style="69" customWidth="1"/>
    <col min="14334" max="14334" width="19.140625" style="69" bestFit="1" customWidth="1"/>
    <col min="14335" max="14335" width="9.140625" style="69"/>
    <col min="14336" max="14336" width="9.42578125" style="69" customWidth="1"/>
    <col min="14337" max="14337" width="11.140625" style="69" customWidth="1"/>
    <col min="14338" max="14338" width="10.42578125" style="69" bestFit="1" customWidth="1"/>
    <col min="14339" max="14339" width="19.140625" style="69" bestFit="1" customWidth="1"/>
    <col min="14340" max="14340" width="9.140625" style="69"/>
    <col min="14341" max="14341" width="9.5703125" style="69" customWidth="1"/>
    <col min="14342" max="14342" width="9.140625" style="69"/>
    <col min="14343" max="14343" width="10.42578125" style="69" bestFit="1" customWidth="1"/>
    <col min="14344" max="14584" width="9.140625" style="69"/>
    <col min="14585" max="14585" width="18.7109375" style="69" bestFit="1" customWidth="1"/>
    <col min="14586" max="14586" width="9.140625" style="69"/>
    <col min="14587" max="14587" width="10.28515625" style="69" customWidth="1"/>
    <col min="14588" max="14588" width="12.7109375" style="69" bestFit="1" customWidth="1"/>
    <col min="14589" max="14589" width="10.85546875" style="69" customWidth="1"/>
    <col min="14590" max="14590" width="19.140625" style="69" bestFit="1" customWidth="1"/>
    <col min="14591" max="14591" width="9.140625" style="69"/>
    <col min="14592" max="14592" width="9.42578125" style="69" customWidth="1"/>
    <col min="14593" max="14593" width="11.140625" style="69" customWidth="1"/>
    <col min="14594" max="14594" width="10.42578125" style="69" bestFit="1" customWidth="1"/>
    <col min="14595" max="14595" width="19.140625" style="69" bestFit="1" customWidth="1"/>
    <col min="14596" max="14596" width="9.140625" style="69"/>
    <col min="14597" max="14597" width="9.5703125" style="69" customWidth="1"/>
    <col min="14598" max="14598" width="9.140625" style="69"/>
    <col min="14599" max="14599" width="10.42578125" style="69" bestFit="1" customWidth="1"/>
    <col min="14600" max="14840" width="9.140625" style="69"/>
    <col min="14841" max="14841" width="18.7109375" style="69" bestFit="1" customWidth="1"/>
    <col min="14842" max="14842" width="9.140625" style="69"/>
    <col min="14843" max="14843" width="10.28515625" style="69" customWidth="1"/>
    <col min="14844" max="14844" width="12.7109375" style="69" bestFit="1" customWidth="1"/>
    <col min="14845" max="14845" width="10.85546875" style="69" customWidth="1"/>
    <col min="14846" max="14846" width="19.140625" style="69" bestFit="1" customWidth="1"/>
    <col min="14847" max="14847" width="9.140625" style="69"/>
    <col min="14848" max="14848" width="9.42578125" style="69" customWidth="1"/>
    <col min="14849" max="14849" width="11.140625" style="69" customWidth="1"/>
    <col min="14850" max="14850" width="10.42578125" style="69" bestFit="1" customWidth="1"/>
    <col min="14851" max="14851" width="19.140625" style="69" bestFit="1" customWidth="1"/>
    <col min="14852" max="14852" width="9.140625" style="69"/>
    <col min="14853" max="14853" width="9.5703125" style="69" customWidth="1"/>
    <col min="14854" max="14854" width="9.140625" style="69"/>
    <col min="14855" max="14855" width="10.42578125" style="69" bestFit="1" customWidth="1"/>
    <col min="14856" max="15096" width="9.140625" style="69"/>
    <col min="15097" max="15097" width="18.7109375" style="69" bestFit="1" customWidth="1"/>
    <col min="15098" max="15098" width="9.140625" style="69"/>
    <col min="15099" max="15099" width="10.28515625" style="69" customWidth="1"/>
    <col min="15100" max="15100" width="12.7109375" style="69" bestFit="1" customWidth="1"/>
    <col min="15101" max="15101" width="10.85546875" style="69" customWidth="1"/>
    <col min="15102" max="15102" width="19.140625" style="69" bestFit="1" customWidth="1"/>
    <col min="15103" max="15103" width="9.140625" style="69"/>
    <col min="15104" max="15104" width="9.42578125" style="69" customWidth="1"/>
    <col min="15105" max="15105" width="11.140625" style="69" customWidth="1"/>
    <col min="15106" max="15106" width="10.42578125" style="69" bestFit="1" customWidth="1"/>
    <col min="15107" max="15107" width="19.140625" style="69" bestFit="1" customWidth="1"/>
    <col min="15108" max="15108" width="9.140625" style="69"/>
    <col min="15109" max="15109" width="9.5703125" style="69" customWidth="1"/>
    <col min="15110" max="15110" width="9.140625" style="69"/>
    <col min="15111" max="15111" width="10.42578125" style="69" bestFit="1" customWidth="1"/>
    <col min="15112" max="15352" width="9.140625" style="69"/>
    <col min="15353" max="15353" width="18.7109375" style="69" bestFit="1" customWidth="1"/>
    <col min="15354" max="15354" width="9.140625" style="69"/>
    <col min="15355" max="15355" width="10.28515625" style="69" customWidth="1"/>
    <col min="15356" max="15356" width="12.7109375" style="69" bestFit="1" customWidth="1"/>
    <col min="15357" max="15357" width="10.85546875" style="69" customWidth="1"/>
    <col min="15358" max="15358" width="19.140625" style="69" bestFit="1" customWidth="1"/>
    <col min="15359" max="15359" width="9.140625" style="69"/>
    <col min="15360" max="15360" width="9.42578125" style="69" customWidth="1"/>
    <col min="15361" max="15361" width="11.140625" style="69" customWidth="1"/>
    <col min="15362" max="15362" width="10.42578125" style="69" bestFit="1" customWidth="1"/>
    <col min="15363" max="15363" width="19.140625" style="69" bestFit="1" customWidth="1"/>
    <col min="15364" max="15364" width="9.140625" style="69"/>
    <col min="15365" max="15365" width="9.5703125" style="69" customWidth="1"/>
    <col min="15366" max="15366" width="9.140625" style="69"/>
    <col min="15367" max="15367" width="10.42578125" style="69" bestFit="1" customWidth="1"/>
    <col min="15368" max="15608" width="9.140625" style="69"/>
    <col min="15609" max="15609" width="18.7109375" style="69" bestFit="1" customWidth="1"/>
    <col min="15610" max="15610" width="9.140625" style="69"/>
    <col min="15611" max="15611" width="10.28515625" style="69" customWidth="1"/>
    <col min="15612" max="15612" width="12.7109375" style="69" bestFit="1" customWidth="1"/>
    <col min="15613" max="15613" width="10.85546875" style="69" customWidth="1"/>
    <col min="15614" max="15614" width="19.140625" style="69" bestFit="1" customWidth="1"/>
    <col min="15615" max="15615" width="9.140625" style="69"/>
    <col min="15616" max="15616" width="9.42578125" style="69" customWidth="1"/>
    <col min="15617" max="15617" width="11.140625" style="69" customWidth="1"/>
    <col min="15618" max="15618" width="10.42578125" style="69" bestFit="1" customWidth="1"/>
    <col min="15619" max="15619" width="19.140625" style="69" bestFit="1" customWidth="1"/>
    <col min="15620" max="15620" width="9.140625" style="69"/>
    <col min="15621" max="15621" width="9.5703125" style="69" customWidth="1"/>
    <col min="15622" max="15622" width="9.140625" style="69"/>
    <col min="15623" max="15623" width="10.42578125" style="69" bestFit="1" customWidth="1"/>
    <col min="15624" max="15864" width="9.140625" style="69"/>
    <col min="15865" max="15865" width="18.7109375" style="69" bestFit="1" customWidth="1"/>
    <col min="15866" max="15866" width="9.140625" style="69"/>
    <col min="15867" max="15867" width="10.28515625" style="69" customWidth="1"/>
    <col min="15868" max="15868" width="12.7109375" style="69" bestFit="1" customWidth="1"/>
    <col min="15869" max="15869" width="10.85546875" style="69" customWidth="1"/>
    <col min="15870" max="15870" width="19.140625" style="69" bestFit="1" customWidth="1"/>
    <col min="15871" max="15871" width="9.140625" style="69"/>
    <col min="15872" max="15872" width="9.42578125" style="69" customWidth="1"/>
    <col min="15873" max="15873" width="11.140625" style="69" customWidth="1"/>
    <col min="15874" max="15874" width="10.42578125" style="69" bestFit="1" customWidth="1"/>
    <col min="15875" max="15875" width="19.140625" style="69" bestFit="1" customWidth="1"/>
    <col min="15876" max="15876" width="9.140625" style="69"/>
    <col min="15877" max="15877" width="9.5703125" style="69" customWidth="1"/>
    <col min="15878" max="15878" width="9.140625" style="69"/>
    <col min="15879" max="15879" width="10.42578125" style="69" bestFit="1" customWidth="1"/>
    <col min="15880" max="16120" width="9.140625" style="69"/>
    <col min="16121" max="16121" width="18.7109375" style="69" bestFit="1" customWidth="1"/>
    <col min="16122" max="16122" width="9.140625" style="69"/>
    <col min="16123" max="16123" width="10.28515625" style="69" customWidth="1"/>
    <col min="16124" max="16124" width="12.7109375" style="69" bestFit="1" customWidth="1"/>
    <col min="16125" max="16125" width="10.85546875" style="69" customWidth="1"/>
    <col min="16126" max="16126" width="19.140625" style="69" bestFit="1" customWidth="1"/>
    <col min="16127" max="16127" width="9.140625" style="69"/>
    <col min="16128" max="16128" width="9.42578125" style="69" customWidth="1"/>
    <col min="16129" max="16129" width="11.140625" style="69" customWidth="1"/>
    <col min="16130" max="16130" width="10.42578125" style="69" bestFit="1" customWidth="1"/>
    <col min="16131" max="16131" width="19.140625" style="69" bestFit="1" customWidth="1"/>
    <col min="16132" max="16132" width="9.140625" style="69"/>
    <col min="16133" max="16133" width="9.5703125" style="69" customWidth="1"/>
    <col min="16134" max="16134" width="9.140625" style="69"/>
    <col min="16135" max="16135" width="10.42578125" style="69" bestFit="1" customWidth="1"/>
    <col min="16136" max="16384" width="9.140625" style="69"/>
  </cols>
  <sheetData>
    <row r="1" spans="1:10" ht="18.75" x14ac:dyDescent="0.3">
      <c r="B1" s="433" t="s">
        <v>0</v>
      </c>
      <c r="C1" s="433"/>
      <c r="D1" s="433"/>
      <c r="E1" s="433"/>
      <c r="F1" s="433"/>
      <c r="G1" s="433"/>
      <c r="H1" s="433"/>
    </row>
    <row r="2" spans="1:10" ht="18.75" x14ac:dyDescent="0.3">
      <c r="B2" s="433" t="s">
        <v>1</v>
      </c>
      <c r="C2" s="433"/>
      <c r="D2" s="433"/>
      <c r="E2" s="433"/>
      <c r="F2" s="433"/>
      <c r="G2" s="433"/>
      <c r="H2" s="433"/>
    </row>
    <row r="3" spans="1:10" ht="18.75" x14ac:dyDescent="0.3">
      <c r="B3" s="434" t="s">
        <v>2</v>
      </c>
      <c r="C3" s="434"/>
      <c r="D3" s="434"/>
      <c r="E3" s="434"/>
      <c r="F3" s="434"/>
      <c r="G3" s="434"/>
      <c r="H3" s="434"/>
    </row>
    <row r="4" spans="1:10" ht="18.75" x14ac:dyDescent="0.3">
      <c r="B4" s="433" t="s">
        <v>117</v>
      </c>
      <c r="C4" s="433"/>
      <c r="D4" s="433"/>
      <c r="E4" s="433"/>
      <c r="F4" s="433"/>
      <c r="G4" s="433"/>
      <c r="H4" s="433"/>
    </row>
    <row r="5" spans="1:10" ht="18.75" x14ac:dyDescent="0.3">
      <c r="B5" s="442" t="s">
        <v>150</v>
      </c>
      <c r="C5" s="442"/>
      <c r="D5" s="442"/>
      <c r="E5" s="442"/>
      <c r="F5" s="442"/>
      <c r="G5" s="442"/>
      <c r="H5" s="442"/>
    </row>
    <row r="6" spans="1:10" ht="19.5" thickBot="1" x14ac:dyDescent="0.35">
      <c r="C6" s="233"/>
      <c r="D6" s="233"/>
      <c r="E6" s="233"/>
      <c r="F6" s="234"/>
      <c r="G6" s="234"/>
      <c r="H6" s="234"/>
    </row>
    <row r="7" spans="1:10" ht="34.5" customHeight="1" thickBot="1" x14ac:dyDescent="0.3">
      <c r="A7" s="204"/>
      <c r="B7" s="235" t="s">
        <v>3</v>
      </c>
      <c r="C7" s="71" t="s">
        <v>4</v>
      </c>
      <c r="D7" s="236" t="s">
        <v>139</v>
      </c>
      <c r="E7" s="237" t="s">
        <v>5</v>
      </c>
      <c r="F7" s="238" t="s">
        <v>6</v>
      </c>
      <c r="G7" s="239" t="s">
        <v>7</v>
      </c>
      <c r="H7" s="237" t="s">
        <v>8</v>
      </c>
      <c r="I7" s="240" t="s">
        <v>9</v>
      </c>
      <c r="J7" s="76" t="s">
        <v>10</v>
      </c>
    </row>
    <row r="8" spans="1:10" ht="24" customHeight="1" thickBot="1" x14ac:dyDescent="0.35">
      <c r="A8" s="77" t="s">
        <v>11</v>
      </c>
      <c r="B8" s="78"/>
      <c r="C8" s="78"/>
      <c r="D8" s="78"/>
      <c r="E8" s="79"/>
      <c r="F8" s="78"/>
      <c r="G8" s="78"/>
      <c r="H8" s="80"/>
      <c r="I8" s="78"/>
      <c r="J8" s="81"/>
    </row>
    <row r="9" spans="1:10" ht="18.75" x14ac:dyDescent="0.3">
      <c r="A9" s="82" t="s">
        <v>12</v>
      </c>
      <c r="B9" s="83">
        <v>9282</v>
      </c>
      <c r="C9" s="84">
        <v>17842</v>
      </c>
      <c r="D9" s="85">
        <v>3401307</v>
      </c>
      <c r="E9" s="86">
        <v>190.63485035309944</v>
      </c>
      <c r="F9" s="83">
        <v>3945</v>
      </c>
      <c r="G9" s="87">
        <v>13897</v>
      </c>
      <c r="H9" s="88">
        <v>9836</v>
      </c>
      <c r="I9" s="89">
        <v>8006</v>
      </c>
      <c r="J9" s="90">
        <v>0</v>
      </c>
    </row>
    <row r="10" spans="1:10" ht="18.75" x14ac:dyDescent="0.3">
      <c r="A10" s="91" t="s">
        <v>13</v>
      </c>
      <c r="B10" s="92">
        <v>6171</v>
      </c>
      <c r="C10" s="93">
        <v>11359</v>
      </c>
      <c r="D10" s="94">
        <v>2244334</v>
      </c>
      <c r="E10" s="95">
        <v>197.58200545822694</v>
      </c>
      <c r="F10" s="96">
        <v>2785</v>
      </c>
      <c r="G10" s="87">
        <v>8574</v>
      </c>
      <c r="H10" s="97">
        <v>6354</v>
      </c>
      <c r="I10" s="89">
        <v>5005</v>
      </c>
      <c r="J10" s="90">
        <v>0</v>
      </c>
    </row>
    <row r="11" spans="1:10" ht="18.75" x14ac:dyDescent="0.3">
      <c r="A11" s="91" t="s">
        <v>14</v>
      </c>
      <c r="B11" s="92">
        <v>7147</v>
      </c>
      <c r="C11" s="93">
        <v>12889</v>
      </c>
      <c r="D11" s="94">
        <v>2543499</v>
      </c>
      <c r="E11" s="95">
        <v>197.33873845915122</v>
      </c>
      <c r="F11" s="96">
        <v>2966</v>
      </c>
      <c r="G11" s="87">
        <v>9923</v>
      </c>
      <c r="H11" s="97">
        <v>7190</v>
      </c>
      <c r="I11" s="89">
        <v>5699</v>
      </c>
      <c r="J11" s="90">
        <v>0</v>
      </c>
    </row>
    <row r="12" spans="1:10" ht="18.75" x14ac:dyDescent="0.3">
      <c r="A12" s="91" t="s">
        <v>15</v>
      </c>
      <c r="B12" s="92">
        <v>9754</v>
      </c>
      <c r="C12" s="93">
        <v>18260</v>
      </c>
      <c r="D12" s="94">
        <v>3498529</v>
      </c>
      <c r="E12" s="95">
        <v>191.59523548740415</v>
      </c>
      <c r="F12" s="96">
        <v>4212</v>
      </c>
      <c r="G12" s="87">
        <v>14048</v>
      </c>
      <c r="H12" s="97">
        <v>10037</v>
      </c>
      <c r="I12" s="89">
        <v>8223</v>
      </c>
      <c r="J12" s="90">
        <v>0</v>
      </c>
    </row>
    <row r="13" spans="1:10" ht="18.75" x14ac:dyDescent="0.3">
      <c r="A13" s="91" t="s">
        <v>16</v>
      </c>
      <c r="B13" s="92">
        <v>2468</v>
      </c>
      <c r="C13" s="93">
        <v>4934</v>
      </c>
      <c r="D13" s="94">
        <v>934638</v>
      </c>
      <c r="E13" s="95">
        <v>189.4280502634779</v>
      </c>
      <c r="F13" s="96">
        <v>1205</v>
      </c>
      <c r="G13" s="87">
        <v>3729</v>
      </c>
      <c r="H13" s="97">
        <v>2571</v>
      </c>
      <c r="I13" s="89">
        <v>2363</v>
      </c>
      <c r="J13" s="90">
        <v>0</v>
      </c>
    </row>
    <row r="14" spans="1:10" ht="18.75" x14ac:dyDescent="0.3">
      <c r="A14" s="91" t="s">
        <v>17</v>
      </c>
      <c r="B14" s="92">
        <v>9930</v>
      </c>
      <c r="C14" s="93">
        <v>19287</v>
      </c>
      <c r="D14" s="94">
        <v>3679800</v>
      </c>
      <c r="E14" s="95">
        <v>190.79172499611138</v>
      </c>
      <c r="F14" s="96">
        <v>4640</v>
      </c>
      <c r="G14" s="87">
        <v>14647</v>
      </c>
      <c r="H14" s="97">
        <v>10460</v>
      </c>
      <c r="I14" s="89">
        <v>8827</v>
      </c>
      <c r="J14" s="90">
        <v>0</v>
      </c>
    </row>
    <row r="15" spans="1:10" ht="18.75" x14ac:dyDescent="0.3">
      <c r="A15" s="91" t="s">
        <v>18</v>
      </c>
      <c r="B15" s="92">
        <v>3565</v>
      </c>
      <c r="C15" s="93">
        <v>6441</v>
      </c>
      <c r="D15" s="94">
        <v>1236859</v>
      </c>
      <c r="E15" s="95">
        <v>192.02903275888838</v>
      </c>
      <c r="F15" s="96">
        <v>1425</v>
      </c>
      <c r="G15" s="87">
        <v>5016</v>
      </c>
      <c r="H15" s="97">
        <v>3519</v>
      </c>
      <c r="I15" s="89">
        <v>2922</v>
      </c>
      <c r="J15" s="90">
        <v>0</v>
      </c>
    </row>
    <row r="16" spans="1:10" ht="19.5" thickBot="1" x14ac:dyDescent="0.35">
      <c r="A16" s="98" t="s">
        <v>19</v>
      </c>
      <c r="B16" s="99">
        <v>11415</v>
      </c>
      <c r="C16" s="100">
        <v>21127</v>
      </c>
      <c r="D16" s="101">
        <v>4141690</v>
      </c>
      <c r="E16" s="102">
        <v>196.03777157192218</v>
      </c>
      <c r="F16" s="103">
        <v>4861</v>
      </c>
      <c r="G16" s="87">
        <v>16266</v>
      </c>
      <c r="H16" s="104">
        <v>11658</v>
      </c>
      <c r="I16" s="105">
        <v>9469</v>
      </c>
      <c r="J16" s="106">
        <v>0</v>
      </c>
    </row>
    <row r="17" spans="1:13" ht="19.5" thickBot="1" x14ac:dyDescent="0.35">
      <c r="A17" s="107" t="s">
        <v>20</v>
      </c>
      <c r="B17" s="108">
        <f>SUM(B9:B16)</f>
        <v>59732</v>
      </c>
      <c r="C17" s="108">
        <f t="shared" ref="C17:E17" si="0">SUM(C9:C16)</f>
        <v>112139</v>
      </c>
      <c r="D17" s="109">
        <f t="shared" si="0"/>
        <v>21680656</v>
      </c>
      <c r="E17" s="110">
        <v>199.32062812794661</v>
      </c>
      <c r="F17" s="109">
        <f>SUM(F9:F16)</f>
        <v>26039</v>
      </c>
      <c r="G17" s="109">
        <f>SUM(G9:G16)</f>
        <v>86100</v>
      </c>
      <c r="H17" s="108">
        <f>SUM(H9:H16)</f>
        <v>61625</v>
      </c>
      <c r="I17" s="111">
        <f>SUM(I9:I16)</f>
        <v>50514</v>
      </c>
      <c r="J17" s="112">
        <f t="shared" ref="J17" si="1">SUM(J9:J16)</f>
        <v>0</v>
      </c>
    </row>
    <row r="18" spans="1:13" ht="19.5" thickBot="1" x14ac:dyDescent="0.35">
      <c r="A18" s="113"/>
      <c r="B18" s="114"/>
      <c r="C18" s="114"/>
      <c r="D18" s="114"/>
      <c r="E18" s="114"/>
      <c r="F18" s="114"/>
      <c r="G18" s="114"/>
      <c r="H18" s="114"/>
      <c r="I18" s="114"/>
      <c r="J18" s="114"/>
      <c r="M18" s="241">
        <f>M17*10</f>
        <v>0</v>
      </c>
    </row>
    <row r="19" spans="1:13" ht="16.5" thickBot="1" x14ac:dyDescent="0.3">
      <c r="A19" s="437" t="s">
        <v>21</v>
      </c>
      <c r="B19" s="438"/>
      <c r="C19" s="438"/>
      <c r="D19" s="438"/>
      <c r="E19" s="438"/>
      <c r="F19" s="438"/>
      <c r="G19" s="438"/>
      <c r="H19" s="439"/>
      <c r="I19" s="439"/>
      <c r="J19" s="440"/>
    </row>
    <row r="20" spans="1:13" ht="18.75" x14ac:dyDescent="0.3">
      <c r="A20" s="115" t="s">
        <v>22</v>
      </c>
      <c r="B20" s="83">
        <v>15549</v>
      </c>
      <c r="C20" s="84">
        <v>27332</v>
      </c>
      <c r="D20" s="85">
        <v>5410662</v>
      </c>
      <c r="E20" s="116">
        <v>197.96070540026344</v>
      </c>
      <c r="F20" s="83">
        <v>6263</v>
      </c>
      <c r="G20" s="117">
        <v>21069</v>
      </c>
      <c r="H20" s="118">
        <v>15215</v>
      </c>
      <c r="I20" s="119">
        <v>12117</v>
      </c>
      <c r="J20" s="120">
        <v>0</v>
      </c>
    </row>
    <row r="21" spans="1:13" ht="18.75" x14ac:dyDescent="0.3">
      <c r="A21" s="115" t="s">
        <v>23</v>
      </c>
      <c r="B21" s="96">
        <v>8138</v>
      </c>
      <c r="C21" s="121">
        <v>14030</v>
      </c>
      <c r="D21" s="122">
        <v>2779976</v>
      </c>
      <c r="E21" s="123">
        <v>198.14511760513187</v>
      </c>
      <c r="F21" s="96">
        <v>3351</v>
      </c>
      <c r="G21" s="87">
        <v>10679</v>
      </c>
      <c r="H21" s="97">
        <v>8016</v>
      </c>
      <c r="I21" s="124">
        <v>6014</v>
      </c>
      <c r="J21" s="125">
        <v>0</v>
      </c>
    </row>
    <row r="22" spans="1:13" ht="18.75" x14ac:dyDescent="0.3">
      <c r="A22" s="82" t="s">
        <v>24</v>
      </c>
      <c r="B22" s="126">
        <v>6401</v>
      </c>
      <c r="C22" s="127">
        <v>11451</v>
      </c>
      <c r="D22" s="128">
        <v>2257192</v>
      </c>
      <c r="E22" s="123">
        <v>197.11745699065582</v>
      </c>
      <c r="F22" s="96">
        <v>2810</v>
      </c>
      <c r="G22" s="87">
        <v>8641</v>
      </c>
      <c r="H22" s="97">
        <v>6364</v>
      </c>
      <c r="I22" s="124">
        <v>5087</v>
      </c>
      <c r="J22" s="125">
        <v>0</v>
      </c>
    </row>
    <row r="23" spans="1:13" ht="18.75" x14ac:dyDescent="0.3">
      <c r="A23" s="91" t="s">
        <v>25</v>
      </c>
      <c r="B23" s="129">
        <v>8316</v>
      </c>
      <c r="C23" s="130">
        <v>15720</v>
      </c>
      <c r="D23" s="131">
        <v>2983486</v>
      </c>
      <c r="E23" s="123">
        <v>189.78918575063614</v>
      </c>
      <c r="F23" s="92">
        <v>3536</v>
      </c>
      <c r="G23" s="132">
        <v>12184</v>
      </c>
      <c r="H23" s="97">
        <v>8486</v>
      </c>
      <c r="I23" s="124">
        <v>7233</v>
      </c>
      <c r="J23" s="133">
        <v>1</v>
      </c>
    </row>
    <row r="24" spans="1:13" ht="18.75" x14ac:dyDescent="0.3">
      <c r="A24" s="91" t="s">
        <v>26</v>
      </c>
      <c r="B24" s="129">
        <v>5075</v>
      </c>
      <c r="C24" s="130">
        <v>9596</v>
      </c>
      <c r="D24" s="131">
        <v>1846960</v>
      </c>
      <c r="E24" s="123">
        <v>192.47186327636516</v>
      </c>
      <c r="F24" s="92">
        <v>2256</v>
      </c>
      <c r="G24" s="132">
        <v>7340</v>
      </c>
      <c r="H24" s="97">
        <v>5166</v>
      </c>
      <c r="I24" s="124">
        <v>4430</v>
      </c>
      <c r="J24" s="133">
        <v>0</v>
      </c>
    </row>
    <row r="25" spans="1:13" ht="18.75" x14ac:dyDescent="0.3">
      <c r="A25" s="91" t="s">
        <v>27</v>
      </c>
      <c r="B25" s="129">
        <v>3784</v>
      </c>
      <c r="C25" s="130">
        <v>7193</v>
      </c>
      <c r="D25" s="131">
        <v>1385486</v>
      </c>
      <c r="E25" s="123">
        <v>192.61587654664257</v>
      </c>
      <c r="F25" s="92">
        <v>1834</v>
      </c>
      <c r="G25" s="132">
        <v>5359</v>
      </c>
      <c r="H25" s="97">
        <v>3934</v>
      </c>
      <c r="I25" s="124">
        <v>3259</v>
      </c>
      <c r="J25" s="133">
        <v>0</v>
      </c>
    </row>
    <row r="26" spans="1:13" ht="18.75" x14ac:dyDescent="0.3">
      <c r="A26" s="91" t="s">
        <v>28</v>
      </c>
      <c r="B26" s="129">
        <v>9617</v>
      </c>
      <c r="C26" s="130">
        <v>17652</v>
      </c>
      <c r="D26" s="131">
        <v>3453464</v>
      </c>
      <c r="E26" s="123">
        <v>195.64151370949469</v>
      </c>
      <c r="F26" s="92">
        <v>4173</v>
      </c>
      <c r="G26" s="132">
        <v>13479</v>
      </c>
      <c r="H26" s="97">
        <v>9746</v>
      </c>
      <c r="I26" s="124">
        <v>7906</v>
      </c>
      <c r="J26" s="133">
        <v>0</v>
      </c>
    </row>
    <row r="27" spans="1:13" ht="18.75" x14ac:dyDescent="0.3">
      <c r="A27" s="91" t="s">
        <v>29</v>
      </c>
      <c r="B27" s="129">
        <v>8424</v>
      </c>
      <c r="C27" s="130">
        <v>16024</v>
      </c>
      <c r="D27" s="131">
        <v>3146917</v>
      </c>
      <c r="E27" s="123">
        <v>196.38773090364452</v>
      </c>
      <c r="F27" s="92">
        <v>3520</v>
      </c>
      <c r="G27" s="132">
        <v>12504</v>
      </c>
      <c r="H27" s="97">
        <v>8556</v>
      </c>
      <c r="I27" s="124">
        <v>7468</v>
      </c>
      <c r="J27" s="133">
        <v>0</v>
      </c>
    </row>
    <row r="28" spans="1:13" ht="18.75" x14ac:dyDescent="0.3">
      <c r="A28" s="91" t="s">
        <v>30</v>
      </c>
      <c r="B28" s="129">
        <v>10601</v>
      </c>
      <c r="C28" s="130">
        <v>19062</v>
      </c>
      <c r="D28" s="131">
        <v>3763810</v>
      </c>
      <c r="E28" s="123">
        <v>197.45094953310252</v>
      </c>
      <c r="F28" s="92">
        <v>4784</v>
      </c>
      <c r="G28" s="132">
        <v>14278</v>
      </c>
      <c r="H28" s="97">
        <v>10845</v>
      </c>
      <c r="I28" s="124">
        <v>8216</v>
      </c>
      <c r="J28" s="133">
        <v>1</v>
      </c>
    </row>
    <row r="29" spans="1:13" ht="18.75" x14ac:dyDescent="0.3">
      <c r="A29" s="91" t="s">
        <v>31</v>
      </c>
      <c r="B29" s="129">
        <v>7598</v>
      </c>
      <c r="C29" s="130">
        <v>14845</v>
      </c>
      <c r="D29" s="131">
        <v>2852972</v>
      </c>
      <c r="E29" s="123">
        <v>192.18403502862915</v>
      </c>
      <c r="F29" s="92">
        <v>3632</v>
      </c>
      <c r="G29" s="132">
        <v>11213</v>
      </c>
      <c r="H29" s="97">
        <v>8082</v>
      </c>
      <c r="I29" s="124">
        <v>6763</v>
      </c>
      <c r="J29" s="133">
        <v>0</v>
      </c>
    </row>
    <row r="30" spans="1:13" ht="18.75" x14ac:dyDescent="0.3">
      <c r="A30" s="91" t="s">
        <v>32</v>
      </c>
      <c r="B30" s="129">
        <v>6208</v>
      </c>
      <c r="C30" s="130">
        <v>11709</v>
      </c>
      <c r="D30" s="131">
        <v>2265486</v>
      </c>
      <c r="E30" s="123">
        <v>193.48244939789905</v>
      </c>
      <c r="F30" s="92">
        <v>2804</v>
      </c>
      <c r="G30" s="132">
        <v>8905</v>
      </c>
      <c r="H30" s="97">
        <v>6507</v>
      </c>
      <c r="I30" s="124">
        <v>5202</v>
      </c>
      <c r="J30" s="133">
        <v>0</v>
      </c>
    </row>
    <row r="31" spans="1:13" ht="18.75" x14ac:dyDescent="0.3">
      <c r="A31" s="134" t="s">
        <v>33</v>
      </c>
      <c r="B31" s="129">
        <v>5843</v>
      </c>
      <c r="C31" s="135">
        <v>11160</v>
      </c>
      <c r="D31" s="136">
        <v>2155518</v>
      </c>
      <c r="E31" s="123">
        <v>193.1467741935484</v>
      </c>
      <c r="F31" s="137">
        <v>2696</v>
      </c>
      <c r="G31" s="132">
        <v>8464</v>
      </c>
      <c r="H31" s="97">
        <v>6043</v>
      </c>
      <c r="I31" s="124">
        <v>5117</v>
      </c>
      <c r="J31" s="138">
        <v>0</v>
      </c>
    </row>
    <row r="32" spans="1:13" ht="19.5" thickBot="1" x14ac:dyDescent="0.35">
      <c r="A32" s="134" t="s">
        <v>34</v>
      </c>
      <c r="B32" s="139">
        <v>2100</v>
      </c>
      <c r="C32" s="140">
        <v>4001</v>
      </c>
      <c r="D32" s="141">
        <v>780170</v>
      </c>
      <c r="E32" s="123">
        <v>194.99375156210948</v>
      </c>
      <c r="F32" s="99">
        <v>884</v>
      </c>
      <c r="G32" s="142">
        <v>3117</v>
      </c>
      <c r="H32" s="104">
        <v>2135</v>
      </c>
      <c r="I32" s="143">
        <v>1866</v>
      </c>
      <c r="J32" s="144">
        <v>0</v>
      </c>
    </row>
    <row r="33" spans="1:10" ht="19.5" thickBot="1" x14ac:dyDescent="0.35">
      <c r="A33" s="107" t="s">
        <v>35</v>
      </c>
      <c r="B33" s="145">
        <f>SUM(B20:B32)</f>
        <v>97654</v>
      </c>
      <c r="C33" s="145">
        <f t="shared" ref="C33:E33" si="2">SUM(C20:C32)</f>
        <v>179775</v>
      </c>
      <c r="D33" s="146">
        <f t="shared" si="2"/>
        <v>35082099</v>
      </c>
      <c r="E33" s="110">
        <v>199.32062812794661</v>
      </c>
      <c r="F33" s="147">
        <f>SUM(F20:F32)</f>
        <v>42543</v>
      </c>
      <c r="G33" s="148">
        <f>SUM(G20:G32)</f>
        <v>137232</v>
      </c>
      <c r="H33" s="108">
        <f>SUM(H20:H32)</f>
        <v>99095</v>
      </c>
      <c r="I33" s="111">
        <f>SUM(I20:I32)</f>
        <v>80678</v>
      </c>
      <c r="J33" s="112">
        <f t="shared" ref="J33" si="3">SUM(J20:J32)</f>
        <v>2</v>
      </c>
    </row>
    <row r="34" spans="1:10" ht="19.5" thickBot="1" x14ac:dyDescent="0.35">
      <c r="A34" s="113"/>
      <c r="B34" s="149"/>
      <c r="C34" s="149"/>
      <c r="D34" s="149"/>
      <c r="E34" s="114"/>
      <c r="F34" s="149"/>
      <c r="G34" s="149"/>
      <c r="H34" s="114"/>
      <c r="I34" s="114"/>
      <c r="J34" s="114"/>
    </row>
    <row r="35" spans="1:10" ht="16.5" thickBot="1" x14ac:dyDescent="0.3">
      <c r="A35" s="430" t="s">
        <v>36</v>
      </c>
      <c r="B35" s="431"/>
      <c r="C35" s="431"/>
      <c r="D35" s="431"/>
      <c r="E35" s="431"/>
      <c r="F35" s="431"/>
      <c r="G35" s="431"/>
      <c r="H35" s="431"/>
      <c r="I35" s="431"/>
      <c r="J35" s="432"/>
    </row>
    <row r="36" spans="1:10" ht="18.75" x14ac:dyDescent="0.3">
      <c r="A36" s="91" t="s">
        <v>37</v>
      </c>
      <c r="B36" s="129">
        <v>13282</v>
      </c>
      <c r="C36" s="130">
        <v>23710</v>
      </c>
      <c r="D36" s="131">
        <v>4655012</v>
      </c>
      <c r="E36" s="88">
        <v>196.33116828342472</v>
      </c>
      <c r="F36" s="150">
        <v>6391</v>
      </c>
      <c r="G36" s="151">
        <v>17319</v>
      </c>
      <c r="H36" s="118">
        <v>14293</v>
      </c>
      <c r="I36" s="119">
        <v>9417</v>
      </c>
      <c r="J36" s="152">
        <v>0</v>
      </c>
    </row>
    <row r="37" spans="1:10" ht="18.75" x14ac:dyDescent="0.3">
      <c r="A37" s="91" t="s">
        <v>38</v>
      </c>
      <c r="B37" s="129">
        <v>18370</v>
      </c>
      <c r="C37" s="130">
        <v>34429</v>
      </c>
      <c r="D37" s="131">
        <v>6640803</v>
      </c>
      <c r="E37" s="97">
        <v>192.88399314531355</v>
      </c>
      <c r="F37" s="129">
        <v>9848</v>
      </c>
      <c r="G37" s="153">
        <v>24581</v>
      </c>
      <c r="H37" s="97">
        <v>20723</v>
      </c>
      <c r="I37" s="124">
        <v>13705</v>
      </c>
      <c r="J37" s="154">
        <v>1</v>
      </c>
    </row>
    <row r="38" spans="1:10" ht="18.75" x14ac:dyDescent="0.3">
      <c r="A38" s="91" t="s">
        <v>39</v>
      </c>
      <c r="B38" s="129">
        <v>5845</v>
      </c>
      <c r="C38" s="130">
        <v>11016</v>
      </c>
      <c r="D38" s="131">
        <v>2173992</v>
      </c>
      <c r="E38" s="97">
        <v>197.34858387799565</v>
      </c>
      <c r="F38" s="129">
        <v>3223</v>
      </c>
      <c r="G38" s="153">
        <v>7793</v>
      </c>
      <c r="H38" s="97">
        <v>6429</v>
      </c>
      <c r="I38" s="124">
        <v>4587</v>
      </c>
      <c r="J38" s="154">
        <v>0</v>
      </c>
    </row>
    <row r="39" spans="1:10" ht="18.75" x14ac:dyDescent="0.3">
      <c r="A39" s="91" t="s">
        <v>40</v>
      </c>
      <c r="B39" s="129">
        <v>9214</v>
      </c>
      <c r="C39" s="130">
        <v>17938</v>
      </c>
      <c r="D39" s="131">
        <v>3485958</v>
      </c>
      <c r="E39" s="97">
        <v>194.3337049838332</v>
      </c>
      <c r="F39" s="129">
        <v>4584</v>
      </c>
      <c r="G39" s="153">
        <v>13354</v>
      </c>
      <c r="H39" s="97">
        <v>9835</v>
      </c>
      <c r="I39" s="124">
        <v>8103</v>
      </c>
      <c r="J39" s="154">
        <v>0</v>
      </c>
    </row>
    <row r="40" spans="1:10" ht="18.75" x14ac:dyDescent="0.3">
      <c r="A40" s="91" t="s">
        <v>41</v>
      </c>
      <c r="B40" s="129">
        <v>6593</v>
      </c>
      <c r="C40" s="130">
        <v>12123</v>
      </c>
      <c r="D40" s="131">
        <v>2374006</v>
      </c>
      <c r="E40" s="97">
        <v>195.82661057494019</v>
      </c>
      <c r="F40" s="129">
        <v>3311</v>
      </c>
      <c r="G40" s="153">
        <v>8812</v>
      </c>
      <c r="H40" s="97">
        <v>7057</v>
      </c>
      <c r="I40" s="124">
        <v>5066</v>
      </c>
      <c r="J40" s="154">
        <v>0</v>
      </c>
    </row>
    <row r="41" spans="1:10" ht="18.75" x14ac:dyDescent="0.3">
      <c r="A41" s="91" t="s">
        <v>42</v>
      </c>
      <c r="B41" s="129">
        <v>8314</v>
      </c>
      <c r="C41" s="130">
        <v>16164</v>
      </c>
      <c r="D41" s="131">
        <v>3195419</v>
      </c>
      <c r="E41" s="97">
        <v>197.68739173471914</v>
      </c>
      <c r="F41" s="129">
        <v>4006</v>
      </c>
      <c r="G41" s="153">
        <v>12158</v>
      </c>
      <c r="H41" s="97">
        <v>8763</v>
      </c>
      <c r="I41" s="124">
        <v>7401</v>
      </c>
      <c r="J41" s="154">
        <v>0</v>
      </c>
    </row>
    <row r="42" spans="1:10" ht="18.75" x14ac:dyDescent="0.3">
      <c r="A42" s="91" t="s">
        <v>43</v>
      </c>
      <c r="B42" s="129">
        <v>11567</v>
      </c>
      <c r="C42" s="130">
        <v>22465</v>
      </c>
      <c r="D42" s="131">
        <v>4350328</v>
      </c>
      <c r="E42" s="97">
        <v>193.64914311150679</v>
      </c>
      <c r="F42" s="129">
        <v>6203</v>
      </c>
      <c r="G42" s="153">
        <v>16262</v>
      </c>
      <c r="H42" s="97">
        <v>12786</v>
      </c>
      <c r="I42" s="124">
        <v>9679</v>
      </c>
      <c r="J42" s="154">
        <v>0</v>
      </c>
    </row>
    <row r="43" spans="1:10" ht="18.75" x14ac:dyDescent="0.3">
      <c r="A43" s="91" t="s">
        <v>44</v>
      </c>
      <c r="B43" s="129">
        <v>7629</v>
      </c>
      <c r="C43" s="130">
        <v>14202</v>
      </c>
      <c r="D43" s="131">
        <v>2789034</v>
      </c>
      <c r="E43" s="97">
        <v>196.38318546683567</v>
      </c>
      <c r="F43" s="129">
        <v>3777</v>
      </c>
      <c r="G43" s="153">
        <v>10425</v>
      </c>
      <c r="H43" s="97">
        <v>8200</v>
      </c>
      <c r="I43" s="124">
        <v>6002</v>
      </c>
      <c r="J43" s="154">
        <v>0</v>
      </c>
    </row>
    <row r="44" spans="1:10" ht="18.75" x14ac:dyDescent="0.3">
      <c r="A44" s="91" t="s">
        <v>45</v>
      </c>
      <c r="B44" s="129">
        <v>5898</v>
      </c>
      <c r="C44" s="130">
        <v>10582</v>
      </c>
      <c r="D44" s="131">
        <v>2043254</v>
      </c>
      <c r="E44" s="97">
        <v>193.08769608769609</v>
      </c>
      <c r="F44" s="129">
        <v>2779</v>
      </c>
      <c r="G44" s="153">
        <v>7803</v>
      </c>
      <c r="H44" s="97">
        <v>6394</v>
      </c>
      <c r="I44" s="124">
        <v>4188</v>
      </c>
      <c r="J44" s="154">
        <v>0</v>
      </c>
    </row>
    <row r="45" spans="1:10" ht="18.75" x14ac:dyDescent="0.3">
      <c r="A45" s="91" t="s">
        <v>46</v>
      </c>
      <c r="B45" s="129">
        <v>8642</v>
      </c>
      <c r="C45" s="130">
        <v>16251</v>
      </c>
      <c r="D45" s="131">
        <v>3179977</v>
      </c>
      <c r="E45" s="97">
        <v>195.67885053227494</v>
      </c>
      <c r="F45" s="129">
        <v>4415</v>
      </c>
      <c r="G45" s="153">
        <v>11836</v>
      </c>
      <c r="H45" s="97">
        <v>9275</v>
      </c>
      <c r="I45" s="124">
        <v>6976</v>
      </c>
      <c r="J45" s="154">
        <v>0</v>
      </c>
    </row>
    <row r="46" spans="1:10" ht="19.5" thickBot="1" x14ac:dyDescent="0.35">
      <c r="A46" s="134" t="s">
        <v>47</v>
      </c>
      <c r="B46" s="129">
        <v>12908</v>
      </c>
      <c r="C46" s="130">
        <v>23745</v>
      </c>
      <c r="D46" s="131">
        <v>4640076</v>
      </c>
      <c r="E46" s="97">
        <v>195.41276058117498</v>
      </c>
      <c r="F46" s="155">
        <v>6001</v>
      </c>
      <c r="G46" s="153">
        <v>17744</v>
      </c>
      <c r="H46" s="97">
        <v>13509</v>
      </c>
      <c r="I46" s="124">
        <v>10235</v>
      </c>
      <c r="J46" s="154">
        <v>1</v>
      </c>
    </row>
    <row r="47" spans="1:10" ht="19.5" thickBot="1" x14ac:dyDescent="0.35">
      <c r="A47" s="107" t="s">
        <v>48</v>
      </c>
      <c r="B47" s="145">
        <f t="shared" ref="B47:J47" si="4">SUM(B36:B46)</f>
        <v>108262</v>
      </c>
      <c r="C47" s="145">
        <f t="shared" si="4"/>
        <v>202625</v>
      </c>
      <c r="D47" s="146">
        <f t="shared" si="4"/>
        <v>39527859</v>
      </c>
      <c r="E47" s="110">
        <v>199.32062812794661</v>
      </c>
      <c r="F47" s="159">
        <f t="shared" si="4"/>
        <v>54538</v>
      </c>
      <c r="G47" s="159">
        <f t="shared" si="4"/>
        <v>148087</v>
      </c>
      <c r="H47" s="108">
        <f t="shared" si="4"/>
        <v>117264</v>
      </c>
      <c r="I47" s="111">
        <f t="shared" si="4"/>
        <v>85359</v>
      </c>
      <c r="J47" s="112">
        <f t="shared" si="4"/>
        <v>2</v>
      </c>
    </row>
    <row r="48" spans="1:10" ht="19.5" thickBot="1" x14ac:dyDescent="0.35">
      <c r="A48" s="160"/>
      <c r="B48" s="161"/>
      <c r="C48" s="161"/>
      <c r="D48" s="161"/>
      <c r="E48" s="162"/>
      <c r="F48" s="149"/>
      <c r="G48" s="149"/>
      <c r="H48" s="114"/>
      <c r="I48" s="114"/>
      <c r="J48" s="114"/>
    </row>
    <row r="49" spans="1:10" ht="16.5" thickBot="1" x14ac:dyDescent="0.3">
      <c r="A49" s="430" t="s">
        <v>49</v>
      </c>
      <c r="B49" s="431"/>
      <c r="C49" s="431"/>
      <c r="D49" s="431"/>
      <c r="E49" s="431"/>
      <c r="F49" s="431"/>
      <c r="G49" s="431"/>
      <c r="H49" s="431"/>
      <c r="I49" s="431"/>
      <c r="J49" s="432"/>
    </row>
    <row r="50" spans="1:10" ht="18.75" x14ac:dyDescent="0.3">
      <c r="A50" s="82" t="s">
        <v>50</v>
      </c>
      <c r="B50" s="150">
        <v>6316</v>
      </c>
      <c r="C50" s="163">
        <v>11679</v>
      </c>
      <c r="D50" s="164">
        <v>2301977</v>
      </c>
      <c r="E50" s="118">
        <v>197.10394725575819</v>
      </c>
      <c r="F50" s="150">
        <v>3015</v>
      </c>
      <c r="G50" s="165">
        <v>8664</v>
      </c>
      <c r="H50" s="166">
        <v>6649</v>
      </c>
      <c r="I50" s="119">
        <v>5030</v>
      </c>
      <c r="J50" s="120">
        <v>0</v>
      </c>
    </row>
    <row r="51" spans="1:10" ht="18.75" x14ac:dyDescent="0.3">
      <c r="A51" s="91" t="s">
        <v>51</v>
      </c>
      <c r="B51" s="129">
        <v>8422</v>
      </c>
      <c r="C51" s="167">
        <v>16501</v>
      </c>
      <c r="D51" s="168">
        <v>3250408</v>
      </c>
      <c r="E51" s="97">
        <v>196.98248590994484</v>
      </c>
      <c r="F51" s="126">
        <v>4331</v>
      </c>
      <c r="G51" s="165">
        <v>12170</v>
      </c>
      <c r="H51" s="123">
        <v>9040</v>
      </c>
      <c r="I51" s="124">
        <v>7461</v>
      </c>
      <c r="J51" s="133">
        <v>0</v>
      </c>
    </row>
    <row r="52" spans="1:10" ht="18.75" x14ac:dyDescent="0.3">
      <c r="A52" s="91" t="s">
        <v>52</v>
      </c>
      <c r="B52" s="129">
        <v>26468</v>
      </c>
      <c r="C52" s="167">
        <v>47057</v>
      </c>
      <c r="D52" s="168">
        <v>9239450</v>
      </c>
      <c r="E52" s="97">
        <v>196.34592090443505</v>
      </c>
      <c r="F52" s="126">
        <v>11746</v>
      </c>
      <c r="G52" s="165">
        <v>35311</v>
      </c>
      <c r="H52" s="123">
        <v>27508</v>
      </c>
      <c r="I52" s="124">
        <v>19549</v>
      </c>
      <c r="J52" s="133">
        <v>0</v>
      </c>
    </row>
    <row r="53" spans="1:10" ht="18.75" x14ac:dyDescent="0.3">
      <c r="A53" s="91" t="s">
        <v>53</v>
      </c>
      <c r="B53" s="129">
        <v>8891</v>
      </c>
      <c r="C53" s="167">
        <v>16544</v>
      </c>
      <c r="D53" s="168">
        <v>3221491</v>
      </c>
      <c r="E53" s="97">
        <v>194.72261847195358</v>
      </c>
      <c r="F53" s="126">
        <v>4203</v>
      </c>
      <c r="G53" s="165">
        <v>12341</v>
      </c>
      <c r="H53" s="123">
        <v>9474</v>
      </c>
      <c r="I53" s="124">
        <v>7070</v>
      </c>
      <c r="J53" s="133">
        <v>0</v>
      </c>
    </row>
    <row r="54" spans="1:10" ht="18.75" x14ac:dyDescent="0.3">
      <c r="A54" s="91" t="s">
        <v>54</v>
      </c>
      <c r="B54" s="129">
        <v>6009</v>
      </c>
      <c r="C54" s="167">
        <v>10816</v>
      </c>
      <c r="D54" s="168">
        <v>2166657</v>
      </c>
      <c r="E54" s="97">
        <v>200.31961908284023</v>
      </c>
      <c r="F54" s="126">
        <v>2738</v>
      </c>
      <c r="G54" s="165">
        <v>8078</v>
      </c>
      <c r="H54" s="123">
        <v>5883</v>
      </c>
      <c r="I54" s="124">
        <v>4933</v>
      </c>
      <c r="J54" s="133">
        <v>0</v>
      </c>
    </row>
    <row r="55" spans="1:10" ht="18.75" x14ac:dyDescent="0.3">
      <c r="A55" s="91" t="s">
        <v>55</v>
      </c>
      <c r="B55" s="129">
        <v>5959</v>
      </c>
      <c r="C55" s="167">
        <v>11108</v>
      </c>
      <c r="D55" s="168">
        <v>2156873</v>
      </c>
      <c r="E55" s="97">
        <v>194.17293842275836</v>
      </c>
      <c r="F55" s="126">
        <v>2724</v>
      </c>
      <c r="G55" s="165">
        <v>8384</v>
      </c>
      <c r="H55" s="123">
        <v>6336</v>
      </c>
      <c r="I55" s="124">
        <v>4772</v>
      </c>
      <c r="J55" s="133">
        <v>0</v>
      </c>
    </row>
    <row r="56" spans="1:10" ht="19.5" thickBot="1" x14ac:dyDescent="0.35">
      <c r="A56" s="91" t="s">
        <v>56</v>
      </c>
      <c r="B56" s="156">
        <v>9553</v>
      </c>
      <c r="C56" s="169">
        <v>17168</v>
      </c>
      <c r="D56" s="170">
        <v>3337428</v>
      </c>
      <c r="E56" s="97">
        <v>194.39818266542403</v>
      </c>
      <c r="F56" s="139">
        <v>3878</v>
      </c>
      <c r="G56" s="165">
        <v>13290</v>
      </c>
      <c r="H56" s="171">
        <v>9622</v>
      </c>
      <c r="I56" s="143">
        <v>7546</v>
      </c>
      <c r="J56" s="144">
        <v>0</v>
      </c>
    </row>
    <row r="57" spans="1:10" ht="19.5" thickBot="1" x14ac:dyDescent="0.35">
      <c r="A57" s="107" t="s">
        <v>48</v>
      </c>
      <c r="B57" s="145">
        <f>SUM(B50:B56)</f>
        <v>71618</v>
      </c>
      <c r="C57" s="145">
        <f t="shared" ref="C57:J57" si="5">SUM(C50:C56)</f>
        <v>130873</v>
      </c>
      <c r="D57" s="147">
        <f t="shared" si="5"/>
        <v>25674284</v>
      </c>
      <c r="E57" s="172">
        <v>199.32062812794661</v>
      </c>
      <c r="F57" s="146">
        <f t="shared" si="5"/>
        <v>32635</v>
      </c>
      <c r="G57" s="146">
        <f t="shared" si="5"/>
        <v>98238</v>
      </c>
      <c r="H57" s="173">
        <f t="shared" si="5"/>
        <v>74512</v>
      </c>
      <c r="I57" s="174">
        <f t="shared" si="5"/>
        <v>56361</v>
      </c>
      <c r="J57" s="175">
        <f t="shared" si="5"/>
        <v>0</v>
      </c>
    </row>
    <row r="58" spans="1:10" ht="19.5" thickBot="1" x14ac:dyDescent="0.35">
      <c r="A58" s="160"/>
      <c r="B58" s="161"/>
      <c r="C58" s="161"/>
      <c r="D58" s="161"/>
      <c r="E58" s="162"/>
      <c r="F58" s="149"/>
      <c r="G58" s="149"/>
      <c r="H58" s="114"/>
      <c r="I58" s="114"/>
      <c r="J58" s="114"/>
    </row>
    <row r="59" spans="1:10" ht="16.5" thickBot="1" x14ac:dyDescent="0.3">
      <c r="A59" s="430" t="s">
        <v>57</v>
      </c>
      <c r="B59" s="431"/>
      <c r="C59" s="431"/>
      <c r="D59" s="431"/>
      <c r="E59" s="431"/>
      <c r="F59" s="431"/>
      <c r="G59" s="431"/>
      <c r="H59" s="435"/>
      <c r="I59" s="435"/>
      <c r="J59" s="436"/>
    </row>
    <row r="60" spans="1:10" ht="18.75" x14ac:dyDescent="0.3">
      <c r="A60" s="82" t="s">
        <v>58</v>
      </c>
      <c r="B60" s="150">
        <v>10227</v>
      </c>
      <c r="C60" s="151">
        <v>19378</v>
      </c>
      <c r="D60" s="150">
        <v>3747879</v>
      </c>
      <c r="E60" s="118">
        <v>193.40896893384252</v>
      </c>
      <c r="F60" s="165">
        <v>5086</v>
      </c>
      <c r="G60" s="165">
        <v>14292</v>
      </c>
      <c r="H60" s="166">
        <v>11116</v>
      </c>
      <c r="I60" s="119">
        <v>8262</v>
      </c>
      <c r="J60" s="120">
        <v>0</v>
      </c>
    </row>
    <row r="61" spans="1:10" ht="18.75" x14ac:dyDescent="0.3">
      <c r="A61" s="91" t="s">
        <v>59</v>
      </c>
      <c r="B61" s="129">
        <v>11574</v>
      </c>
      <c r="C61" s="153">
        <v>21559</v>
      </c>
      <c r="D61" s="129">
        <v>4105675</v>
      </c>
      <c r="E61" s="97">
        <v>190.43902778422006</v>
      </c>
      <c r="F61" s="165">
        <v>6186</v>
      </c>
      <c r="G61" s="165">
        <v>15373</v>
      </c>
      <c r="H61" s="123">
        <v>12799</v>
      </c>
      <c r="I61" s="124">
        <v>8760</v>
      </c>
      <c r="J61" s="133">
        <v>0</v>
      </c>
    </row>
    <row r="62" spans="1:10" ht="18.75" x14ac:dyDescent="0.3">
      <c r="A62" s="91" t="s">
        <v>60</v>
      </c>
      <c r="B62" s="129">
        <v>13342</v>
      </c>
      <c r="C62" s="153">
        <v>24315</v>
      </c>
      <c r="D62" s="129">
        <v>4742614</v>
      </c>
      <c r="E62" s="97">
        <v>195.04889985605593</v>
      </c>
      <c r="F62" s="165">
        <v>7108</v>
      </c>
      <c r="G62" s="165">
        <v>17207</v>
      </c>
      <c r="H62" s="123">
        <v>14940</v>
      </c>
      <c r="I62" s="124">
        <v>9375</v>
      </c>
      <c r="J62" s="133">
        <v>0</v>
      </c>
    </row>
    <row r="63" spans="1:10" ht="18.75" x14ac:dyDescent="0.3">
      <c r="A63" s="91" t="s">
        <v>61</v>
      </c>
      <c r="B63" s="129">
        <v>5470</v>
      </c>
      <c r="C63" s="153">
        <v>10805</v>
      </c>
      <c r="D63" s="129">
        <v>2128972</v>
      </c>
      <c r="E63" s="97">
        <v>197.03581675150394</v>
      </c>
      <c r="F63" s="165">
        <v>3049</v>
      </c>
      <c r="G63" s="165">
        <v>7756</v>
      </c>
      <c r="H63" s="123">
        <v>6214</v>
      </c>
      <c r="I63" s="124">
        <v>4591</v>
      </c>
      <c r="J63" s="133">
        <v>0</v>
      </c>
    </row>
    <row r="64" spans="1:10" ht="18.75" x14ac:dyDescent="0.3">
      <c r="A64" s="91" t="s">
        <v>62</v>
      </c>
      <c r="B64" s="129">
        <v>4275</v>
      </c>
      <c r="C64" s="153">
        <v>7955</v>
      </c>
      <c r="D64" s="129">
        <v>1525480</v>
      </c>
      <c r="E64" s="97">
        <v>191.76367064739156</v>
      </c>
      <c r="F64" s="165">
        <v>2006</v>
      </c>
      <c r="G64" s="165">
        <v>5949</v>
      </c>
      <c r="H64" s="123">
        <v>4489</v>
      </c>
      <c r="I64" s="124">
        <v>3466</v>
      </c>
      <c r="J64" s="133">
        <v>0</v>
      </c>
    </row>
    <row r="65" spans="1:10" ht="18.75" x14ac:dyDescent="0.3">
      <c r="A65" s="91" t="s">
        <v>63</v>
      </c>
      <c r="B65" s="129">
        <v>10674</v>
      </c>
      <c r="C65" s="153">
        <v>19986</v>
      </c>
      <c r="D65" s="129">
        <v>3854030</v>
      </c>
      <c r="E65" s="97">
        <v>192.83648553987791</v>
      </c>
      <c r="F65" s="165">
        <v>5198</v>
      </c>
      <c r="G65" s="165">
        <v>14788</v>
      </c>
      <c r="H65" s="123">
        <v>11527</v>
      </c>
      <c r="I65" s="124">
        <v>8459</v>
      </c>
      <c r="J65" s="133">
        <v>0</v>
      </c>
    </row>
    <row r="66" spans="1:10" ht="19.5" thickBot="1" x14ac:dyDescent="0.35">
      <c r="A66" s="91" t="s">
        <v>64</v>
      </c>
      <c r="B66" s="156">
        <v>10025</v>
      </c>
      <c r="C66" s="157">
        <v>18449</v>
      </c>
      <c r="D66" s="156">
        <v>3616390</v>
      </c>
      <c r="E66" s="97">
        <v>196.02092254322727</v>
      </c>
      <c r="F66" s="176">
        <v>5103</v>
      </c>
      <c r="G66" s="165">
        <v>13346</v>
      </c>
      <c r="H66" s="171">
        <v>10826</v>
      </c>
      <c r="I66" s="143">
        <v>7623</v>
      </c>
      <c r="J66" s="144">
        <v>0</v>
      </c>
    </row>
    <row r="67" spans="1:10" ht="19.5" thickBot="1" x14ac:dyDescent="0.35">
      <c r="A67" s="107" t="s">
        <v>48</v>
      </c>
      <c r="B67" s="145">
        <f>SUM(B60:B66)</f>
        <v>65587</v>
      </c>
      <c r="C67" s="145">
        <f t="shared" ref="C67:J67" si="6">SUM(C60:C66)</f>
        <v>122447</v>
      </c>
      <c r="D67" s="145">
        <f t="shared" si="6"/>
        <v>23721040</v>
      </c>
      <c r="E67" s="177">
        <v>199.32062812794661</v>
      </c>
      <c r="F67" s="146">
        <f t="shared" si="6"/>
        <v>33736</v>
      </c>
      <c r="G67" s="146">
        <f t="shared" si="6"/>
        <v>88711</v>
      </c>
      <c r="H67" s="108">
        <f t="shared" si="6"/>
        <v>71911</v>
      </c>
      <c r="I67" s="111">
        <f t="shared" si="6"/>
        <v>50536</v>
      </c>
      <c r="J67" s="112">
        <f t="shared" si="6"/>
        <v>0</v>
      </c>
    </row>
    <row r="68" spans="1:10" ht="19.5" thickBot="1" x14ac:dyDescent="0.35">
      <c r="A68" s="160"/>
      <c r="B68" s="161"/>
      <c r="C68" s="161"/>
      <c r="D68" s="161"/>
      <c r="E68" s="162"/>
      <c r="F68" s="149"/>
      <c r="G68" s="149"/>
      <c r="H68" s="114"/>
      <c r="I68" s="114"/>
      <c r="J68" s="114"/>
    </row>
    <row r="69" spans="1:10" ht="19.5" thickBot="1" x14ac:dyDescent="0.35">
      <c r="A69" s="364" t="s">
        <v>65</v>
      </c>
      <c r="B69" s="179"/>
      <c r="C69" s="179"/>
      <c r="D69" s="179"/>
      <c r="E69" s="179"/>
      <c r="F69" s="180"/>
      <c r="G69" s="179"/>
      <c r="H69" s="179"/>
      <c r="I69" s="179"/>
      <c r="J69" s="181"/>
    </row>
    <row r="70" spans="1:10" ht="18.75" x14ac:dyDescent="0.3">
      <c r="A70" s="82" t="s">
        <v>66</v>
      </c>
      <c r="B70" s="150">
        <v>4554</v>
      </c>
      <c r="C70" s="151">
        <v>8484</v>
      </c>
      <c r="D70" s="150">
        <v>1614563</v>
      </c>
      <c r="E70" s="182">
        <v>190.30681282413957</v>
      </c>
      <c r="F70" s="165">
        <v>2097</v>
      </c>
      <c r="G70" s="165">
        <v>6387</v>
      </c>
      <c r="H70" s="116">
        <v>4826</v>
      </c>
      <c r="I70" s="183">
        <v>3657</v>
      </c>
      <c r="J70" s="125">
        <v>1</v>
      </c>
    </row>
    <row r="71" spans="1:10" ht="18.75" x14ac:dyDescent="0.3">
      <c r="A71" s="91" t="s">
        <v>67</v>
      </c>
      <c r="B71" s="129">
        <v>8451</v>
      </c>
      <c r="C71" s="153">
        <v>15129</v>
      </c>
      <c r="D71" s="129">
        <v>2967606</v>
      </c>
      <c r="E71" s="184">
        <v>196.15348007138607</v>
      </c>
      <c r="F71" s="165">
        <v>3661</v>
      </c>
      <c r="G71" s="165">
        <v>11468</v>
      </c>
      <c r="H71" s="123">
        <v>8585</v>
      </c>
      <c r="I71" s="124">
        <v>6544</v>
      </c>
      <c r="J71" s="133">
        <v>0</v>
      </c>
    </row>
    <row r="72" spans="1:10" ht="18.75" x14ac:dyDescent="0.3">
      <c r="A72" s="91" t="s">
        <v>65</v>
      </c>
      <c r="B72" s="129">
        <v>8937</v>
      </c>
      <c r="C72" s="153">
        <v>16358</v>
      </c>
      <c r="D72" s="129">
        <v>3165860</v>
      </c>
      <c r="E72" s="184">
        <v>193.5358845824673</v>
      </c>
      <c r="F72" s="165">
        <v>4059</v>
      </c>
      <c r="G72" s="165">
        <v>12299</v>
      </c>
      <c r="H72" s="123">
        <v>9216</v>
      </c>
      <c r="I72" s="124">
        <v>7142</v>
      </c>
      <c r="J72" s="133">
        <v>0</v>
      </c>
    </row>
    <row r="73" spans="1:10" ht="18.75" x14ac:dyDescent="0.3">
      <c r="A73" s="91" t="s">
        <v>68</v>
      </c>
      <c r="B73" s="129">
        <v>4552</v>
      </c>
      <c r="C73" s="153">
        <v>8212</v>
      </c>
      <c r="D73" s="129">
        <v>1584952</v>
      </c>
      <c r="E73" s="184">
        <v>193.00438382854358</v>
      </c>
      <c r="F73" s="165">
        <v>1831</v>
      </c>
      <c r="G73" s="165">
        <v>6381</v>
      </c>
      <c r="H73" s="123">
        <v>4449</v>
      </c>
      <c r="I73" s="124">
        <v>3763</v>
      </c>
      <c r="J73" s="133">
        <v>0</v>
      </c>
    </row>
    <row r="74" spans="1:10" ht="18.75" x14ac:dyDescent="0.3">
      <c r="A74" s="91" t="s">
        <v>69</v>
      </c>
      <c r="B74" s="129">
        <v>7075</v>
      </c>
      <c r="C74" s="153">
        <v>12948</v>
      </c>
      <c r="D74" s="129">
        <v>2511024</v>
      </c>
      <c r="E74" s="184">
        <v>193.93141797961076</v>
      </c>
      <c r="F74" s="165">
        <v>3213</v>
      </c>
      <c r="G74" s="165">
        <v>9735</v>
      </c>
      <c r="H74" s="123">
        <v>7224</v>
      </c>
      <c r="I74" s="124">
        <v>5724</v>
      </c>
      <c r="J74" s="133">
        <v>0</v>
      </c>
    </row>
    <row r="75" spans="1:10" ht="19.5" thickBot="1" x14ac:dyDescent="0.35">
      <c r="A75" s="98" t="s">
        <v>70</v>
      </c>
      <c r="B75" s="156">
        <v>4915</v>
      </c>
      <c r="C75" s="157">
        <v>9363</v>
      </c>
      <c r="D75" s="156">
        <v>1787620</v>
      </c>
      <c r="E75" s="185">
        <v>190.92384919363451</v>
      </c>
      <c r="F75" s="176">
        <v>2436</v>
      </c>
      <c r="G75" s="165">
        <v>6927</v>
      </c>
      <c r="H75" s="186">
        <v>5206</v>
      </c>
      <c r="I75" s="187">
        <v>4157</v>
      </c>
      <c r="J75" s="138">
        <v>0</v>
      </c>
    </row>
    <row r="76" spans="1:10" ht="19.5" thickBot="1" x14ac:dyDescent="0.35">
      <c r="A76" s="107" t="s">
        <v>48</v>
      </c>
      <c r="B76" s="145">
        <f>SUM(B70:B75)</f>
        <v>38484</v>
      </c>
      <c r="C76" s="145">
        <f t="shared" ref="C76:J76" si="7">SUM(C70:C75)</f>
        <v>70494</v>
      </c>
      <c r="D76" s="145">
        <f t="shared" si="7"/>
        <v>13631625</v>
      </c>
      <c r="E76" s="172">
        <v>199.32062812794661</v>
      </c>
      <c r="F76" s="146">
        <f t="shared" si="7"/>
        <v>17297</v>
      </c>
      <c r="G76" s="146">
        <f t="shared" si="7"/>
        <v>53197</v>
      </c>
      <c r="H76" s="108">
        <f t="shared" si="7"/>
        <v>39506</v>
      </c>
      <c r="I76" s="111">
        <f t="shared" si="7"/>
        <v>30987</v>
      </c>
      <c r="J76" s="112">
        <f t="shared" si="7"/>
        <v>1</v>
      </c>
    </row>
    <row r="77" spans="1:10" ht="19.5" thickBot="1" x14ac:dyDescent="0.35">
      <c r="A77" s="160"/>
      <c r="B77" s="161"/>
      <c r="C77" s="161"/>
      <c r="D77" s="161"/>
      <c r="E77" s="162"/>
      <c r="F77" s="149"/>
      <c r="G77" s="149"/>
      <c r="H77" s="114"/>
      <c r="I77" s="114"/>
      <c r="J77" s="114"/>
    </row>
    <row r="78" spans="1:10" ht="16.5" thickBot="1" x14ac:dyDescent="0.3">
      <c r="A78" s="430" t="s">
        <v>71</v>
      </c>
      <c r="B78" s="431"/>
      <c r="C78" s="431"/>
      <c r="D78" s="431"/>
      <c r="E78" s="431"/>
      <c r="F78" s="431"/>
      <c r="G78" s="431"/>
      <c r="H78" s="435"/>
      <c r="I78" s="435"/>
      <c r="J78" s="436"/>
    </row>
    <row r="79" spans="1:10" ht="18.75" x14ac:dyDescent="0.3">
      <c r="A79" s="82" t="s">
        <v>72</v>
      </c>
      <c r="B79" s="150">
        <v>2918</v>
      </c>
      <c r="C79" s="151">
        <v>5345</v>
      </c>
      <c r="D79" s="150">
        <v>1018655</v>
      </c>
      <c r="E79" s="182">
        <v>190.58091674462113</v>
      </c>
      <c r="F79" s="165">
        <v>1403</v>
      </c>
      <c r="G79" s="165">
        <v>3942</v>
      </c>
      <c r="H79" s="166">
        <v>3063</v>
      </c>
      <c r="I79" s="119">
        <v>2282</v>
      </c>
      <c r="J79" s="120">
        <v>0</v>
      </c>
    </row>
    <row r="80" spans="1:10" ht="18.75" x14ac:dyDescent="0.3">
      <c r="A80" s="91" t="s">
        <v>73</v>
      </c>
      <c r="B80" s="129">
        <v>288</v>
      </c>
      <c r="C80" s="153">
        <v>585</v>
      </c>
      <c r="D80" s="129">
        <v>106708</v>
      </c>
      <c r="E80" s="184">
        <v>182.4068376068376</v>
      </c>
      <c r="F80" s="165">
        <v>167</v>
      </c>
      <c r="G80" s="165">
        <v>418</v>
      </c>
      <c r="H80" s="123">
        <v>327</v>
      </c>
      <c r="I80" s="124">
        <v>258</v>
      </c>
      <c r="J80" s="133">
        <v>0</v>
      </c>
    </row>
    <row r="81" spans="1:10" ht="18.75" x14ac:dyDescent="0.3">
      <c r="A81" s="91" t="s">
        <v>74</v>
      </c>
      <c r="B81" s="129">
        <v>7301</v>
      </c>
      <c r="C81" s="153">
        <v>13602</v>
      </c>
      <c r="D81" s="129">
        <v>2652193</v>
      </c>
      <c r="E81" s="184">
        <v>194.98551683575946</v>
      </c>
      <c r="F81" s="165">
        <v>3728</v>
      </c>
      <c r="G81" s="165">
        <v>9874</v>
      </c>
      <c r="H81" s="123">
        <v>7949</v>
      </c>
      <c r="I81" s="124">
        <v>5653</v>
      </c>
      <c r="J81" s="133">
        <v>0</v>
      </c>
    </row>
    <row r="82" spans="1:10" ht="18.75" x14ac:dyDescent="0.3">
      <c r="A82" s="91" t="s">
        <v>71</v>
      </c>
      <c r="B82" s="129">
        <v>11872</v>
      </c>
      <c r="C82" s="153">
        <v>21455</v>
      </c>
      <c r="D82" s="129">
        <v>4126540</v>
      </c>
      <c r="E82" s="184">
        <v>192.33465392682359</v>
      </c>
      <c r="F82" s="165">
        <v>5518</v>
      </c>
      <c r="G82" s="165">
        <v>15937</v>
      </c>
      <c r="H82" s="123">
        <v>12567</v>
      </c>
      <c r="I82" s="124">
        <v>8888</v>
      </c>
      <c r="J82" s="133">
        <v>0</v>
      </c>
    </row>
    <row r="83" spans="1:10" ht="18.75" x14ac:dyDescent="0.3">
      <c r="A83" s="91" t="s">
        <v>75</v>
      </c>
      <c r="B83" s="129">
        <v>8931</v>
      </c>
      <c r="C83" s="153">
        <v>17078</v>
      </c>
      <c r="D83" s="129">
        <v>3360579</v>
      </c>
      <c r="E83" s="184">
        <v>196.77825272280126</v>
      </c>
      <c r="F83" s="165">
        <v>4456</v>
      </c>
      <c r="G83" s="165">
        <v>12622</v>
      </c>
      <c r="H83" s="123">
        <v>9741</v>
      </c>
      <c r="I83" s="124">
        <v>7336</v>
      </c>
      <c r="J83" s="133">
        <v>1</v>
      </c>
    </row>
    <row r="84" spans="1:10" ht="18.75" x14ac:dyDescent="0.3">
      <c r="A84" s="91" t="s">
        <v>76</v>
      </c>
      <c r="B84" s="129">
        <v>9057</v>
      </c>
      <c r="C84" s="153">
        <v>16383</v>
      </c>
      <c r="D84" s="129">
        <v>3156982</v>
      </c>
      <c r="E84" s="184">
        <v>192.69865104071295</v>
      </c>
      <c r="F84" s="165">
        <v>4108</v>
      </c>
      <c r="G84" s="165">
        <v>12275</v>
      </c>
      <c r="H84" s="123">
        <v>9290</v>
      </c>
      <c r="I84" s="124">
        <v>7092</v>
      </c>
      <c r="J84" s="133">
        <v>1</v>
      </c>
    </row>
    <row r="85" spans="1:10" ht="18.75" x14ac:dyDescent="0.3">
      <c r="A85" s="91" t="s">
        <v>77</v>
      </c>
      <c r="B85" s="129">
        <v>3168</v>
      </c>
      <c r="C85" s="153">
        <v>5623</v>
      </c>
      <c r="D85" s="129">
        <v>1091448</v>
      </c>
      <c r="E85" s="184">
        <v>194.10421483194025</v>
      </c>
      <c r="F85" s="165">
        <v>1248</v>
      </c>
      <c r="G85" s="165">
        <v>4375</v>
      </c>
      <c r="H85" s="123">
        <v>3045</v>
      </c>
      <c r="I85" s="124">
        <v>2578</v>
      </c>
      <c r="J85" s="133">
        <v>0</v>
      </c>
    </row>
    <row r="86" spans="1:10" ht="18.75" x14ac:dyDescent="0.3">
      <c r="A86" s="91" t="s">
        <v>78</v>
      </c>
      <c r="B86" s="129">
        <v>6340</v>
      </c>
      <c r="C86" s="153">
        <v>12005</v>
      </c>
      <c r="D86" s="129">
        <v>2333905</v>
      </c>
      <c r="E86" s="184">
        <v>194.41107871720118</v>
      </c>
      <c r="F86" s="165">
        <v>3210</v>
      </c>
      <c r="G86" s="165">
        <v>8795</v>
      </c>
      <c r="H86" s="123">
        <v>6807</v>
      </c>
      <c r="I86" s="124">
        <v>5198</v>
      </c>
      <c r="J86" s="133">
        <v>0</v>
      </c>
    </row>
    <row r="87" spans="1:10" ht="18.75" x14ac:dyDescent="0.3">
      <c r="A87" s="91" t="s">
        <v>79</v>
      </c>
      <c r="B87" s="129">
        <v>2199</v>
      </c>
      <c r="C87" s="153">
        <v>3989</v>
      </c>
      <c r="D87" s="129">
        <v>782693</v>
      </c>
      <c r="E87" s="184">
        <v>196.21283529706693</v>
      </c>
      <c r="F87" s="165">
        <v>1123</v>
      </c>
      <c r="G87" s="165">
        <v>2866</v>
      </c>
      <c r="H87" s="123">
        <v>2186</v>
      </c>
      <c r="I87" s="124">
        <v>1803</v>
      </c>
      <c r="J87" s="133">
        <v>0</v>
      </c>
    </row>
    <row r="88" spans="1:10" ht="19.5" thickBot="1" x14ac:dyDescent="0.35">
      <c r="A88" s="98" t="s">
        <v>80</v>
      </c>
      <c r="B88" s="156">
        <v>10333</v>
      </c>
      <c r="C88" s="157">
        <v>18069</v>
      </c>
      <c r="D88" s="156">
        <v>3558572</v>
      </c>
      <c r="E88" s="185">
        <v>196.9434943826443</v>
      </c>
      <c r="F88" s="176">
        <v>4143</v>
      </c>
      <c r="G88" s="165">
        <v>13926</v>
      </c>
      <c r="H88" s="171">
        <v>9953</v>
      </c>
      <c r="I88" s="143">
        <v>8116</v>
      </c>
      <c r="J88" s="144">
        <v>0</v>
      </c>
    </row>
    <row r="89" spans="1:10" ht="19.5" thickBot="1" x14ac:dyDescent="0.35">
      <c r="A89" s="107" t="s">
        <v>48</v>
      </c>
      <c r="B89" s="145">
        <f>SUM(B79:B88)</f>
        <v>62407</v>
      </c>
      <c r="C89" s="145">
        <f t="shared" ref="C89:E89" si="8">SUM(C79:C88)</f>
        <v>114134</v>
      </c>
      <c r="D89" s="145">
        <f t="shared" si="8"/>
        <v>22188275</v>
      </c>
      <c r="E89" s="188">
        <v>199.32062812794661</v>
      </c>
      <c r="F89" s="189">
        <f>SUM(F79:F88)</f>
        <v>29104</v>
      </c>
      <c r="G89" s="189">
        <f>SUM(G79:G88)</f>
        <v>85030</v>
      </c>
      <c r="H89" s="173">
        <f>SUM(H79:H88)</f>
        <v>64928</v>
      </c>
      <c r="I89" s="174">
        <f t="shared" ref="I89:J89" si="9">SUM(I79:I88)</f>
        <v>49204</v>
      </c>
      <c r="J89" s="175">
        <f t="shared" si="9"/>
        <v>2</v>
      </c>
    </row>
    <row r="90" spans="1:10" ht="19.5" thickBot="1" x14ac:dyDescent="0.35">
      <c r="A90" s="160"/>
      <c r="B90" s="161"/>
      <c r="C90" s="161"/>
      <c r="D90" s="161"/>
      <c r="E90" s="114"/>
      <c r="F90" s="149"/>
      <c r="G90" s="149"/>
      <c r="H90" s="114"/>
      <c r="I90" s="114"/>
      <c r="J90" s="114"/>
    </row>
    <row r="91" spans="1:10" ht="16.5" thickBot="1" x14ac:dyDescent="0.3">
      <c r="A91" s="430" t="s">
        <v>81</v>
      </c>
      <c r="B91" s="431"/>
      <c r="C91" s="431"/>
      <c r="D91" s="431"/>
      <c r="E91" s="431"/>
      <c r="F91" s="431"/>
      <c r="G91" s="431"/>
      <c r="H91" s="435"/>
      <c r="I91" s="435"/>
      <c r="J91" s="436"/>
    </row>
    <row r="92" spans="1:10" ht="18.75" x14ac:dyDescent="0.3">
      <c r="A92" s="82" t="s">
        <v>82</v>
      </c>
      <c r="B92" s="150">
        <v>6608</v>
      </c>
      <c r="C92" s="151">
        <v>11996</v>
      </c>
      <c r="D92" s="164">
        <v>2279261</v>
      </c>
      <c r="E92" s="118">
        <v>190.00175058352784</v>
      </c>
      <c r="F92" s="165">
        <v>2683</v>
      </c>
      <c r="G92" s="165">
        <v>9313</v>
      </c>
      <c r="H92" s="166">
        <v>6544</v>
      </c>
      <c r="I92" s="119">
        <v>5451</v>
      </c>
      <c r="J92" s="120">
        <v>1</v>
      </c>
    </row>
    <row r="93" spans="1:10" ht="18.75" x14ac:dyDescent="0.3">
      <c r="A93" s="91" t="s">
        <v>83</v>
      </c>
      <c r="B93" s="129">
        <v>9160</v>
      </c>
      <c r="C93" s="153">
        <v>17477</v>
      </c>
      <c r="D93" s="168">
        <v>3368896</v>
      </c>
      <c r="E93" s="97">
        <v>192.7616867883504</v>
      </c>
      <c r="F93" s="165">
        <v>4204</v>
      </c>
      <c r="G93" s="165">
        <v>13273</v>
      </c>
      <c r="H93" s="123">
        <v>9856</v>
      </c>
      <c r="I93" s="124">
        <v>7621</v>
      </c>
      <c r="J93" s="133">
        <v>0</v>
      </c>
    </row>
    <row r="94" spans="1:10" ht="18.75" x14ac:dyDescent="0.3">
      <c r="A94" s="91" t="s">
        <v>84</v>
      </c>
      <c r="B94" s="129">
        <v>4596</v>
      </c>
      <c r="C94" s="153">
        <v>8829</v>
      </c>
      <c r="D94" s="168">
        <v>1688187</v>
      </c>
      <c r="E94" s="97">
        <v>191.20931022765885</v>
      </c>
      <c r="F94" s="165">
        <v>2157</v>
      </c>
      <c r="G94" s="165">
        <v>6672</v>
      </c>
      <c r="H94" s="123">
        <v>4874</v>
      </c>
      <c r="I94" s="124">
        <v>3954</v>
      </c>
      <c r="J94" s="133">
        <v>1</v>
      </c>
    </row>
    <row r="95" spans="1:10" ht="18.75" x14ac:dyDescent="0.3">
      <c r="A95" s="91" t="s">
        <v>85</v>
      </c>
      <c r="B95" s="129">
        <v>3350</v>
      </c>
      <c r="C95" s="153">
        <v>5938</v>
      </c>
      <c r="D95" s="168">
        <v>1127810</v>
      </c>
      <c r="E95" s="97">
        <v>189.93095318288985</v>
      </c>
      <c r="F95" s="165">
        <v>1266</v>
      </c>
      <c r="G95" s="165">
        <v>4672</v>
      </c>
      <c r="H95" s="123">
        <v>3390</v>
      </c>
      <c r="I95" s="124">
        <v>2548</v>
      </c>
      <c r="J95" s="133">
        <v>0</v>
      </c>
    </row>
    <row r="96" spans="1:10" ht="18.75" x14ac:dyDescent="0.3">
      <c r="A96" s="91" t="s">
        <v>86</v>
      </c>
      <c r="B96" s="129">
        <v>5907</v>
      </c>
      <c r="C96" s="153">
        <v>11439</v>
      </c>
      <c r="D96" s="168">
        <v>2218768</v>
      </c>
      <c r="E96" s="97">
        <v>193.96520674884169</v>
      </c>
      <c r="F96" s="165">
        <v>2723</v>
      </c>
      <c r="G96" s="165">
        <v>8716</v>
      </c>
      <c r="H96" s="123">
        <v>6286</v>
      </c>
      <c r="I96" s="124">
        <v>5152</v>
      </c>
      <c r="J96" s="133">
        <v>1</v>
      </c>
    </row>
    <row r="97" spans="1:10" ht="18.75" x14ac:dyDescent="0.3">
      <c r="A97" s="91" t="s">
        <v>87</v>
      </c>
      <c r="B97" s="129">
        <v>1288</v>
      </c>
      <c r="C97" s="153">
        <v>2740</v>
      </c>
      <c r="D97" s="168">
        <v>515649</v>
      </c>
      <c r="E97" s="97">
        <v>188.19306569343067</v>
      </c>
      <c r="F97" s="165">
        <v>702</v>
      </c>
      <c r="G97" s="165">
        <v>2038</v>
      </c>
      <c r="H97" s="123">
        <v>1433</v>
      </c>
      <c r="I97" s="124">
        <v>1307</v>
      </c>
      <c r="J97" s="133">
        <v>0</v>
      </c>
    </row>
    <row r="98" spans="1:10" ht="18.75" x14ac:dyDescent="0.3">
      <c r="A98" s="91" t="s">
        <v>88</v>
      </c>
      <c r="B98" s="129">
        <v>18336</v>
      </c>
      <c r="C98" s="153">
        <v>32963</v>
      </c>
      <c r="D98" s="168">
        <v>6497735</v>
      </c>
      <c r="E98" s="97">
        <v>197.12207626733004</v>
      </c>
      <c r="F98" s="165">
        <v>8079</v>
      </c>
      <c r="G98" s="165">
        <v>24884</v>
      </c>
      <c r="H98" s="123">
        <v>18916</v>
      </c>
      <c r="I98" s="124">
        <v>14047</v>
      </c>
      <c r="J98" s="133">
        <v>0</v>
      </c>
    </row>
    <row r="99" spans="1:10" ht="21" customHeight="1" x14ac:dyDescent="0.3">
      <c r="A99" s="190" t="s">
        <v>89</v>
      </c>
      <c r="B99" s="129">
        <v>5018</v>
      </c>
      <c r="C99" s="153">
        <v>9729</v>
      </c>
      <c r="D99" s="191">
        <v>1833780</v>
      </c>
      <c r="E99" s="192">
        <v>188.48596978106693</v>
      </c>
      <c r="F99" s="165">
        <v>2416</v>
      </c>
      <c r="G99" s="165">
        <v>7313</v>
      </c>
      <c r="H99" s="123">
        <v>5417</v>
      </c>
      <c r="I99" s="124">
        <v>4312</v>
      </c>
      <c r="J99" s="133">
        <v>0</v>
      </c>
    </row>
    <row r="100" spans="1:10" ht="19.5" thickBot="1" x14ac:dyDescent="0.35">
      <c r="A100" s="91" t="s">
        <v>90</v>
      </c>
      <c r="B100" s="156">
        <v>7622</v>
      </c>
      <c r="C100" s="157">
        <v>14394</v>
      </c>
      <c r="D100" s="170">
        <v>2793594</v>
      </c>
      <c r="E100" s="104">
        <v>194.08045018757815</v>
      </c>
      <c r="F100" s="176">
        <v>3519</v>
      </c>
      <c r="G100" s="165">
        <v>10875</v>
      </c>
      <c r="H100" s="171">
        <v>7922</v>
      </c>
      <c r="I100" s="143">
        <v>6472</v>
      </c>
      <c r="J100" s="144">
        <v>0</v>
      </c>
    </row>
    <row r="101" spans="1:10" ht="19.5" thickBot="1" x14ac:dyDescent="0.35">
      <c r="A101" s="107" t="s">
        <v>48</v>
      </c>
      <c r="B101" s="145">
        <f>SUM(B92:B100)</f>
        <v>61885</v>
      </c>
      <c r="C101" s="145">
        <f t="shared" ref="C101:G101" si="10">SUM(C92:C100)</f>
        <v>115505</v>
      </c>
      <c r="D101" s="145">
        <f t="shared" si="10"/>
        <v>22323680</v>
      </c>
      <c r="E101" s="172">
        <v>199.32062812794661</v>
      </c>
      <c r="F101" s="146">
        <f t="shared" si="10"/>
        <v>27749</v>
      </c>
      <c r="G101" s="146">
        <f t="shared" si="10"/>
        <v>87756</v>
      </c>
      <c r="H101" s="173">
        <f>SUM(H92:H100)</f>
        <v>64638</v>
      </c>
      <c r="I101" s="174">
        <f>SUM(I92:I100)</f>
        <v>50864</v>
      </c>
      <c r="J101" s="175">
        <f>SUM(J92:J100)</f>
        <v>3</v>
      </c>
    </row>
    <row r="102" spans="1:10" ht="19.5" thickBot="1" x14ac:dyDescent="0.35">
      <c r="A102" s="160"/>
      <c r="B102" s="161"/>
      <c r="C102" s="161"/>
      <c r="D102" s="161"/>
      <c r="E102" s="162"/>
      <c r="F102" s="149"/>
      <c r="G102" s="149"/>
      <c r="H102" s="114"/>
      <c r="I102" s="114"/>
      <c r="J102" s="114"/>
    </row>
    <row r="103" spans="1:10" ht="16.5" thickBot="1" x14ac:dyDescent="0.3">
      <c r="A103" s="437" t="s">
        <v>91</v>
      </c>
      <c r="B103" s="438"/>
      <c r="C103" s="438"/>
      <c r="D103" s="438"/>
      <c r="E103" s="438"/>
      <c r="F103" s="438"/>
      <c r="G103" s="438"/>
      <c r="H103" s="439"/>
      <c r="I103" s="439"/>
      <c r="J103" s="440"/>
    </row>
    <row r="104" spans="1:10" ht="18.75" x14ac:dyDescent="0.3">
      <c r="A104" s="193" t="s">
        <v>92</v>
      </c>
      <c r="B104" s="194">
        <v>4308</v>
      </c>
      <c r="C104" s="195">
        <v>9046</v>
      </c>
      <c r="D104" s="194">
        <v>1730189</v>
      </c>
      <c r="E104" s="182">
        <v>191.26564227282776</v>
      </c>
      <c r="F104" s="165">
        <v>2297</v>
      </c>
      <c r="G104" s="165">
        <v>6749</v>
      </c>
      <c r="H104" s="166">
        <v>4875</v>
      </c>
      <c r="I104" s="119">
        <v>4169</v>
      </c>
      <c r="J104" s="120">
        <v>2</v>
      </c>
    </row>
    <row r="105" spans="1:10" ht="18.75" x14ac:dyDescent="0.3">
      <c r="A105" s="196" t="s">
        <v>93</v>
      </c>
      <c r="B105" s="129">
        <v>6078</v>
      </c>
      <c r="C105" s="131">
        <v>10933</v>
      </c>
      <c r="D105" s="129">
        <v>2145465</v>
      </c>
      <c r="E105" s="184">
        <v>196.23753772980885</v>
      </c>
      <c r="F105" s="165">
        <v>2652</v>
      </c>
      <c r="G105" s="165">
        <v>8281</v>
      </c>
      <c r="H105" s="123">
        <v>6037</v>
      </c>
      <c r="I105" s="124">
        <v>4896</v>
      </c>
      <c r="J105" s="133">
        <v>0</v>
      </c>
    </row>
    <row r="106" spans="1:10" ht="18.75" x14ac:dyDescent="0.3">
      <c r="A106" s="196" t="s">
        <v>94</v>
      </c>
      <c r="B106" s="126">
        <v>951</v>
      </c>
      <c r="C106" s="197">
        <v>1868</v>
      </c>
      <c r="D106" s="126">
        <v>383855</v>
      </c>
      <c r="E106" s="184">
        <v>205.48982869379014</v>
      </c>
      <c r="F106" s="165">
        <v>408</v>
      </c>
      <c r="G106" s="165">
        <v>1460</v>
      </c>
      <c r="H106" s="123">
        <v>972</v>
      </c>
      <c r="I106" s="124">
        <v>896</v>
      </c>
      <c r="J106" s="133">
        <v>0</v>
      </c>
    </row>
    <row r="107" spans="1:10" ht="18.75" x14ac:dyDescent="0.3">
      <c r="A107" s="196" t="s">
        <v>95</v>
      </c>
      <c r="B107" s="129">
        <v>8505</v>
      </c>
      <c r="C107" s="153">
        <v>16125</v>
      </c>
      <c r="D107" s="129">
        <v>3128215</v>
      </c>
      <c r="E107" s="184">
        <v>193.99782945736433</v>
      </c>
      <c r="F107" s="165">
        <v>4005</v>
      </c>
      <c r="G107" s="165">
        <v>12120</v>
      </c>
      <c r="H107" s="123">
        <v>8882</v>
      </c>
      <c r="I107" s="124">
        <v>7243</v>
      </c>
      <c r="J107" s="133">
        <v>0</v>
      </c>
    </row>
    <row r="108" spans="1:10" ht="18.75" x14ac:dyDescent="0.3">
      <c r="A108" s="91" t="s">
        <v>96</v>
      </c>
      <c r="B108" s="129">
        <v>5172</v>
      </c>
      <c r="C108" s="153">
        <v>9976</v>
      </c>
      <c r="D108" s="129">
        <v>1957948</v>
      </c>
      <c r="E108" s="184">
        <v>196.26583801122695</v>
      </c>
      <c r="F108" s="165">
        <v>2525</v>
      </c>
      <c r="G108" s="165">
        <v>7451</v>
      </c>
      <c r="H108" s="123">
        <v>5532</v>
      </c>
      <c r="I108" s="124">
        <v>4444</v>
      </c>
      <c r="J108" s="133">
        <v>0</v>
      </c>
    </row>
    <row r="109" spans="1:10" ht="18.75" x14ac:dyDescent="0.3">
      <c r="A109" s="91" t="s">
        <v>97</v>
      </c>
      <c r="B109" s="129">
        <v>4203</v>
      </c>
      <c r="C109" s="153">
        <v>8339</v>
      </c>
      <c r="D109" s="129">
        <v>1613493</v>
      </c>
      <c r="E109" s="184">
        <v>193.4875884398609</v>
      </c>
      <c r="F109" s="165">
        <v>2055</v>
      </c>
      <c r="G109" s="165">
        <v>6284</v>
      </c>
      <c r="H109" s="123">
        <v>4300</v>
      </c>
      <c r="I109" s="124">
        <v>4038</v>
      </c>
      <c r="J109" s="133">
        <v>1</v>
      </c>
    </row>
    <row r="110" spans="1:10" ht="18.75" x14ac:dyDescent="0.3">
      <c r="A110" s="91" t="s">
        <v>98</v>
      </c>
      <c r="B110" s="129">
        <v>10030</v>
      </c>
      <c r="C110" s="153">
        <v>19884</v>
      </c>
      <c r="D110" s="129">
        <v>3792088</v>
      </c>
      <c r="E110" s="184">
        <v>190.71052102192718</v>
      </c>
      <c r="F110" s="165">
        <v>5128</v>
      </c>
      <c r="G110" s="165">
        <v>14756</v>
      </c>
      <c r="H110" s="123">
        <v>11177</v>
      </c>
      <c r="I110" s="124">
        <v>8707</v>
      </c>
      <c r="J110" s="133">
        <v>0</v>
      </c>
    </row>
    <row r="111" spans="1:10" ht="18.75" x14ac:dyDescent="0.3">
      <c r="A111" s="91" t="s">
        <v>99</v>
      </c>
      <c r="B111" s="129">
        <v>6651</v>
      </c>
      <c r="C111" s="153">
        <v>13168</v>
      </c>
      <c r="D111" s="129">
        <v>2520379</v>
      </c>
      <c r="E111" s="184">
        <v>191.40180741190767</v>
      </c>
      <c r="F111" s="165">
        <v>3158</v>
      </c>
      <c r="G111" s="165">
        <v>10010</v>
      </c>
      <c r="H111" s="123">
        <v>6869</v>
      </c>
      <c r="I111" s="124">
        <v>6299</v>
      </c>
      <c r="J111" s="133">
        <v>0</v>
      </c>
    </row>
    <row r="112" spans="1:10" ht="18.75" x14ac:dyDescent="0.3">
      <c r="A112" s="91" t="s">
        <v>100</v>
      </c>
      <c r="B112" s="129">
        <v>5888</v>
      </c>
      <c r="C112" s="153">
        <v>12006</v>
      </c>
      <c r="D112" s="129">
        <v>2308105</v>
      </c>
      <c r="E112" s="184">
        <v>192.24596035315676</v>
      </c>
      <c r="F112" s="165">
        <v>3350</v>
      </c>
      <c r="G112" s="165">
        <v>8656</v>
      </c>
      <c r="H112" s="123">
        <v>6612</v>
      </c>
      <c r="I112" s="124">
        <v>5394</v>
      </c>
      <c r="J112" s="133">
        <v>0</v>
      </c>
    </row>
    <row r="113" spans="1:10" ht="18.75" x14ac:dyDescent="0.3">
      <c r="A113" s="91" t="s">
        <v>101</v>
      </c>
      <c r="B113" s="129">
        <v>8503</v>
      </c>
      <c r="C113" s="153">
        <v>15091</v>
      </c>
      <c r="D113" s="129">
        <v>2993974</v>
      </c>
      <c r="E113" s="184">
        <v>198.39467232125108</v>
      </c>
      <c r="F113" s="165">
        <v>3883</v>
      </c>
      <c r="G113" s="165">
        <v>11208</v>
      </c>
      <c r="H113" s="123">
        <v>8657</v>
      </c>
      <c r="I113" s="124">
        <v>6434</v>
      </c>
      <c r="J113" s="133">
        <v>0</v>
      </c>
    </row>
    <row r="114" spans="1:10" ht="18.75" x14ac:dyDescent="0.3">
      <c r="A114" s="91" t="s">
        <v>102</v>
      </c>
      <c r="B114" s="129">
        <v>9733</v>
      </c>
      <c r="C114" s="153">
        <v>19215</v>
      </c>
      <c r="D114" s="129">
        <v>3730248</v>
      </c>
      <c r="E114" s="184">
        <v>194.13208430913349</v>
      </c>
      <c r="F114" s="165">
        <v>5279</v>
      </c>
      <c r="G114" s="165">
        <v>13936</v>
      </c>
      <c r="H114" s="123">
        <v>10954</v>
      </c>
      <c r="I114" s="124">
        <v>8261</v>
      </c>
      <c r="J114" s="133">
        <v>0</v>
      </c>
    </row>
    <row r="115" spans="1:10" ht="18.75" x14ac:dyDescent="0.3">
      <c r="A115" s="91" t="s">
        <v>103</v>
      </c>
      <c r="B115" s="129">
        <v>17817</v>
      </c>
      <c r="C115" s="153">
        <v>33399</v>
      </c>
      <c r="D115" s="129">
        <v>6588560</v>
      </c>
      <c r="E115" s="184">
        <v>197.26818168208629</v>
      </c>
      <c r="F115" s="165">
        <v>8857</v>
      </c>
      <c r="G115" s="165">
        <v>24542</v>
      </c>
      <c r="H115" s="123">
        <v>19000</v>
      </c>
      <c r="I115" s="124">
        <v>14399</v>
      </c>
      <c r="J115" s="133">
        <v>0</v>
      </c>
    </row>
    <row r="116" spans="1:10" ht="18.75" x14ac:dyDescent="0.3">
      <c r="A116" s="91" t="s">
        <v>104</v>
      </c>
      <c r="B116" s="129">
        <v>6385</v>
      </c>
      <c r="C116" s="153">
        <v>12683</v>
      </c>
      <c r="D116" s="129">
        <v>2450924</v>
      </c>
      <c r="E116" s="184">
        <v>193.2448158952929</v>
      </c>
      <c r="F116" s="165">
        <v>3165</v>
      </c>
      <c r="G116" s="165">
        <v>9518</v>
      </c>
      <c r="H116" s="123">
        <v>6972</v>
      </c>
      <c r="I116" s="124">
        <v>5711</v>
      </c>
      <c r="J116" s="133">
        <v>0</v>
      </c>
    </row>
    <row r="117" spans="1:10" ht="19.5" thickBot="1" x14ac:dyDescent="0.35">
      <c r="A117" s="91" t="s">
        <v>105</v>
      </c>
      <c r="B117" s="156">
        <v>9110</v>
      </c>
      <c r="C117" s="157">
        <v>17137</v>
      </c>
      <c r="D117" s="156">
        <v>3341580</v>
      </c>
      <c r="E117" s="185">
        <v>194.99212230845538</v>
      </c>
      <c r="F117" s="176">
        <v>3891</v>
      </c>
      <c r="G117" s="165">
        <v>13246</v>
      </c>
      <c r="H117" s="171">
        <v>9521</v>
      </c>
      <c r="I117" s="143">
        <v>7616</v>
      </c>
      <c r="J117" s="144">
        <v>0</v>
      </c>
    </row>
    <row r="118" spans="1:10" ht="19.5" thickBot="1" x14ac:dyDescent="0.35">
      <c r="A118" s="107" t="s">
        <v>48</v>
      </c>
      <c r="B118" s="145">
        <f>SUM(B104:B117)</f>
        <v>103334</v>
      </c>
      <c r="C118" s="145">
        <f t="shared" ref="C118:J118" si="11">SUM(C104:C117)</f>
        <v>198870</v>
      </c>
      <c r="D118" s="145">
        <f t="shared" si="11"/>
        <v>38685023</v>
      </c>
      <c r="E118" s="172">
        <v>199.32062812794661</v>
      </c>
      <c r="F118" s="146">
        <f t="shared" si="11"/>
        <v>50653</v>
      </c>
      <c r="G118" s="146">
        <f t="shared" si="11"/>
        <v>148217</v>
      </c>
      <c r="H118" s="173">
        <f>SUM(H104:H117)</f>
        <v>110360</v>
      </c>
      <c r="I118" s="174">
        <f t="shared" si="11"/>
        <v>88507</v>
      </c>
      <c r="J118" s="175">
        <f t="shared" si="11"/>
        <v>3</v>
      </c>
    </row>
    <row r="119" spans="1:10" ht="19.5" thickBot="1" x14ac:dyDescent="0.35">
      <c r="A119" s="160"/>
      <c r="B119" s="161"/>
      <c r="C119" s="161"/>
      <c r="D119" s="161"/>
      <c r="E119" s="162"/>
      <c r="F119" s="149"/>
      <c r="G119" s="149"/>
      <c r="H119" s="114"/>
      <c r="I119" s="114"/>
      <c r="J119" s="114"/>
    </row>
    <row r="120" spans="1:10" ht="16.5" thickBot="1" x14ac:dyDescent="0.3">
      <c r="A120" s="430" t="s">
        <v>106</v>
      </c>
      <c r="B120" s="431"/>
      <c r="C120" s="431"/>
      <c r="D120" s="431"/>
      <c r="E120" s="431"/>
      <c r="F120" s="431"/>
      <c r="G120" s="431"/>
      <c r="H120" s="431"/>
      <c r="I120" s="431"/>
      <c r="J120" s="432"/>
    </row>
    <row r="121" spans="1:10" ht="18.75" x14ac:dyDescent="0.3">
      <c r="A121" s="82" t="s">
        <v>108</v>
      </c>
      <c r="B121" s="150">
        <v>10540</v>
      </c>
      <c r="C121" s="198">
        <v>19035</v>
      </c>
      <c r="D121" s="150">
        <v>3740111</v>
      </c>
      <c r="E121" s="182">
        <v>196.48599947465195</v>
      </c>
      <c r="F121" s="150">
        <v>5162</v>
      </c>
      <c r="G121" s="198">
        <v>13873</v>
      </c>
      <c r="H121" s="118">
        <v>11096</v>
      </c>
      <c r="I121" s="119">
        <v>7939</v>
      </c>
      <c r="J121" s="152">
        <v>0</v>
      </c>
    </row>
    <row r="122" spans="1:10" ht="18.75" x14ac:dyDescent="0.3">
      <c r="A122" s="91" t="s">
        <v>109</v>
      </c>
      <c r="B122" s="126">
        <v>1697</v>
      </c>
      <c r="C122" s="165">
        <v>3036</v>
      </c>
      <c r="D122" s="126">
        <v>593949</v>
      </c>
      <c r="E122" s="184">
        <v>195.63537549407116</v>
      </c>
      <c r="F122" s="129">
        <v>757</v>
      </c>
      <c r="G122" s="199">
        <v>2279</v>
      </c>
      <c r="H122" s="97">
        <v>1779</v>
      </c>
      <c r="I122" s="124">
        <v>1257</v>
      </c>
      <c r="J122" s="154">
        <v>0</v>
      </c>
    </row>
    <row r="123" spans="1:10" ht="18.75" x14ac:dyDescent="0.3">
      <c r="A123" s="91" t="s">
        <v>110</v>
      </c>
      <c r="B123" s="129">
        <v>12201</v>
      </c>
      <c r="C123" s="167">
        <v>20025</v>
      </c>
      <c r="D123" s="129">
        <v>4016921</v>
      </c>
      <c r="E123" s="184">
        <v>200.59530586766542</v>
      </c>
      <c r="F123" s="129">
        <v>5001</v>
      </c>
      <c r="G123" s="199">
        <v>15024</v>
      </c>
      <c r="H123" s="97">
        <v>11584</v>
      </c>
      <c r="I123" s="124">
        <v>8441</v>
      </c>
      <c r="J123" s="154">
        <v>0</v>
      </c>
    </row>
    <row r="124" spans="1:10" ht="18.75" x14ac:dyDescent="0.3">
      <c r="A124" s="91" t="s">
        <v>111</v>
      </c>
      <c r="B124" s="129">
        <v>12465</v>
      </c>
      <c r="C124" s="167">
        <v>23299</v>
      </c>
      <c r="D124" s="129">
        <v>4579235</v>
      </c>
      <c r="E124" s="184">
        <v>196.54212627151381</v>
      </c>
      <c r="F124" s="129">
        <v>7173</v>
      </c>
      <c r="G124" s="199">
        <v>16126</v>
      </c>
      <c r="H124" s="97">
        <v>14119</v>
      </c>
      <c r="I124" s="124">
        <v>9180</v>
      </c>
      <c r="J124" s="154">
        <v>0</v>
      </c>
    </row>
    <row r="125" spans="1:10" ht="18.75" x14ac:dyDescent="0.3">
      <c r="A125" s="91" t="s">
        <v>112</v>
      </c>
      <c r="B125" s="129">
        <v>10946</v>
      </c>
      <c r="C125" s="167">
        <v>20200</v>
      </c>
      <c r="D125" s="129">
        <v>3966756</v>
      </c>
      <c r="E125" s="184">
        <v>196.37405940594059</v>
      </c>
      <c r="F125" s="129">
        <v>6345</v>
      </c>
      <c r="G125" s="199">
        <v>13855</v>
      </c>
      <c r="H125" s="97">
        <v>12349</v>
      </c>
      <c r="I125" s="124">
        <v>7850</v>
      </c>
      <c r="J125" s="154">
        <v>1</v>
      </c>
    </row>
    <row r="126" spans="1:10" ht="18.75" x14ac:dyDescent="0.3">
      <c r="A126" s="91" t="s">
        <v>113</v>
      </c>
      <c r="B126" s="129">
        <v>8909</v>
      </c>
      <c r="C126" s="167">
        <v>16822</v>
      </c>
      <c r="D126" s="129">
        <v>3308596</v>
      </c>
      <c r="E126" s="184">
        <v>196.68267744620141</v>
      </c>
      <c r="F126" s="129">
        <v>5254</v>
      </c>
      <c r="G126" s="199">
        <v>11568</v>
      </c>
      <c r="H126" s="97">
        <v>10118</v>
      </c>
      <c r="I126" s="124">
        <v>6704</v>
      </c>
      <c r="J126" s="154">
        <v>0</v>
      </c>
    </row>
    <row r="127" spans="1:10" ht="19.5" thickBot="1" x14ac:dyDescent="0.35">
      <c r="A127" s="91" t="s">
        <v>114</v>
      </c>
      <c r="B127" s="129">
        <v>15878</v>
      </c>
      <c r="C127" s="167">
        <v>27574</v>
      </c>
      <c r="D127" s="129">
        <v>5496067</v>
      </c>
      <c r="E127" s="184">
        <v>199.32062812794661</v>
      </c>
      <c r="F127" s="129">
        <v>7943</v>
      </c>
      <c r="G127" s="199">
        <v>19631</v>
      </c>
      <c r="H127" s="97">
        <v>16629</v>
      </c>
      <c r="I127" s="124">
        <v>10945</v>
      </c>
      <c r="J127" s="154">
        <v>0</v>
      </c>
    </row>
    <row r="128" spans="1:10" ht="19.5" thickBot="1" x14ac:dyDescent="0.35">
      <c r="A128" s="107" t="s">
        <v>48</v>
      </c>
      <c r="B128" s="145">
        <f t="shared" ref="B128:J128" si="12">SUM(B121:B127)</f>
        <v>72636</v>
      </c>
      <c r="C128" s="145">
        <f t="shared" si="12"/>
        <v>129991</v>
      </c>
      <c r="D128" s="145">
        <f t="shared" si="12"/>
        <v>25701635</v>
      </c>
      <c r="E128" s="172">
        <v>199.32062812794661</v>
      </c>
      <c r="F128" s="159">
        <f t="shared" si="12"/>
        <v>37635</v>
      </c>
      <c r="G128" s="159">
        <f t="shared" si="12"/>
        <v>92356</v>
      </c>
      <c r="H128" s="173">
        <f t="shared" si="12"/>
        <v>77674</v>
      </c>
      <c r="I128" s="174">
        <f t="shared" si="12"/>
        <v>52316</v>
      </c>
      <c r="J128" s="175">
        <f t="shared" si="12"/>
        <v>1</v>
      </c>
    </row>
    <row r="129" spans="1:10" ht="19.5" thickBot="1" x14ac:dyDescent="0.35">
      <c r="A129" s="160"/>
      <c r="B129" s="161"/>
      <c r="C129" s="161"/>
      <c r="D129" s="161"/>
      <c r="E129" s="162"/>
      <c r="F129" s="149"/>
      <c r="G129" s="149"/>
      <c r="H129" s="114"/>
      <c r="I129" s="114"/>
      <c r="J129" s="114"/>
    </row>
    <row r="130" spans="1:10" ht="19.5" thickBot="1" x14ac:dyDescent="0.35">
      <c r="A130" s="201" t="s">
        <v>115</v>
      </c>
      <c r="B130" s="202">
        <f t="shared" ref="B130:J130" si="13">SUM(B128+B118+B101+B89+B76+B67+B57+B47+B33+B17)</f>
        <v>741599</v>
      </c>
      <c r="C130" s="202">
        <f t="shared" si="13"/>
        <v>1376853</v>
      </c>
      <c r="D130" s="202">
        <f t="shared" si="13"/>
        <v>268216176</v>
      </c>
      <c r="E130" s="202">
        <v>199.32062812794661</v>
      </c>
      <c r="F130" s="146">
        <f t="shared" si="13"/>
        <v>351929</v>
      </c>
      <c r="G130" s="146">
        <f t="shared" si="13"/>
        <v>1024924</v>
      </c>
      <c r="H130" s="145">
        <f t="shared" si="13"/>
        <v>781513</v>
      </c>
      <c r="I130" s="189">
        <f t="shared" si="13"/>
        <v>595326</v>
      </c>
      <c r="J130" s="203">
        <f t="shared" si="13"/>
        <v>14</v>
      </c>
    </row>
    <row r="133" spans="1:10" x14ac:dyDescent="0.25">
      <c r="B133" s="360"/>
    </row>
  </sheetData>
  <mergeCells count="13">
    <mergeCell ref="A120:J120"/>
    <mergeCell ref="A49:J49"/>
    <mergeCell ref="A59:J59"/>
    <mergeCell ref="A78:J78"/>
    <mergeCell ref="A91:J91"/>
    <mergeCell ref="A103:J103"/>
    <mergeCell ref="A19:J19"/>
    <mergeCell ref="A35:J35"/>
    <mergeCell ref="B1:H1"/>
    <mergeCell ref="B2:H2"/>
    <mergeCell ref="B3:H3"/>
    <mergeCell ref="B4:H4"/>
    <mergeCell ref="B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Oct 17</vt:lpstr>
      <vt:lpstr>Nov 17</vt:lpstr>
      <vt:lpstr>Dic 17</vt:lpstr>
      <vt:lpstr>Ene 17</vt:lpstr>
      <vt:lpstr>Feb 18</vt:lpstr>
      <vt:lpstr>Mar 18</vt:lpstr>
      <vt:lpstr>Abr 18</vt:lpstr>
      <vt:lpstr>May 18</vt:lpstr>
      <vt:lpstr>Jun 18</vt:lpstr>
      <vt:lpstr>Jul 18</vt:lpstr>
      <vt:lpstr>Ago 18</vt:lpstr>
      <vt:lpstr>Sep 18</vt:lpstr>
      <vt:lpstr>Average</vt:lpstr>
      <vt:lpstr>Mensual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Shaylí Souchet Aponte</dc:creator>
  <cp:lastModifiedBy>Shayli Souchet Aponte</cp:lastModifiedBy>
  <cp:lastPrinted>2017-03-21T19:18:18Z</cp:lastPrinted>
  <dcterms:created xsi:type="dcterms:W3CDTF">2016-09-14T13:21:57Z</dcterms:created>
  <dcterms:modified xsi:type="dcterms:W3CDTF">2018-10-09T15:16:38Z</dcterms:modified>
</cp:coreProperties>
</file>