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yli.souchet\Desktop\ADSEF\AFF\TANF\2017-2018\"/>
    </mc:Choice>
  </mc:AlternateContent>
  <bookViews>
    <workbookView xWindow="240" yWindow="1200" windowWidth="20115" windowHeight="6855"/>
  </bookViews>
  <sheets>
    <sheet name="Oct 17" sheetId="4" r:id="rId1"/>
    <sheet name="Nov 17" sheetId="5" r:id="rId2"/>
    <sheet name="Dic 17" sheetId="6" r:id="rId3"/>
    <sheet name="Trimestre Oct-Dic" sheetId="17" r:id="rId4"/>
    <sheet name="Ene 18" sheetId="7" r:id="rId5"/>
    <sheet name="Feb 18" sheetId="8" r:id="rId6"/>
    <sheet name="Mar 18" sheetId="9" r:id="rId7"/>
    <sheet name="Trimestre Ene-Mar" sheetId="18" r:id="rId8"/>
    <sheet name="Abr 18" sheetId="10" r:id="rId9"/>
    <sheet name="May 18" sheetId="11" r:id="rId10"/>
    <sheet name="Jun 18" sheetId="12" r:id="rId11"/>
    <sheet name="Trimestre Abr-May" sheetId="19" r:id="rId12"/>
    <sheet name="Julio 18" sheetId="1" r:id="rId13"/>
    <sheet name="Ago 18" sheetId="2" r:id="rId14"/>
    <sheet name="Sep 18" sheetId="3" r:id="rId15"/>
    <sheet name="Trimestre Jul-Sep" sheetId="16" r:id="rId16"/>
    <sheet name="Average" sheetId="13" r:id="rId17"/>
    <sheet name="Sheet1" sheetId="26" r:id="rId18"/>
    <sheet name="AFF" sheetId="15" r:id="rId19"/>
    <sheet name="Región" sheetId="20" r:id="rId20"/>
    <sheet name="Mensual" sheetId="21" r:id="rId21"/>
  </sheets>
  <externalReferences>
    <externalReference r:id="rId22"/>
  </externalReferences>
  <calcPr calcId="162913"/>
</workbook>
</file>

<file path=xl/calcChain.xml><?xml version="1.0" encoding="utf-8"?>
<calcChain xmlns="http://schemas.openxmlformats.org/spreadsheetml/2006/main">
  <c r="C9" i="21" l="1"/>
  <c r="D9" i="21"/>
  <c r="C10" i="21"/>
  <c r="D10" i="21"/>
  <c r="C11" i="21"/>
  <c r="D11" i="21"/>
  <c r="C12" i="21"/>
  <c r="D12" i="2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122" i="13"/>
  <c r="C122" i="13"/>
  <c r="D122" i="13"/>
  <c r="E122" i="13"/>
  <c r="F122" i="13"/>
  <c r="G122" i="13"/>
  <c r="H122" i="13"/>
  <c r="I122" i="13"/>
  <c r="B123" i="13"/>
  <c r="C123" i="13"/>
  <c r="D123" i="13"/>
  <c r="E123" i="13"/>
  <c r="F123" i="13"/>
  <c r="G123" i="13"/>
  <c r="H123" i="13"/>
  <c r="I123" i="13"/>
  <c r="B124" i="13"/>
  <c r="C124" i="13"/>
  <c r="D124" i="13"/>
  <c r="E124" i="13"/>
  <c r="F124" i="13"/>
  <c r="G124" i="13"/>
  <c r="H124" i="13"/>
  <c r="I124" i="13"/>
  <c r="B125" i="13"/>
  <c r="C125" i="13"/>
  <c r="D125" i="13"/>
  <c r="E125" i="13"/>
  <c r="F125" i="13"/>
  <c r="G125" i="13"/>
  <c r="H125" i="13"/>
  <c r="I125" i="13"/>
  <c r="B126" i="13"/>
  <c r="C126" i="13"/>
  <c r="D126" i="13"/>
  <c r="E126" i="13"/>
  <c r="F126" i="13"/>
  <c r="G126" i="13"/>
  <c r="H126" i="13"/>
  <c r="I126" i="13"/>
  <c r="B127" i="13"/>
  <c r="C127" i="13"/>
  <c r="D127" i="13"/>
  <c r="E127" i="13"/>
  <c r="F127" i="13"/>
  <c r="G127" i="13"/>
  <c r="H127" i="13"/>
  <c r="I127" i="13"/>
  <c r="I121" i="13"/>
  <c r="H121" i="13"/>
  <c r="G121" i="13"/>
  <c r="F121" i="13"/>
  <c r="E121" i="13"/>
  <c r="D121" i="13"/>
  <c r="C121" i="13"/>
  <c r="B121" i="13"/>
  <c r="E127" i="5"/>
  <c r="E127" i="6"/>
  <c r="B105" i="13"/>
  <c r="C105" i="13"/>
  <c r="D105" i="13"/>
  <c r="E105" i="13"/>
  <c r="H105" i="13"/>
  <c r="I105" i="13"/>
  <c r="B106" i="13"/>
  <c r="C106" i="13"/>
  <c r="D106" i="13"/>
  <c r="E106" i="13"/>
  <c r="H106" i="13"/>
  <c r="I106" i="13"/>
  <c r="B107" i="13"/>
  <c r="C107" i="13"/>
  <c r="D107" i="13"/>
  <c r="E107" i="13"/>
  <c r="H107" i="13"/>
  <c r="I107" i="13"/>
  <c r="B108" i="13"/>
  <c r="C108" i="13"/>
  <c r="D108" i="13"/>
  <c r="E108" i="13"/>
  <c r="H108" i="13"/>
  <c r="I108" i="13"/>
  <c r="B109" i="13"/>
  <c r="C109" i="13"/>
  <c r="D109" i="13"/>
  <c r="E109" i="13"/>
  <c r="H109" i="13"/>
  <c r="I109" i="13"/>
  <c r="B110" i="13"/>
  <c r="C110" i="13"/>
  <c r="D110" i="13"/>
  <c r="E110" i="13"/>
  <c r="H110" i="13"/>
  <c r="I110" i="13"/>
  <c r="B111" i="13"/>
  <c r="C111" i="13"/>
  <c r="D111" i="13"/>
  <c r="E111" i="13"/>
  <c r="H111" i="13"/>
  <c r="I111" i="13"/>
  <c r="B112" i="13"/>
  <c r="C112" i="13"/>
  <c r="D112" i="13"/>
  <c r="E112" i="13"/>
  <c r="H112" i="13"/>
  <c r="I112" i="13"/>
  <c r="B113" i="13"/>
  <c r="C113" i="13"/>
  <c r="D113" i="13"/>
  <c r="E113" i="13"/>
  <c r="H113" i="13"/>
  <c r="I113" i="13"/>
  <c r="B114" i="13"/>
  <c r="C114" i="13"/>
  <c r="D114" i="13"/>
  <c r="E114" i="13"/>
  <c r="H114" i="13"/>
  <c r="I114" i="13"/>
  <c r="B115" i="13"/>
  <c r="C115" i="13"/>
  <c r="D115" i="13"/>
  <c r="E115" i="13"/>
  <c r="H115" i="13"/>
  <c r="I115" i="13"/>
  <c r="B116" i="13"/>
  <c r="C116" i="13"/>
  <c r="D116" i="13"/>
  <c r="E116" i="13"/>
  <c r="H116" i="13"/>
  <c r="I116" i="13"/>
  <c r="B117" i="13"/>
  <c r="C117" i="13"/>
  <c r="D117" i="13"/>
  <c r="E117" i="13"/>
  <c r="H117" i="13"/>
  <c r="I117" i="13"/>
  <c r="I104" i="13"/>
  <c r="H104" i="13"/>
  <c r="E104" i="13"/>
  <c r="D104" i="13"/>
  <c r="C104" i="13"/>
  <c r="B104" i="13"/>
  <c r="B93" i="13"/>
  <c r="C93" i="13"/>
  <c r="D93" i="13"/>
  <c r="E93" i="13"/>
  <c r="H93" i="13"/>
  <c r="I93" i="13"/>
  <c r="B94" i="13"/>
  <c r="C94" i="13"/>
  <c r="D94" i="13"/>
  <c r="E94" i="13"/>
  <c r="H94" i="13"/>
  <c r="I94" i="13"/>
  <c r="B95" i="13"/>
  <c r="C95" i="13"/>
  <c r="D95" i="13"/>
  <c r="E95" i="13"/>
  <c r="H95" i="13"/>
  <c r="I95" i="13"/>
  <c r="B96" i="13"/>
  <c r="C96" i="13"/>
  <c r="D96" i="13"/>
  <c r="E96" i="13"/>
  <c r="H96" i="13"/>
  <c r="I96" i="13"/>
  <c r="B97" i="13"/>
  <c r="C97" i="13"/>
  <c r="D97" i="13"/>
  <c r="E97" i="13"/>
  <c r="H97" i="13"/>
  <c r="I97" i="13"/>
  <c r="B98" i="13"/>
  <c r="C98" i="13"/>
  <c r="D98" i="13"/>
  <c r="E98" i="13"/>
  <c r="H98" i="13"/>
  <c r="I98" i="13"/>
  <c r="B99" i="13"/>
  <c r="C99" i="13"/>
  <c r="D99" i="13"/>
  <c r="E99" i="13"/>
  <c r="H99" i="13"/>
  <c r="I99" i="13"/>
  <c r="B100" i="13"/>
  <c r="C100" i="13"/>
  <c r="D100" i="13"/>
  <c r="E100" i="13"/>
  <c r="H100" i="13"/>
  <c r="I100" i="13"/>
  <c r="I92" i="13"/>
  <c r="H92" i="13"/>
  <c r="E92" i="13"/>
  <c r="D92" i="13"/>
  <c r="C92" i="13"/>
  <c r="B92" i="13"/>
  <c r="B80" i="13"/>
  <c r="C80" i="13"/>
  <c r="D80" i="13"/>
  <c r="E80" i="13"/>
  <c r="H80" i="13"/>
  <c r="I80" i="13"/>
  <c r="B81" i="13"/>
  <c r="C81" i="13"/>
  <c r="D81" i="13"/>
  <c r="E81" i="13"/>
  <c r="H81" i="13"/>
  <c r="I81" i="13"/>
  <c r="B82" i="13"/>
  <c r="C82" i="13"/>
  <c r="D82" i="13"/>
  <c r="E82" i="13"/>
  <c r="H82" i="13"/>
  <c r="I82" i="13"/>
  <c r="B83" i="13"/>
  <c r="C83" i="13"/>
  <c r="D83" i="13"/>
  <c r="E83" i="13"/>
  <c r="H83" i="13"/>
  <c r="I83" i="13"/>
  <c r="B84" i="13"/>
  <c r="C84" i="13"/>
  <c r="D84" i="13"/>
  <c r="E84" i="13"/>
  <c r="H84" i="13"/>
  <c r="I84" i="13"/>
  <c r="B85" i="13"/>
  <c r="C85" i="13"/>
  <c r="D85" i="13"/>
  <c r="E85" i="13"/>
  <c r="H85" i="13"/>
  <c r="I85" i="13"/>
  <c r="B86" i="13"/>
  <c r="C86" i="13"/>
  <c r="D86" i="13"/>
  <c r="E86" i="13"/>
  <c r="H86" i="13"/>
  <c r="I86" i="13"/>
  <c r="B87" i="13"/>
  <c r="C87" i="13"/>
  <c r="D87" i="13"/>
  <c r="E87" i="13"/>
  <c r="H87" i="13"/>
  <c r="I87" i="13"/>
  <c r="B88" i="13"/>
  <c r="C88" i="13"/>
  <c r="D88" i="13"/>
  <c r="E88" i="13"/>
  <c r="H88" i="13"/>
  <c r="I88" i="13"/>
  <c r="I79" i="13"/>
  <c r="H79" i="13"/>
  <c r="E79" i="13"/>
  <c r="D79" i="13"/>
  <c r="C79" i="13"/>
  <c r="B79" i="13"/>
  <c r="B71" i="13"/>
  <c r="C71" i="13"/>
  <c r="D71" i="13"/>
  <c r="E71" i="13"/>
  <c r="H71" i="13"/>
  <c r="I71" i="13"/>
  <c r="B72" i="13"/>
  <c r="C72" i="13"/>
  <c r="D72" i="13"/>
  <c r="E72" i="13"/>
  <c r="H72" i="13"/>
  <c r="I72" i="13"/>
  <c r="B73" i="13"/>
  <c r="C73" i="13"/>
  <c r="D73" i="13"/>
  <c r="E73" i="13"/>
  <c r="H73" i="13"/>
  <c r="I73" i="13"/>
  <c r="B74" i="13"/>
  <c r="C74" i="13"/>
  <c r="D74" i="13"/>
  <c r="E74" i="13"/>
  <c r="H74" i="13"/>
  <c r="I74" i="13"/>
  <c r="B75" i="13"/>
  <c r="C75" i="13"/>
  <c r="D75" i="13"/>
  <c r="E75" i="13"/>
  <c r="H75" i="13"/>
  <c r="I75" i="13"/>
  <c r="I70" i="13"/>
  <c r="H70" i="13"/>
  <c r="E70" i="13"/>
  <c r="D70" i="13"/>
  <c r="C70" i="13"/>
  <c r="B70" i="13"/>
  <c r="B61" i="13"/>
  <c r="C61" i="13"/>
  <c r="D61" i="13"/>
  <c r="E61" i="13"/>
  <c r="H61" i="13"/>
  <c r="I61" i="13"/>
  <c r="B62" i="13"/>
  <c r="C62" i="13"/>
  <c r="D62" i="13"/>
  <c r="E62" i="13"/>
  <c r="H62" i="13"/>
  <c r="I62" i="13"/>
  <c r="B63" i="13"/>
  <c r="C63" i="13"/>
  <c r="D63" i="13"/>
  <c r="E63" i="13"/>
  <c r="H63" i="13"/>
  <c r="I63" i="13"/>
  <c r="B64" i="13"/>
  <c r="C64" i="13"/>
  <c r="D64" i="13"/>
  <c r="E64" i="13"/>
  <c r="H64" i="13"/>
  <c r="I64" i="13"/>
  <c r="B65" i="13"/>
  <c r="C65" i="13"/>
  <c r="D65" i="13"/>
  <c r="E65" i="13"/>
  <c r="H65" i="13"/>
  <c r="I65" i="13"/>
  <c r="B66" i="13"/>
  <c r="C66" i="13"/>
  <c r="D66" i="13"/>
  <c r="E66" i="13"/>
  <c r="H66" i="13"/>
  <c r="I66" i="13"/>
  <c r="I60" i="13"/>
  <c r="H60" i="13"/>
  <c r="E60" i="13"/>
  <c r="D60" i="13"/>
  <c r="C60" i="13"/>
  <c r="B60" i="13"/>
  <c r="B51" i="13"/>
  <c r="C51" i="13"/>
  <c r="D51" i="13"/>
  <c r="E51" i="13"/>
  <c r="H51" i="13"/>
  <c r="I51" i="13"/>
  <c r="B52" i="13"/>
  <c r="C52" i="13"/>
  <c r="D52" i="13"/>
  <c r="E52" i="13"/>
  <c r="H52" i="13"/>
  <c r="I52" i="13"/>
  <c r="B53" i="13"/>
  <c r="C53" i="13"/>
  <c r="D53" i="13"/>
  <c r="E53" i="13"/>
  <c r="H53" i="13"/>
  <c r="I53" i="13"/>
  <c r="B54" i="13"/>
  <c r="C54" i="13"/>
  <c r="D54" i="13"/>
  <c r="E54" i="13"/>
  <c r="H54" i="13"/>
  <c r="I54" i="13"/>
  <c r="B55" i="13"/>
  <c r="C55" i="13"/>
  <c r="D55" i="13"/>
  <c r="E55" i="13"/>
  <c r="H55" i="13"/>
  <c r="I55" i="13"/>
  <c r="B56" i="13"/>
  <c r="C56" i="13"/>
  <c r="D56" i="13"/>
  <c r="E56" i="13"/>
  <c r="H56" i="13"/>
  <c r="I56" i="13"/>
  <c r="I50" i="13"/>
  <c r="H50" i="13"/>
  <c r="E50" i="13"/>
  <c r="D50" i="13"/>
  <c r="C50" i="13"/>
  <c r="B50" i="13"/>
  <c r="B37" i="13"/>
  <c r="C37" i="13"/>
  <c r="D37" i="13"/>
  <c r="E37" i="13"/>
  <c r="H37" i="13"/>
  <c r="I37" i="13"/>
  <c r="B38" i="13"/>
  <c r="C38" i="13"/>
  <c r="D38" i="13"/>
  <c r="E38" i="13"/>
  <c r="H38" i="13"/>
  <c r="I38" i="13"/>
  <c r="B39" i="13"/>
  <c r="C39" i="13"/>
  <c r="D39" i="13"/>
  <c r="E39" i="13"/>
  <c r="H39" i="13"/>
  <c r="I39" i="13"/>
  <c r="B40" i="13"/>
  <c r="C40" i="13"/>
  <c r="D40" i="13"/>
  <c r="E40" i="13"/>
  <c r="H40" i="13"/>
  <c r="I40" i="13"/>
  <c r="B41" i="13"/>
  <c r="C41" i="13"/>
  <c r="D41" i="13"/>
  <c r="E41" i="13"/>
  <c r="H41" i="13"/>
  <c r="I41" i="13"/>
  <c r="B42" i="13"/>
  <c r="C42" i="13"/>
  <c r="D42" i="13"/>
  <c r="E42" i="13"/>
  <c r="H42" i="13"/>
  <c r="I42" i="13"/>
  <c r="B43" i="13"/>
  <c r="C43" i="13"/>
  <c r="D43" i="13"/>
  <c r="E43" i="13"/>
  <c r="H43" i="13"/>
  <c r="I43" i="13"/>
  <c r="B44" i="13"/>
  <c r="C44" i="13"/>
  <c r="D44" i="13"/>
  <c r="E44" i="13"/>
  <c r="H44" i="13"/>
  <c r="I44" i="13"/>
  <c r="B45" i="13"/>
  <c r="C45" i="13"/>
  <c r="D45" i="13"/>
  <c r="E45" i="13"/>
  <c r="H45" i="13"/>
  <c r="I45" i="13"/>
  <c r="B46" i="13"/>
  <c r="C46" i="13"/>
  <c r="D46" i="13"/>
  <c r="E46" i="13"/>
  <c r="H46" i="13"/>
  <c r="I46" i="13"/>
  <c r="I36" i="13"/>
  <c r="H36" i="13"/>
  <c r="E36" i="13"/>
  <c r="D36" i="13"/>
  <c r="C36" i="13"/>
  <c r="B36" i="13"/>
  <c r="B21" i="13"/>
  <c r="C21" i="13"/>
  <c r="D21" i="13"/>
  <c r="E21" i="13"/>
  <c r="H21" i="13"/>
  <c r="I21" i="13"/>
  <c r="B22" i="13"/>
  <c r="C22" i="13"/>
  <c r="D22" i="13"/>
  <c r="E22" i="13"/>
  <c r="H22" i="13"/>
  <c r="I22" i="13"/>
  <c r="B23" i="13"/>
  <c r="C23" i="13"/>
  <c r="D23" i="13"/>
  <c r="E23" i="13"/>
  <c r="H23" i="13"/>
  <c r="I23" i="13"/>
  <c r="B24" i="13"/>
  <c r="C24" i="13"/>
  <c r="D24" i="13"/>
  <c r="E24" i="13"/>
  <c r="H24" i="13"/>
  <c r="I24" i="13"/>
  <c r="B25" i="13"/>
  <c r="C25" i="13"/>
  <c r="D25" i="13"/>
  <c r="E25" i="13"/>
  <c r="H25" i="13"/>
  <c r="I25" i="13"/>
  <c r="B26" i="13"/>
  <c r="C26" i="13"/>
  <c r="D26" i="13"/>
  <c r="E26" i="13"/>
  <c r="H26" i="13"/>
  <c r="I26" i="13"/>
  <c r="B27" i="13"/>
  <c r="C27" i="13"/>
  <c r="D27" i="13"/>
  <c r="E27" i="13"/>
  <c r="H27" i="13"/>
  <c r="I27" i="13"/>
  <c r="B28" i="13"/>
  <c r="C28" i="13"/>
  <c r="D28" i="13"/>
  <c r="E28" i="13"/>
  <c r="H28" i="13"/>
  <c r="I28" i="13"/>
  <c r="B29" i="13"/>
  <c r="C29" i="13"/>
  <c r="D29" i="13"/>
  <c r="E29" i="13"/>
  <c r="H29" i="13"/>
  <c r="I29" i="13"/>
  <c r="B30" i="13"/>
  <c r="C30" i="13"/>
  <c r="D30" i="13"/>
  <c r="E30" i="13"/>
  <c r="H30" i="13"/>
  <c r="I30" i="13"/>
  <c r="B31" i="13"/>
  <c r="C31" i="13"/>
  <c r="D31" i="13"/>
  <c r="E31" i="13"/>
  <c r="H31" i="13"/>
  <c r="I31" i="13"/>
  <c r="B32" i="13"/>
  <c r="C32" i="13"/>
  <c r="D32" i="13"/>
  <c r="E32" i="13"/>
  <c r="H32" i="13"/>
  <c r="I32" i="13"/>
  <c r="I20" i="13"/>
  <c r="H20" i="13"/>
  <c r="E20" i="13"/>
  <c r="D20" i="13"/>
  <c r="C20" i="13"/>
  <c r="B20" i="13"/>
  <c r="I16" i="13"/>
  <c r="H16" i="13"/>
  <c r="E16" i="13"/>
  <c r="I15" i="13"/>
  <c r="H15" i="13"/>
  <c r="E15" i="13"/>
  <c r="I14" i="13"/>
  <c r="H14" i="13"/>
  <c r="E14" i="13"/>
  <c r="I13" i="13"/>
  <c r="H13" i="13"/>
  <c r="E13" i="13"/>
  <c r="I12" i="13"/>
  <c r="H12" i="13"/>
  <c r="E12" i="13"/>
  <c r="I11" i="13"/>
  <c r="H11" i="13"/>
  <c r="E11" i="13"/>
  <c r="I10" i="13"/>
  <c r="H10" i="13"/>
  <c r="E10" i="13"/>
  <c r="H9" i="13"/>
  <c r="I9" i="13"/>
  <c r="E9" i="13"/>
  <c r="B10" i="13"/>
  <c r="C10" i="13"/>
  <c r="D10" i="13"/>
  <c r="B11" i="13"/>
  <c r="C11" i="13"/>
  <c r="D11" i="13"/>
  <c r="B12" i="13"/>
  <c r="C12" i="13"/>
  <c r="D12" i="13"/>
  <c r="B13" i="13"/>
  <c r="C13" i="13"/>
  <c r="D13" i="13"/>
  <c r="B14" i="13"/>
  <c r="C14" i="13"/>
  <c r="D14" i="13"/>
  <c r="B15" i="13"/>
  <c r="C15" i="13"/>
  <c r="D15" i="13"/>
  <c r="B16" i="13"/>
  <c r="C16" i="13"/>
  <c r="D16" i="13"/>
  <c r="D9" i="13"/>
  <c r="C9" i="13"/>
  <c r="B9" i="13"/>
  <c r="B122" i="16"/>
  <c r="C122" i="16"/>
  <c r="B123" i="16"/>
  <c r="C123" i="16"/>
  <c r="B124" i="16"/>
  <c r="C124" i="16"/>
  <c r="B125" i="16"/>
  <c r="C125" i="16"/>
  <c r="B126" i="16"/>
  <c r="C126" i="16"/>
  <c r="B127" i="16"/>
  <c r="C127" i="16"/>
  <c r="C121" i="16"/>
  <c r="B121" i="16"/>
  <c r="B105" i="16"/>
  <c r="C105" i="16"/>
  <c r="B106" i="16"/>
  <c r="C106" i="16"/>
  <c r="B107" i="16"/>
  <c r="C107" i="16"/>
  <c r="B108" i="16"/>
  <c r="C108" i="16"/>
  <c r="B109" i="16"/>
  <c r="C109" i="16"/>
  <c r="B110" i="16"/>
  <c r="C110" i="16"/>
  <c r="B111" i="16"/>
  <c r="C111" i="16"/>
  <c r="B112" i="16"/>
  <c r="C112" i="16"/>
  <c r="B113" i="16"/>
  <c r="C113" i="16"/>
  <c r="B114" i="16"/>
  <c r="C114" i="16"/>
  <c r="B115" i="16"/>
  <c r="C115" i="16"/>
  <c r="B116" i="16"/>
  <c r="C116" i="16"/>
  <c r="B117" i="16"/>
  <c r="C117" i="16"/>
  <c r="C104" i="16"/>
  <c r="B104" i="16"/>
  <c r="B93" i="16"/>
  <c r="C93" i="16"/>
  <c r="B94" i="16"/>
  <c r="C94" i="16"/>
  <c r="B95" i="16"/>
  <c r="C95" i="16"/>
  <c r="B96" i="16"/>
  <c r="C96" i="16"/>
  <c r="B97" i="16"/>
  <c r="C97" i="16"/>
  <c r="B98" i="16"/>
  <c r="C98" i="16"/>
  <c r="B99" i="16"/>
  <c r="C99" i="16"/>
  <c r="B100" i="16"/>
  <c r="C100" i="16"/>
  <c r="C92" i="16"/>
  <c r="B92" i="16"/>
  <c r="B80" i="16"/>
  <c r="C80" i="16"/>
  <c r="B81" i="16"/>
  <c r="C81" i="16"/>
  <c r="B82" i="16"/>
  <c r="C82" i="16"/>
  <c r="B83" i="16"/>
  <c r="C83" i="16"/>
  <c r="B84" i="16"/>
  <c r="C84" i="16"/>
  <c r="B85" i="16"/>
  <c r="C85" i="16"/>
  <c r="B86" i="16"/>
  <c r="C86" i="16"/>
  <c r="B87" i="16"/>
  <c r="C87" i="16"/>
  <c r="B88" i="16"/>
  <c r="C88" i="16"/>
  <c r="C79" i="16"/>
  <c r="B79" i="16"/>
  <c r="B71" i="16"/>
  <c r="C71" i="16"/>
  <c r="B72" i="16"/>
  <c r="C72" i="16"/>
  <c r="B73" i="16"/>
  <c r="C73" i="16"/>
  <c r="B74" i="16"/>
  <c r="C74" i="16"/>
  <c r="B75" i="16"/>
  <c r="C75" i="16"/>
  <c r="C70" i="16"/>
  <c r="B7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C60" i="16"/>
  <c r="B60" i="16"/>
  <c r="B51" i="16"/>
  <c r="C51" i="16"/>
  <c r="B52" i="16"/>
  <c r="C52" i="16"/>
  <c r="B53" i="16"/>
  <c r="C53" i="16"/>
  <c r="B54" i="16"/>
  <c r="C54" i="16"/>
  <c r="B55" i="16"/>
  <c r="C55" i="16"/>
  <c r="B56" i="16"/>
  <c r="C56" i="16"/>
  <c r="C50" i="16"/>
  <c r="B50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6" i="16"/>
  <c r="B36" i="16"/>
  <c r="B21" i="16"/>
  <c r="C21" i="16"/>
  <c r="B22" i="16"/>
  <c r="C22" i="16"/>
  <c r="B23" i="16"/>
  <c r="C23" i="16"/>
  <c r="B24" i="16"/>
  <c r="C24" i="16"/>
  <c r="B25" i="16"/>
  <c r="C25" i="16"/>
  <c r="B26" i="16"/>
  <c r="C26" i="16"/>
  <c r="B27" i="16"/>
  <c r="C27" i="16"/>
  <c r="B28" i="16"/>
  <c r="C28" i="16"/>
  <c r="B29" i="16"/>
  <c r="C29" i="16"/>
  <c r="B30" i="16"/>
  <c r="C30" i="16"/>
  <c r="B31" i="16"/>
  <c r="C31" i="16"/>
  <c r="B32" i="16"/>
  <c r="C32" i="16"/>
  <c r="C20" i="16"/>
  <c r="B20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C9" i="16"/>
  <c r="B9" i="16"/>
  <c r="J128" i="2" l="1"/>
  <c r="I128" i="2"/>
  <c r="F128" i="2"/>
  <c r="D128" i="2"/>
  <c r="E128" i="2" s="1"/>
  <c r="C128" i="2"/>
  <c r="B128" i="2"/>
  <c r="H127" i="2"/>
  <c r="G127" i="2"/>
  <c r="E127" i="2"/>
  <c r="H126" i="2"/>
  <c r="G126" i="2"/>
  <c r="E126" i="2"/>
  <c r="H125" i="2"/>
  <c r="G125" i="2"/>
  <c r="E125" i="2"/>
  <c r="H124" i="2"/>
  <c r="G124" i="2"/>
  <c r="E124" i="2"/>
  <c r="H123" i="2"/>
  <c r="G123" i="2"/>
  <c r="E123" i="2"/>
  <c r="H122" i="2"/>
  <c r="G122" i="2"/>
  <c r="E122" i="2"/>
  <c r="H121" i="2"/>
  <c r="G121" i="2"/>
  <c r="E121" i="2"/>
  <c r="I118" i="2"/>
  <c r="F118" i="2"/>
  <c r="D118" i="2"/>
  <c r="C118" i="2"/>
  <c r="B118" i="2"/>
  <c r="H117" i="2"/>
  <c r="G117" i="2"/>
  <c r="E117" i="2"/>
  <c r="H116" i="2"/>
  <c r="G116" i="2"/>
  <c r="E116" i="2"/>
  <c r="H115" i="2"/>
  <c r="G115" i="2"/>
  <c r="E115" i="2"/>
  <c r="H114" i="2"/>
  <c r="G114" i="2"/>
  <c r="E114" i="2"/>
  <c r="H113" i="2"/>
  <c r="G113" i="2"/>
  <c r="E113" i="2"/>
  <c r="H112" i="2"/>
  <c r="G112" i="2"/>
  <c r="E112" i="2"/>
  <c r="H111" i="2"/>
  <c r="G111" i="2"/>
  <c r="E111" i="2"/>
  <c r="H110" i="2"/>
  <c r="G110" i="2"/>
  <c r="E110" i="2"/>
  <c r="H109" i="2"/>
  <c r="G109" i="2"/>
  <c r="E109" i="2"/>
  <c r="H108" i="2"/>
  <c r="G108" i="2"/>
  <c r="E108" i="2"/>
  <c r="H107" i="2"/>
  <c r="G107" i="2"/>
  <c r="E107" i="2"/>
  <c r="H106" i="2"/>
  <c r="G106" i="2"/>
  <c r="E106" i="2"/>
  <c r="H105" i="2"/>
  <c r="G105" i="2"/>
  <c r="E105" i="2"/>
  <c r="H104" i="2"/>
  <c r="G104" i="2"/>
  <c r="E104" i="2"/>
  <c r="J101" i="2"/>
  <c r="I101" i="2"/>
  <c r="F101" i="2"/>
  <c r="D101" i="2"/>
  <c r="C101" i="2"/>
  <c r="B101" i="2"/>
  <c r="H100" i="2"/>
  <c r="G100" i="2"/>
  <c r="E100" i="2"/>
  <c r="H99" i="2"/>
  <c r="G99" i="2"/>
  <c r="E99" i="2"/>
  <c r="H98" i="2"/>
  <c r="G98" i="2"/>
  <c r="E98" i="2"/>
  <c r="H97" i="2"/>
  <c r="G97" i="2"/>
  <c r="E97" i="2"/>
  <c r="H96" i="2"/>
  <c r="G96" i="2"/>
  <c r="E96" i="2"/>
  <c r="H95" i="2"/>
  <c r="G95" i="2"/>
  <c r="E95" i="2"/>
  <c r="H94" i="2"/>
  <c r="G94" i="2"/>
  <c r="E94" i="2"/>
  <c r="H93" i="2"/>
  <c r="G93" i="2"/>
  <c r="E93" i="2"/>
  <c r="H92" i="2"/>
  <c r="G92" i="2"/>
  <c r="E92" i="2"/>
  <c r="J89" i="2"/>
  <c r="I89" i="2"/>
  <c r="F89" i="2"/>
  <c r="D89" i="2"/>
  <c r="C89" i="2"/>
  <c r="B89" i="2"/>
  <c r="H88" i="2"/>
  <c r="G88" i="2"/>
  <c r="E88" i="2"/>
  <c r="H87" i="2"/>
  <c r="G87" i="2"/>
  <c r="E87" i="2"/>
  <c r="H86" i="2"/>
  <c r="G86" i="2"/>
  <c r="E86" i="2"/>
  <c r="H85" i="2"/>
  <c r="G85" i="2"/>
  <c r="E85" i="2"/>
  <c r="H84" i="2"/>
  <c r="G84" i="2"/>
  <c r="E84" i="2"/>
  <c r="H83" i="2"/>
  <c r="G83" i="2"/>
  <c r="E83" i="2"/>
  <c r="H82" i="2"/>
  <c r="G82" i="2"/>
  <c r="E82" i="2"/>
  <c r="H81" i="2"/>
  <c r="G81" i="2"/>
  <c r="E81" i="2"/>
  <c r="H80" i="2"/>
  <c r="G80" i="2"/>
  <c r="E80" i="2"/>
  <c r="H79" i="2"/>
  <c r="G79" i="2"/>
  <c r="E79" i="2"/>
  <c r="J76" i="2"/>
  <c r="I76" i="2"/>
  <c r="F76" i="2"/>
  <c r="D76" i="2"/>
  <c r="C76" i="2"/>
  <c r="B76" i="2"/>
  <c r="H75" i="2"/>
  <c r="G75" i="2"/>
  <c r="E75" i="2"/>
  <c r="H74" i="2"/>
  <c r="G74" i="2"/>
  <c r="E74" i="2"/>
  <c r="H73" i="2"/>
  <c r="G73" i="2"/>
  <c r="E73" i="2"/>
  <c r="H72" i="2"/>
  <c r="G72" i="2"/>
  <c r="E72" i="2"/>
  <c r="H71" i="2"/>
  <c r="G71" i="2"/>
  <c r="G76" i="2" s="1"/>
  <c r="E71" i="2"/>
  <c r="E76" i="2" s="1"/>
  <c r="H70" i="2"/>
  <c r="G70" i="2"/>
  <c r="E70" i="2"/>
  <c r="J67" i="2"/>
  <c r="I67" i="2"/>
  <c r="F67" i="2"/>
  <c r="D67" i="2"/>
  <c r="C67" i="2"/>
  <c r="B67" i="2"/>
  <c r="H66" i="2"/>
  <c r="G66" i="2"/>
  <c r="E66" i="2"/>
  <c r="H65" i="2"/>
  <c r="G65" i="2"/>
  <c r="E65" i="2"/>
  <c r="H64" i="2"/>
  <c r="G64" i="2"/>
  <c r="E64" i="2"/>
  <c r="H63" i="2"/>
  <c r="G63" i="2"/>
  <c r="E63" i="2"/>
  <c r="H62" i="2"/>
  <c r="G62" i="2"/>
  <c r="E62" i="2"/>
  <c r="H61" i="2"/>
  <c r="G61" i="2"/>
  <c r="E61" i="2"/>
  <c r="H60" i="2"/>
  <c r="G60" i="2"/>
  <c r="E60" i="2"/>
  <c r="J57" i="2"/>
  <c r="I57" i="2"/>
  <c r="F57" i="2"/>
  <c r="D57" i="2"/>
  <c r="C57" i="2"/>
  <c r="B57" i="2"/>
  <c r="H56" i="2"/>
  <c r="G56" i="2"/>
  <c r="E56" i="2"/>
  <c r="H55" i="2"/>
  <c r="G55" i="2"/>
  <c r="E55" i="2"/>
  <c r="H54" i="2"/>
  <c r="G54" i="2"/>
  <c r="E54" i="2"/>
  <c r="H53" i="2"/>
  <c r="G53" i="2"/>
  <c r="E53" i="2"/>
  <c r="H52" i="2"/>
  <c r="G52" i="2"/>
  <c r="E52" i="2"/>
  <c r="H51" i="2"/>
  <c r="G51" i="2"/>
  <c r="E51" i="2"/>
  <c r="H50" i="2"/>
  <c r="G50" i="2"/>
  <c r="G57" i="2" s="1"/>
  <c r="E50" i="2"/>
  <c r="J47" i="2"/>
  <c r="I47" i="2"/>
  <c r="F47" i="2"/>
  <c r="D47" i="2"/>
  <c r="C47" i="2"/>
  <c r="B47" i="2"/>
  <c r="H46" i="2"/>
  <c r="G46" i="2"/>
  <c r="E46" i="2"/>
  <c r="H45" i="2"/>
  <c r="G45" i="2"/>
  <c r="E45" i="2"/>
  <c r="H44" i="2"/>
  <c r="G44" i="2"/>
  <c r="E44" i="2"/>
  <c r="H43" i="2"/>
  <c r="G43" i="2"/>
  <c r="E43" i="2"/>
  <c r="H42" i="2"/>
  <c r="G42" i="2"/>
  <c r="E42" i="2"/>
  <c r="H41" i="2"/>
  <c r="G41" i="2"/>
  <c r="E41" i="2"/>
  <c r="H40" i="2"/>
  <c r="G40" i="2"/>
  <c r="E40" i="2"/>
  <c r="H39" i="2"/>
  <c r="G39" i="2"/>
  <c r="E39" i="2"/>
  <c r="H38" i="2"/>
  <c r="G38" i="2"/>
  <c r="E38" i="2"/>
  <c r="H37" i="2"/>
  <c r="G37" i="2"/>
  <c r="E37" i="2"/>
  <c r="H36" i="2"/>
  <c r="G36" i="2"/>
  <c r="E36" i="2"/>
  <c r="J33" i="2"/>
  <c r="I33" i="2"/>
  <c r="F33" i="2"/>
  <c r="D33" i="2"/>
  <c r="C33" i="2"/>
  <c r="B33" i="2"/>
  <c r="H32" i="2"/>
  <c r="G32" i="2"/>
  <c r="E32" i="2"/>
  <c r="H31" i="2"/>
  <c r="G31" i="2"/>
  <c r="E31" i="2"/>
  <c r="H30" i="2"/>
  <c r="G30" i="2"/>
  <c r="E30" i="2"/>
  <c r="H29" i="2"/>
  <c r="G29" i="2"/>
  <c r="E29" i="2"/>
  <c r="H28" i="2"/>
  <c r="G28" i="2"/>
  <c r="E28" i="2"/>
  <c r="H27" i="2"/>
  <c r="G27" i="2"/>
  <c r="E27" i="2"/>
  <c r="H26" i="2"/>
  <c r="G26" i="2"/>
  <c r="E26" i="2"/>
  <c r="H25" i="2"/>
  <c r="G25" i="2"/>
  <c r="E25" i="2"/>
  <c r="H24" i="2"/>
  <c r="G24" i="2"/>
  <c r="E24" i="2"/>
  <c r="H23" i="2"/>
  <c r="G23" i="2"/>
  <c r="E23" i="2"/>
  <c r="H22" i="2"/>
  <c r="G22" i="2"/>
  <c r="E22" i="2"/>
  <c r="H21" i="2"/>
  <c r="G21" i="2"/>
  <c r="E21" i="2"/>
  <c r="H20" i="2"/>
  <c r="G20" i="2"/>
  <c r="E20" i="2"/>
  <c r="J17" i="2"/>
  <c r="I17" i="2"/>
  <c r="F17" i="2"/>
  <c r="D17" i="2"/>
  <c r="E17" i="2" s="1"/>
  <c r="C17" i="2"/>
  <c r="B17" i="2"/>
  <c r="H16" i="2"/>
  <c r="G16" i="2"/>
  <c r="E16" i="2"/>
  <c r="H15" i="2"/>
  <c r="G15" i="2"/>
  <c r="E15" i="2"/>
  <c r="H14" i="2"/>
  <c r="G14" i="2"/>
  <c r="E14" i="2"/>
  <c r="H13" i="2"/>
  <c r="G13" i="2"/>
  <c r="E13" i="2"/>
  <c r="H12" i="2"/>
  <c r="G12" i="2"/>
  <c r="E12" i="2"/>
  <c r="H11" i="2"/>
  <c r="G11" i="2"/>
  <c r="E11" i="2"/>
  <c r="H10" i="2"/>
  <c r="G10" i="2"/>
  <c r="E10" i="2"/>
  <c r="H9" i="2"/>
  <c r="G9" i="2"/>
  <c r="E9" i="2"/>
  <c r="J128" i="1"/>
  <c r="J130" i="1" s="1"/>
  <c r="I128" i="1"/>
  <c r="I130" i="1" s="1"/>
  <c r="F128" i="1"/>
  <c r="F130" i="1" s="1"/>
  <c r="D128" i="1"/>
  <c r="D130" i="1" s="1"/>
  <c r="E130" i="1" s="1"/>
  <c r="C128" i="1"/>
  <c r="C130" i="1" s="1"/>
  <c r="B128" i="1"/>
  <c r="B130" i="1" s="1"/>
  <c r="H127" i="1"/>
  <c r="G127" i="1"/>
  <c r="E127" i="1"/>
  <c r="H126" i="1"/>
  <c r="G126" i="1"/>
  <c r="E126" i="1"/>
  <c r="H125" i="1"/>
  <c r="G125" i="1"/>
  <c r="E125" i="1"/>
  <c r="H124" i="1"/>
  <c r="G124" i="1"/>
  <c r="E124" i="1"/>
  <c r="H123" i="1"/>
  <c r="G123" i="1"/>
  <c r="E123" i="1"/>
  <c r="H122" i="1"/>
  <c r="H128" i="1" s="1"/>
  <c r="G122" i="1"/>
  <c r="E122" i="1"/>
  <c r="H121" i="1"/>
  <c r="G121" i="1"/>
  <c r="G128" i="1" s="1"/>
  <c r="E121" i="1"/>
  <c r="J118" i="1"/>
  <c r="I118" i="1"/>
  <c r="F118" i="1"/>
  <c r="D118" i="1"/>
  <c r="C118" i="1"/>
  <c r="B118" i="1"/>
  <c r="H117" i="1"/>
  <c r="G117" i="1"/>
  <c r="E117" i="1"/>
  <c r="H116" i="1"/>
  <c r="G116" i="1"/>
  <c r="E116" i="1"/>
  <c r="H115" i="1"/>
  <c r="G115" i="1"/>
  <c r="E115" i="1"/>
  <c r="H114" i="1"/>
  <c r="G114" i="1"/>
  <c r="E114" i="1"/>
  <c r="H113" i="1"/>
  <c r="G113" i="1"/>
  <c r="E113" i="1"/>
  <c r="H112" i="1"/>
  <c r="G112" i="1"/>
  <c r="E112" i="1"/>
  <c r="H111" i="1"/>
  <c r="G111" i="1"/>
  <c r="E111" i="1"/>
  <c r="H110" i="1"/>
  <c r="G110" i="1"/>
  <c r="E110" i="1"/>
  <c r="H109" i="1"/>
  <c r="G109" i="1"/>
  <c r="E109" i="1"/>
  <c r="H108" i="1"/>
  <c r="G108" i="1"/>
  <c r="E108" i="1"/>
  <c r="H107" i="1"/>
  <c r="G107" i="1"/>
  <c r="E107" i="1"/>
  <c r="H106" i="1"/>
  <c r="H118" i="1" s="1"/>
  <c r="G106" i="1"/>
  <c r="G118" i="1" s="1"/>
  <c r="E106" i="1"/>
  <c r="H105" i="1"/>
  <c r="G105" i="1"/>
  <c r="E105" i="1"/>
  <c r="H104" i="1"/>
  <c r="G104" i="1"/>
  <c r="E104" i="1"/>
  <c r="E118" i="1" s="1"/>
  <c r="J101" i="1"/>
  <c r="I101" i="1"/>
  <c r="F101" i="1"/>
  <c r="D101" i="1"/>
  <c r="C101" i="1"/>
  <c r="B101" i="1"/>
  <c r="H100" i="1"/>
  <c r="G100" i="1"/>
  <c r="E100" i="1"/>
  <c r="H99" i="1"/>
  <c r="G99" i="1"/>
  <c r="E99" i="1"/>
  <c r="H98" i="1"/>
  <c r="G98" i="1"/>
  <c r="E98" i="1"/>
  <c r="H97" i="1"/>
  <c r="G97" i="1"/>
  <c r="E97" i="1"/>
  <c r="H96" i="1"/>
  <c r="G96" i="1"/>
  <c r="E96" i="1"/>
  <c r="H95" i="1"/>
  <c r="G95" i="1"/>
  <c r="E95" i="1"/>
  <c r="H94" i="1"/>
  <c r="G94" i="1"/>
  <c r="E94" i="1"/>
  <c r="H93" i="1"/>
  <c r="G93" i="1"/>
  <c r="G101" i="1" s="1"/>
  <c r="E93" i="1"/>
  <c r="H92" i="1"/>
  <c r="H101" i="1" s="1"/>
  <c r="G92" i="1"/>
  <c r="E92" i="1"/>
  <c r="E101" i="1" s="1"/>
  <c r="J89" i="1"/>
  <c r="I89" i="1"/>
  <c r="F89" i="1"/>
  <c r="D89" i="1"/>
  <c r="C89" i="1"/>
  <c r="B89" i="1"/>
  <c r="H88" i="1"/>
  <c r="G88" i="1"/>
  <c r="E88" i="1"/>
  <c r="H87" i="1"/>
  <c r="G87" i="1"/>
  <c r="E87" i="1"/>
  <c r="H86" i="1"/>
  <c r="G86" i="1"/>
  <c r="E86" i="1"/>
  <c r="H85" i="1"/>
  <c r="G85" i="1"/>
  <c r="E85" i="1"/>
  <c r="H84" i="1"/>
  <c r="G84" i="1"/>
  <c r="E84" i="1"/>
  <c r="H83" i="1"/>
  <c r="G83" i="1"/>
  <c r="E83" i="1"/>
  <c r="H82" i="1"/>
  <c r="G82" i="1"/>
  <c r="G89" i="1" s="1"/>
  <c r="E82" i="1"/>
  <c r="H81" i="1"/>
  <c r="G81" i="1"/>
  <c r="E81" i="1"/>
  <c r="H80" i="1"/>
  <c r="G80" i="1"/>
  <c r="E80" i="1"/>
  <c r="E89" i="1" s="1"/>
  <c r="H79" i="1"/>
  <c r="H89" i="1" s="1"/>
  <c r="G79" i="1"/>
  <c r="E79" i="1"/>
  <c r="J76" i="1"/>
  <c r="I76" i="1"/>
  <c r="F76" i="1"/>
  <c r="E76" i="1"/>
  <c r="D76" i="1"/>
  <c r="C76" i="1"/>
  <c r="B76" i="1"/>
  <c r="H75" i="1"/>
  <c r="G75" i="1"/>
  <c r="E75" i="1"/>
  <c r="H74" i="1"/>
  <c r="G74" i="1"/>
  <c r="E74" i="1"/>
  <c r="H73" i="1"/>
  <c r="G73" i="1"/>
  <c r="E73" i="1"/>
  <c r="G72" i="1"/>
  <c r="E72" i="1"/>
  <c r="H71" i="1"/>
  <c r="H76" i="1" s="1"/>
  <c r="G71" i="1"/>
  <c r="G76" i="1" s="1"/>
  <c r="E71" i="1"/>
  <c r="H70" i="1"/>
  <c r="G70" i="1"/>
  <c r="E70" i="1"/>
  <c r="J67" i="1"/>
  <c r="I67" i="1"/>
  <c r="F67" i="1"/>
  <c r="D67" i="1"/>
  <c r="C67" i="1"/>
  <c r="B67" i="1"/>
  <c r="H66" i="1"/>
  <c r="G66" i="1"/>
  <c r="E66" i="1"/>
  <c r="H65" i="1"/>
  <c r="G65" i="1"/>
  <c r="E65" i="1"/>
  <c r="H64" i="1"/>
  <c r="G64" i="1"/>
  <c r="E64" i="1"/>
  <c r="H63" i="1"/>
  <c r="G63" i="1"/>
  <c r="G67" i="1" s="1"/>
  <c r="E63" i="1"/>
  <c r="H62" i="1"/>
  <c r="G62" i="1"/>
  <c r="E62" i="1"/>
  <c r="H61" i="1"/>
  <c r="G61" i="1"/>
  <c r="E61" i="1"/>
  <c r="H60" i="1"/>
  <c r="H67" i="1" s="1"/>
  <c r="G60" i="1"/>
  <c r="E60" i="1"/>
  <c r="E67" i="1" s="1"/>
  <c r="N57" i="1"/>
  <c r="J57" i="1"/>
  <c r="I57" i="1"/>
  <c r="F57" i="1"/>
  <c r="E57" i="1"/>
  <c r="D57" i="1"/>
  <c r="C57" i="1"/>
  <c r="B57" i="1"/>
  <c r="H56" i="1"/>
  <c r="G56" i="1"/>
  <c r="E56" i="1"/>
  <c r="H55" i="1"/>
  <c r="G55" i="1"/>
  <c r="E55" i="1"/>
  <c r="H54" i="1"/>
  <c r="G54" i="1"/>
  <c r="E54" i="1"/>
  <c r="H53" i="1"/>
  <c r="G53" i="1"/>
  <c r="E53" i="1"/>
  <c r="H52" i="1"/>
  <c r="G52" i="1"/>
  <c r="E52" i="1"/>
  <c r="H51" i="1"/>
  <c r="G51" i="1"/>
  <c r="E51" i="1"/>
  <c r="H50" i="1"/>
  <c r="H57" i="1" s="1"/>
  <c r="G50" i="1"/>
  <c r="G57" i="1" s="1"/>
  <c r="E50" i="1"/>
  <c r="J47" i="1"/>
  <c r="I47" i="1"/>
  <c r="F47" i="1"/>
  <c r="D47" i="1"/>
  <c r="E47" i="1" s="1"/>
  <c r="C47" i="1"/>
  <c r="B47" i="1"/>
  <c r="H46" i="1"/>
  <c r="G46" i="1"/>
  <c r="E46" i="1"/>
  <c r="H45" i="1"/>
  <c r="G45" i="1"/>
  <c r="E45" i="1"/>
  <c r="H44" i="1"/>
  <c r="G44" i="1"/>
  <c r="E44" i="1"/>
  <c r="H43" i="1"/>
  <c r="G43" i="1"/>
  <c r="E43" i="1"/>
  <c r="H42" i="1"/>
  <c r="G42" i="1"/>
  <c r="E42" i="1"/>
  <c r="H41" i="1"/>
  <c r="G41" i="1"/>
  <c r="E41" i="1"/>
  <c r="H40" i="1"/>
  <c r="G40" i="1"/>
  <c r="E40" i="1"/>
  <c r="H39" i="1"/>
  <c r="G39" i="1"/>
  <c r="E39" i="1"/>
  <c r="H38" i="1"/>
  <c r="G38" i="1"/>
  <c r="E38" i="1"/>
  <c r="H37" i="1"/>
  <c r="G37" i="1"/>
  <c r="G47" i="1" s="1"/>
  <c r="E37" i="1"/>
  <c r="H36" i="1"/>
  <c r="H47" i="1" s="1"/>
  <c r="G36" i="1"/>
  <c r="E36" i="1"/>
  <c r="J33" i="1"/>
  <c r="I33" i="1"/>
  <c r="F33" i="1"/>
  <c r="D33" i="1"/>
  <c r="C33" i="1"/>
  <c r="B33" i="1"/>
  <c r="H32" i="1"/>
  <c r="G32" i="1"/>
  <c r="E32" i="1"/>
  <c r="H31" i="1"/>
  <c r="G31" i="1"/>
  <c r="E31" i="1"/>
  <c r="H30" i="1"/>
  <c r="G30" i="1"/>
  <c r="E30" i="1"/>
  <c r="H29" i="1"/>
  <c r="G29" i="1"/>
  <c r="E29" i="1"/>
  <c r="H28" i="1"/>
  <c r="G28" i="1"/>
  <c r="E28" i="1"/>
  <c r="H27" i="1"/>
  <c r="G27" i="1"/>
  <c r="E27" i="1"/>
  <c r="H26" i="1"/>
  <c r="G26" i="1"/>
  <c r="E26" i="1"/>
  <c r="H25" i="1"/>
  <c r="G25" i="1"/>
  <c r="E25" i="1"/>
  <c r="H24" i="1"/>
  <c r="G24" i="1"/>
  <c r="E24" i="1"/>
  <c r="H23" i="1"/>
  <c r="G23" i="1"/>
  <c r="E23" i="1"/>
  <c r="H22" i="1"/>
  <c r="G22" i="1"/>
  <c r="E22" i="1"/>
  <c r="H21" i="1"/>
  <c r="H33" i="1" s="1"/>
  <c r="G21" i="1"/>
  <c r="G33" i="1" s="1"/>
  <c r="E21" i="1"/>
  <c r="H20" i="1"/>
  <c r="G20" i="1"/>
  <c r="E20" i="1"/>
  <c r="E33" i="1" s="1"/>
  <c r="J17" i="1"/>
  <c r="I17" i="1"/>
  <c r="F17" i="1"/>
  <c r="D17" i="1"/>
  <c r="C17" i="1"/>
  <c r="B17" i="1"/>
  <c r="H16" i="1"/>
  <c r="G16" i="1"/>
  <c r="E16" i="1"/>
  <c r="H15" i="1"/>
  <c r="G15" i="1"/>
  <c r="E15" i="1"/>
  <c r="H14" i="1"/>
  <c r="G14" i="1"/>
  <c r="E14" i="1"/>
  <c r="H13" i="1"/>
  <c r="G13" i="1"/>
  <c r="G17" i="1" s="1"/>
  <c r="E13" i="1"/>
  <c r="H12" i="1"/>
  <c r="G12" i="1"/>
  <c r="E12" i="1"/>
  <c r="H11" i="1"/>
  <c r="G11" i="1"/>
  <c r="E11" i="1"/>
  <c r="H10" i="1"/>
  <c r="H17" i="1" s="1"/>
  <c r="G10" i="1"/>
  <c r="E10" i="1"/>
  <c r="H9" i="1"/>
  <c r="G9" i="1"/>
  <c r="E9" i="1"/>
  <c r="E17" i="1" s="1"/>
  <c r="D7" i="1"/>
  <c r="E101" i="2" l="1"/>
  <c r="E67" i="2"/>
  <c r="I130" i="2"/>
  <c r="H33" i="2"/>
  <c r="E89" i="2"/>
  <c r="D130" i="2"/>
  <c r="G128" i="2"/>
  <c r="G130" i="2" s="1"/>
  <c r="J130" i="2"/>
  <c r="G101" i="2"/>
  <c r="G89" i="2"/>
  <c r="H128" i="2"/>
  <c r="H130" i="2" s="1"/>
  <c r="F130" i="2"/>
  <c r="E47" i="2"/>
  <c r="H17" i="2"/>
  <c r="E57" i="2"/>
  <c r="H76" i="2"/>
  <c r="H89" i="2"/>
  <c r="H118" i="2"/>
  <c r="E118" i="2"/>
  <c r="E130" i="2" s="1"/>
  <c r="C130" i="2"/>
  <c r="G17" i="2"/>
  <c r="G47" i="2"/>
  <c r="H57" i="2"/>
  <c r="G118" i="2"/>
  <c r="H47" i="2"/>
  <c r="H101" i="2"/>
  <c r="G67" i="2"/>
  <c r="G33" i="2"/>
  <c r="E33" i="2"/>
  <c r="H67" i="2"/>
  <c r="B130" i="2"/>
  <c r="G130" i="1"/>
  <c r="H130" i="1"/>
  <c r="E128" i="1"/>
  <c r="E33" i="13" l="1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C144" i="26" l="1"/>
  <c r="D64" i="26"/>
  <c r="E64" i="26"/>
  <c r="E75" i="26"/>
  <c r="D18" i="26"/>
  <c r="C35" i="26"/>
  <c r="C87" i="26"/>
  <c r="C101" i="26"/>
  <c r="C114" i="26"/>
  <c r="D133" i="26"/>
  <c r="D87" i="26"/>
  <c r="E87" i="26"/>
  <c r="C133" i="26"/>
  <c r="D35" i="26"/>
  <c r="C53" i="26"/>
  <c r="D75" i="26"/>
  <c r="E53" i="26"/>
  <c r="D101" i="26"/>
  <c r="D144" i="26"/>
  <c r="D114" i="26"/>
  <c r="C75" i="26"/>
  <c r="E114" i="26"/>
  <c r="C18" i="26"/>
  <c r="D53" i="26"/>
  <c r="C64" i="26"/>
  <c r="E101" i="26"/>
  <c r="E133" i="26"/>
  <c r="E35" i="26"/>
  <c r="E144" i="26"/>
  <c r="E18" i="26"/>
  <c r="D146" i="26" l="1"/>
  <c r="C146" i="26"/>
  <c r="E146" i="26"/>
  <c r="J128" i="11"/>
  <c r="I128" i="11"/>
  <c r="F128" i="11"/>
  <c r="D128" i="11"/>
  <c r="C128" i="11"/>
  <c r="B128" i="11"/>
  <c r="H127" i="11"/>
  <c r="G127" i="11"/>
  <c r="E127" i="11"/>
  <c r="H126" i="11"/>
  <c r="G126" i="11"/>
  <c r="E126" i="11"/>
  <c r="H125" i="11"/>
  <c r="G125" i="11"/>
  <c r="E125" i="11"/>
  <c r="H124" i="11"/>
  <c r="G124" i="11"/>
  <c r="E124" i="11"/>
  <c r="H123" i="11"/>
  <c r="G123" i="11"/>
  <c r="E123" i="11"/>
  <c r="H122" i="11"/>
  <c r="G122" i="11"/>
  <c r="E122" i="11"/>
  <c r="H121" i="11"/>
  <c r="G121" i="11"/>
  <c r="E121" i="11"/>
  <c r="J118" i="11"/>
  <c r="I118" i="11"/>
  <c r="F118" i="11"/>
  <c r="D118" i="11"/>
  <c r="C118" i="11"/>
  <c r="B118" i="11"/>
  <c r="E118" i="11" s="1"/>
  <c r="H117" i="11"/>
  <c r="G117" i="11"/>
  <c r="E117" i="11"/>
  <c r="H116" i="11"/>
  <c r="G116" i="11"/>
  <c r="E116" i="11"/>
  <c r="H115" i="11"/>
  <c r="G115" i="11"/>
  <c r="E115" i="11"/>
  <c r="H114" i="11"/>
  <c r="G114" i="11"/>
  <c r="E114" i="11"/>
  <c r="H113" i="11"/>
  <c r="G113" i="11"/>
  <c r="E113" i="11"/>
  <c r="H112" i="11"/>
  <c r="G112" i="11"/>
  <c r="E112" i="11"/>
  <c r="H111" i="11"/>
  <c r="G111" i="11"/>
  <c r="E111" i="11"/>
  <c r="H110" i="11"/>
  <c r="G110" i="11"/>
  <c r="E110" i="11"/>
  <c r="H109" i="11"/>
  <c r="G109" i="11"/>
  <c r="E109" i="11"/>
  <c r="H108" i="11"/>
  <c r="G108" i="11"/>
  <c r="E108" i="11"/>
  <c r="H107" i="11"/>
  <c r="G107" i="11"/>
  <c r="E107" i="11"/>
  <c r="H106" i="11"/>
  <c r="G106" i="11"/>
  <c r="E106" i="11"/>
  <c r="H105" i="11"/>
  <c r="G105" i="11"/>
  <c r="E105" i="11"/>
  <c r="H104" i="11"/>
  <c r="G104" i="11"/>
  <c r="G118" i="11" s="1"/>
  <c r="E104" i="11"/>
  <c r="J101" i="11"/>
  <c r="I101" i="11"/>
  <c r="F101" i="11"/>
  <c r="D101" i="11"/>
  <c r="C101" i="11"/>
  <c r="B101" i="11"/>
  <c r="H100" i="11"/>
  <c r="G100" i="11"/>
  <c r="E100" i="11"/>
  <c r="H99" i="11"/>
  <c r="G99" i="11"/>
  <c r="E99" i="11"/>
  <c r="H98" i="11"/>
  <c r="G98" i="11"/>
  <c r="E98" i="11"/>
  <c r="H97" i="11"/>
  <c r="G97" i="11"/>
  <c r="E97" i="11"/>
  <c r="H96" i="11"/>
  <c r="G96" i="11"/>
  <c r="E96" i="11"/>
  <c r="H95" i="11"/>
  <c r="G95" i="11"/>
  <c r="E95" i="11"/>
  <c r="H94" i="11"/>
  <c r="G94" i="11"/>
  <c r="E94" i="11"/>
  <c r="H93" i="11"/>
  <c r="G93" i="11"/>
  <c r="E93" i="11"/>
  <c r="H92" i="11"/>
  <c r="G92" i="11"/>
  <c r="E92" i="11"/>
  <c r="J89" i="11"/>
  <c r="I89" i="11"/>
  <c r="F89" i="11"/>
  <c r="D89" i="11"/>
  <c r="C89" i="11"/>
  <c r="B89" i="11"/>
  <c r="H88" i="11"/>
  <c r="G88" i="11"/>
  <c r="E88" i="11"/>
  <c r="H87" i="11"/>
  <c r="G87" i="11"/>
  <c r="E87" i="11"/>
  <c r="H86" i="11"/>
  <c r="G86" i="11"/>
  <c r="E86" i="11"/>
  <c r="H85" i="11"/>
  <c r="G85" i="11"/>
  <c r="E85" i="11"/>
  <c r="H84" i="11"/>
  <c r="G84" i="11"/>
  <c r="E84" i="11"/>
  <c r="H83" i="11"/>
  <c r="G83" i="11"/>
  <c r="E83" i="11"/>
  <c r="H82" i="11"/>
  <c r="G82" i="11"/>
  <c r="E82" i="11"/>
  <c r="H81" i="11"/>
  <c r="G81" i="11"/>
  <c r="E81" i="11"/>
  <c r="H80" i="11"/>
  <c r="G80" i="11"/>
  <c r="E80" i="11"/>
  <c r="H79" i="11"/>
  <c r="G79" i="11"/>
  <c r="E79" i="11"/>
  <c r="J76" i="11"/>
  <c r="I76" i="11"/>
  <c r="F76" i="11"/>
  <c r="D76" i="11"/>
  <c r="C76" i="11"/>
  <c r="B76" i="11"/>
  <c r="H75" i="11"/>
  <c r="G75" i="11"/>
  <c r="E75" i="11"/>
  <c r="H74" i="11"/>
  <c r="G74" i="11"/>
  <c r="E74" i="11"/>
  <c r="H73" i="11"/>
  <c r="G73" i="11"/>
  <c r="E73" i="11"/>
  <c r="H72" i="11"/>
  <c r="G72" i="11"/>
  <c r="G76" i="11" s="1"/>
  <c r="E72" i="11"/>
  <c r="H71" i="11"/>
  <c r="G71" i="11"/>
  <c r="E71" i="11"/>
  <c r="H70" i="11"/>
  <c r="G70" i="11"/>
  <c r="E70" i="11"/>
  <c r="J67" i="11"/>
  <c r="I67" i="11"/>
  <c r="F67" i="11"/>
  <c r="D67" i="11"/>
  <c r="C67" i="11"/>
  <c r="B67" i="11"/>
  <c r="H66" i="11"/>
  <c r="G66" i="11"/>
  <c r="E66" i="11"/>
  <c r="H65" i="11"/>
  <c r="G65" i="11"/>
  <c r="E65" i="11"/>
  <c r="H64" i="11"/>
  <c r="G64" i="11"/>
  <c r="E64" i="11"/>
  <c r="H63" i="11"/>
  <c r="G63" i="11"/>
  <c r="E63" i="11"/>
  <c r="H62" i="11"/>
  <c r="G62" i="11"/>
  <c r="E62" i="11"/>
  <c r="H61" i="11"/>
  <c r="G61" i="11"/>
  <c r="E61" i="11"/>
  <c r="H60" i="11"/>
  <c r="G60" i="11"/>
  <c r="G67" i="11" s="1"/>
  <c r="E60" i="11"/>
  <c r="J57" i="11"/>
  <c r="I57" i="11"/>
  <c r="F57" i="11"/>
  <c r="D57" i="11"/>
  <c r="C57" i="11"/>
  <c r="B57" i="11"/>
  <c r="H56" i="11"/>
  <c r="G56" i="11"/>
  <c r="E56" i="11"/>
  <c r="H55" i="11"/>
  <c r="G55" i="11"/>
  <c r="E55" i="11"/>
  <c r="H54" i="11"/>
  <c r="G54" i="11"/>
  <c r="E54" i="11"/>
  <c r="H53" i="11"/>
  <c r="G53" i="11"/>
  <c r="E53" i="11"/>
  <c r="H52" i="11"/>
  <c r="G52" i="11"/>
  <c r="E52" i="11"/>
  <c r="H51" i="11"/>
  <c r="G51" i="11"/>
  <c r="E51" i="11"/>
  <c r="H50" i="11"/>
  <c r="G50" i="11"/>
  <c r="E50" i="11"/>
  <c r="J47" i="11"/>
  <c r="I47" i="11"/>
  <c r="F47" i="11"/>
  <c r="E47" i="11"/>
  <c r="D47" i="11"/>
  <c r="C47" i="11"/>
  <c r="B47" i="11"/>
  <c r="H46" i="11"/>
  <c r="G46" i="11"/>
  <c r="E46" i="11"/>
  <c r="H45" i="11"/>
  <c r="G45" i="11"/>
  <c r="E45" i="11"/>
  <c r="H44" i="11"/>
  <c r="G44" i="11"/>
  <c r="E44" i="11"/>
  <c r="H43" i="11"/>
  <c r="G43" i="11"/>
  <c r="E43" i="11"/>
  <c r="H42" i="11"/>
  <c r="G42" i="11"/>
  <c r="E42" i="11"/>
  <c r="H41" i="11"/>
  <c r="G41" i="11"/>
  <c r="E41" i="11"/>
  <c r="H40" i="11"/>
  <c r="G40" i="11"/>
  <c r="E40" i="11"/>
  <c r="H39" i="11"/>
  <c r="G39" i="11"/>
  <c r="E39" i="11"/>
  <c r="H38" i="11"/>
  <c r="G38" i="11"/>
  <c r="E38" i="11"/>
  <c r="H37" i="11"/>
  <c r="G37" i="11"/>
  <c r="G47" i="11" s="1"/>
  <c r="E37" i="11"/>
  <c r="H36" i="11"/>
  <c r="G36" i="11"/>
  <c r="E36" i="11"/>
  <c r="J33" i="11"/>
  <c r="I33" i="11"/>
  <c r="F33" i="11"/>
  <c r="D33" i="11"/>
  <c r="E33" i="11" s="1"/>
  <c r="C33" i="11"/>
  <c r="B33" i="11"/>
  <c r="H32" i="11"/>
  <c r="G32" i="11"/>
  <c r="E32" i="11"/>
  <c r="H31" i="11"/>
  <c r="G31" i="11"/>
  <c r="E31" i="11"/>
  <c r="H30" i="11"/>
  <c r="G30" i="11"/>
  <c r="E30" i="11"/>
  <c r="H29" i="11"/>
  <c r="G29" i="11"/>
  <c r="E29" i="11"/>
  <c r="H28" i="11"/>
  <c r="G28" i="11"/>
  <c r="E28" i="11"/>
  <c r="H27" i="11"/>
  <c r="G27" i="11"/>
  <c r="E27" i="11"/>
  <c r="H26" i="11"/>
  <c r="G26" i="11"/>
  <c r="E26" i="11"/>
  <c r="H25" i="11"/>
  <c r="G25" i="11"/>
  <c r="E25" i="11"/>
  <c r="H24" i="11"/>
  <c r="G24" i="11"/>
  <c r="E24" i="11"/>
  <c r="H23" i="11"/>
  <c r="G23" i="11"/>
  <c r="E23" i="11"/>
  <c r="H22" i="11"/>
  <c r="G22" i="11"/>
  <c r="E22" i="11"/>
  <c r="H21" i="11"/>
  <c r="G21" i="11"/>
  <c r="E21" i="11"/>
  <c r="H20" i="11"/>
  <c r="G20" i="11"/>
  <c r="E20" i="11"/>
  <c r="J17" i="11"/>
  <c r="I17" i="11"/>
  <c r="F17" i="11"/>
  <c r="D17" i="11"/>
  <c r="C17" i="11"/>
  <c r="B17" i="11"/>
  <c r="H16" i="11"/>
  <c r="G16" i="11"/>
  <c r="E16" i="11"/>
  <c r="H15" i="11"/>
  <c r="G15" i="11"/>
  <c r="E15" i="11"/>
  <c r="H14" i="11"/>
  <c r="G14" i="11"/>
  <c r="E14" i="11"/>
  <c r="H13" i="11"/>
  <c r="G13" i="11"/>
  <c r="E13" i="11"/>
  <c r="H12" i="11"/>
  <c r="G12" i="11"/>
  <c r="E12" i="11"/>
  <c r="H11" i="11"/>
  <c r="G11" i="11"/>
  <c r="E11" i="11"/>
  <c r="H10" i="11"/>
  <c r="G10" i="11"/>
  <c r="E10" i="11"/>
  <c r="H9" i="11"/>
  <c r="G9" i="11"/>
  <c r="E9" i="11"/>
  <c r="I130" i="11" l="1"/>
  <c r="H76" i="11"/>
  <c r="E17" i="11"/>
  <c r="H101" i="11"/>
  <c r="H89" i="11"/>
  <c r="H17" i="11"/>
  <c r="E67" i="11"/>
  <c r="E76" i="11"/>
  <c r="D130" i="11"/>
  <c r="E89" i="11"/>
  <c r="E101" i="11"/>
  <c r="G89" i="11"/>
  <c r="G17" i="11"/>
  <c r="H57" i="11"/>
  <c r="H130" i="11" s="1"/>
  <c r="G57" i="11"/>
  <c r="F130" i="11"/>
  <c r="G101" i="11"/>
  <c r="H118" i="11"/>
  <c r="H47" i="11"/>
  <c r="H67" i="11"/>
  <c r="J130" i="11"/>
  <c r="C130" i="11"/>
  <c r="G33" i="11"/>
  <c r="E57" i="11"/>
  <c r="H33" i="11"/>
  <c r="H128" i="11"/>
  <c r="G128" i="11"/>
  <c r="B130" i="11"/>
  <c r="G130" i="11"/>
  <c r="E128" i="11"/>
  <c r="J129" i="10"/>
  <c r="J131" i="10" s="1"/>
  <c r="I129" i="10"/>
  <c r="I131" i="10" s="1"/>
  <c r="F129" i="10"/>
  <c r="D129" i="10"/>
  <c r="D131" i="10" s="1"/>
  <c r="E131" i="10" s="1"/>
  <c r="C129" i="10"/>
  <c r="B129" i="10"/>
  <c r="B131" i="10" s="1"/>
  <c r="H128" i="10"/>
  <c r="G128" i="10"/>
  <c r="E128" i="10"/>
  <c r="H127" i="10"/>
  <c r="G127" i="10"/>
  <c r="E127" i="10"/>
  <c r="H126" i="10"/>
  <c r="G126" i="10"/>
  <c r="E126" i="10"/>
  <c r="H125" i="10"/>
  <c r="G125" i="10"/>
  <c r="E125" i="10"/>
  <c r="H124" i="10"/>
  <c r="G124" i="10"/>
  <c r="E124" i="10"/>
  <c r="H123" i="10"/>
  <c r="G123" i="10"/>
  <c r="E123" i="10"/>
  <c r="H122" i="10"/>
  <c r="H129" i="10" s="1"/>
  <c r="G122" i="10"/>
  <c r="G129" i="10" s="1"/>
  <c r="E122" i="10"/>
  <c r="H121" i="10"/>
  <c r="G121" i="10"/>
  <c r="E121" i="10"/>
  <c r="J118" i="10"/>
  <c r="I118" i="10"/>
  <c r="F118" i="10"/>
  <c r="E118" i="10"/>
  <c r="D118" i="10"/>
  <c r="C118" i="10"/>
  <c r="B118" i="10"/>
  <c r="H117" i="10"/>
  <c r="G117" i="10"/>
  <c r="E117" i="10"/>
  <c r="H116" i="10"/>
  <c r="G116" i="10"/>
  <c r="E116" i="10"/>
  <c r="H115" i="10"/>
  <c r="G115" i="10"/>
  <c r="E115" i="10"/>
  <c r="H114" i="10"/>
  <c r="G114" i="10"/>
  <c r="E114" i="10"/>
  <c r="H113" i="10"/>
  <c r="G113" i="10"/>
  <c r="E113" i="10"/>
  <c r="H112" i="10"/>
  <c r="G112" i="10"/>
  <c r="E112" i="10"/>
  <c r="H111" i="10"/>
  <c r="G111" i="10"/>
  <c r="E111" i="10"/>
  <c r="H110" i="10"/>
  <c r="G110" i="10"/>
  <c r="E110" i="10"/>
  <c r="H109" i="10"/>
  <c r="G109" i="10"/>
  <c r="E109" i="10"/>
  <c r="H108" i="10"/>
  <c r="G108" i="10"/>
  <c r="E108" i="10"/>
  <c r="H107" i="10"/>
  <c r="G107" i="10"/>
  <c r="E107" i="10"/>
  <c r="H106" i="10"/>
  <c r="H118" i="10" s="1"/>
  <c r="G106" i="10"/>
  <c r="G118" i="10" s="1"/>
  <c r="E106" i="10"/>
  <c r="H105" i="10"/>
  <c r="G105" i="10"/>
  <c r="E105" i="10"/>
  <c r="H104" i="10"/>
  <c r="G104" i="10"/>
  <c r="E104" i="10"/>
  <c r="J101" i="10"/>
  <c r="I101" i="10"/>
  <c r="F101" i="10"/>
  <c r="D101" i="10"/>
  <c r="E101" i="10" s="1"/>
  <c r="C101" i="10"/>
  <c r="C131" i="10" s="1"/>
  <c r="B101" i="10"/>
  <c r="H100" i="10"/>
  <c r="G100" i="10"/>
  <c r="E100" i="10"/>
  <c r="H99" i="10"/>
  <c r="G99" i="10"/>
  <c r="E99" i="10"/>
  <c r="H98" i="10"/>
  <c r="G98" i="10"/>
  <c r="E98" i="10"/>
  <c r="H97" i="10"/>
  <c r="G97" i="10"/>
  <c r="E97" i="10"/>
  <c r="H96" i="10"/>
  <c r="G96" i="10"/>
  <c r="E96" i="10"/>
  <c r="H95" i="10"/>
  <c r="G95" i="10"/>
  <c r="E95" i="10"/>
  <c r="H94" i="10"/>
  <c r="G94" i="10"/>
  <c r="E94" i="10"/>
  <c r="H93" i="10"/>
  <c r="H101" i="10" s="1"/>
  <c r="G93" i="10"/>
  <c r="E93" i="10"/>
  <c r="H92" i="10"/>
  <c r="G92" i="10"/>
  <c r="G101" i="10" s="1"/>
  <c r="E92" i="10"/>
  <c r="J89" i="10"/>
  <c r="I89" i="10"/>
  <c r="F89" i="10"/>
  <c r="F131" i="10" s="1"/>
  <c r="D89" i="10"/>
  <c r="C89" i="10"/>
  <c r="B89" i="10"/>
  <c r="H88" i="10"/>
  <c r="G88" i="10"/>
  <c r="E88" i="10"/>
  <c r="H87" i="10"/>
  <c r="G87" i="10"/>
  <c r="E87" i="10"/>
  <c r="H86" i="10"/>
  <c r="G86" i="10"/>
  <c r="E86" i="10"/>
  <c r="H85" i="10"/>
  <c r="G85" i="10"/>
  <c r="E85" i="10"/>
  <c r="H84" i="10"/>
  <c r="G84" i="10"/>
  <c r="E84" i="10"/>
  <c r="H83" i="10"/>
  <c r="G83" i="10"/>
  <c r="E83" i="10"/>
  <c r="H82" i="10"/>
  <c r="G82" i="10"/>
  <c r="G89" i="10" s="1"/>
  <c r="E82" i="10"/>
  <c r="H81" i="10"/>
  <c r="G81" i="10"/>
  <c r="E81" i="10"/>
  <c r="H80" i="10"/>
  <c r="G80" i="10"/>
  <c r="E80" i="10"/>
  <c r="H79" i="10"/>
  <c r="H89" i="10" s="1"/>
  <c r="G79" i="10"/>
  <c r="E79" i="10"/>
  <c r="E89" i="10" s="1"/>
  <c r="J76" i="10"/>
  <c r="I76" i="10"/>
  <c r="F76" i="10"/>
  <c r="E76" i="10"/>
  <c r="D76" i="10"/>
  <c r="C76" i="10"/>
  <c r="B76" i="10"/>
  <c r="H75" i="10"/>
  <c r="G75" i="10"/>
  <c r="E75" i="10"/>
  <c r="H74" i="10"/>
  <c r="G74" i="10"/>
  <c r="E74" i="10"/>
  <c r="H73" i="10"/>
  <c r="G73" i="10"/>
  <c r="E73" i="10"/>
  <c r="H72" i="10"/>
  <c r="G72" i="10"/>
  <c r="G76" i="10" s="1"/>
  <c r="E72" i="10"/>
  <c r="H71" i="10"/>
  <c r="H76" i="10" s="1"/>
  <c r="G71" i="10"/>
  <c r="E71" i="10"/>
  <c r="H70" i="10"/>
  <c r="G70" i="10"/>
  <c r="E70" i="10"/>
  <c r="J67" i="10"/>
  <c r="I67" i="10"/>
  <c r="F67" i="10"/>
  <c r="D67" i="10"/>
  <c r="E67" i="10" s="1"/>
  <c r="C67" i="10"/>
  <c r="B67" i="10"/>
  <c r="H66" i="10"/>
  <c r="G66" i="10"/>
  <c r="E66" i="10"/>
  <c r="H65" i="10"/>
  <c r="G65" i="10"/>
  <c r="E65" i="10"/>
  <c r="H64" i="10"/>
  <c r="G64" i="10"/>
  <c r="E64" i="10"/>
  <c r="H63" i="10"/>
  <c r="H67" i="10" s="1"/>
  <c r="G63" i="10"/>
  <c r="E63" i="10"/>
  <c r="H62" i="10"/>
  <c r="G62" i="10"/>
  <c r="E62" i="10"/>
  <c r="H61" i="10"/>
  <c r="G61" i="10"/>
  <c r="E61" i="10"/>
  <c r="H60" i="10"/>
  <c r="G60" i="10"/>
  <c r="G67" i="10" s="1"/>
  <c r="E60" i="10"/>
  <c r="J57" i="10"/>
  <c r="I57" i="10"/>
  <c r="F57" i="10"/>
  <c r="D57" i="10"/>
  <c r="E57" i="10" s="1"/>
  <c r="C57" i="10"/>
  <c r="B57" i="10"/>
  <c r="H56" i="10"/>
  <c r="G56" i="10"/>
  <c r="E56" i="10"/>
  <c r="H55" i="10"/>
  <c r="G55" i="10"/>
  <c r="E55" i="10"/>
  <c r="H54" i="10"/>
  <c r="G54" i="10"/>
  <c r="E54" i="10"/>
  <c r="H53" i="10"/>
  <c r="G53" i="10"/>
  <c r="E53" i="10"/>
  <c r="H52" i="10"/>
  <c r="G52" i="10"/>
  <c r="E52" i="10"/>
  <c r="H51" i="10"/>
  <c r="G51" i="10"/>
  <c r="E51" i="10"/>
  <c r="H50" i="10"/>
  <c r="H57" i="10" s="1"/>
  <c r="G50" i="10"/>
  <c r="G57" i="10" s="1"/>
  <c r="E50" i="10"/>
  <c r="J47" i="10"/>
  <c r="I47" i="10"/>
  <c r="F47" i="10"/>
  <c r="D47" i="10"/>
  <c r="E47" i="10" s="1"/>
  <c r="C47" i="10"/>
  <c r="B47" i="10"/>
  <c r="H46" i="10"/>
  <c r="G46" i="10"/>
  <c r="E46" i="10"/>
  <c r="H45" i="10"/>
  <c r="G45" i="10"/>
  <c r="E45" i="10"/>
  <c r="H44" i="10"/>
  <c r="G44" i="10"/>
  <c r="E44" i="10"/>
  <c r="H43" i="10"/>
  <c r="G43" i="10"/>
  <c r="E43" i="10"/>
  <c r="H42" i="10"/>
  <c r="G42" i="10"/>
  <c r="E42" i="10"/>
  <c r="H41" i="10"/>
  <c r="G41" i="10"/>
  <c r="E41" i="10"/>
  <c r="H40" i="10"/>
  <c r="G40" i="10"/>
  <c r="E40" i="10"/>
  <c r="L39" i="10"/>
  <c r="H39" i="10"/>
  <c r="G39" i="10"/>
  <c r="E39" i="10"/>
  <c r="H38" i="10"/>
  <c r="G38" i="10"/>
  <c r="E38" i="10"/>
  <c r="M37" i="10"/>
  <c r="H37" i="10"/>
  <c r="G37" i="10"/>
  <c r="G47" i="10" s="1"/>
  <c r="E37" i="10"/>
  <c r="H36" i="10"/>
  <c r="H47" i="10" s="1"/>
  <c r="G36" i="10"/>
  <c r="E36" i="10"/>
  <c r="J33" i="10"/>
  <c r="I33" i="10"/>
  <c r="F33" i="10"/>
  <c r="D33" i="10"/>
  <c r="C33" i="10"/>
  <c r="B33" i="10"/>
  <c r="E33" i="10" s="1"/>
  <c r="H32" i="10"/>
  <c r="G32" i="10"/>
  <c r="E32" i="10"/>
  <c r="H31" i="10"/>
  <c r="G31" i="10"/>
  <c r="E31" i="10"/>
  <c r="H30" i="10"/>
  <c r="G30" i="10"/>
  <c r="E30" i="10"/>
  <c r="H29" i="10"/>
  <c r="G29" i="10"/>
  <c r="E29" i="10"/>
  <c r="H28" i="10"/>
  <c r="G28" i="10"/>
  <c r="E28" i="10"/>
  <c r="H27" i="10"/>
  <c r="G27" i="10"/>
  <c r="E27" i="10"/>
  <c r="H26" i="10"/>
  <c r="G26" i="10"/>
  <c r="E26" i="10"/>
  <c r="H25" i="10"/>
  <c r="G25" i="10"/>
  <c r="E25" i="10"/>
  <c r="H24" i="10"/>
  <c r="G24" i="10"/>
  <c r="E24" i="10"/>
  <c r="H23" i="10"/>
  <c r="G23" i="10"/>
  <c r="E23" i="10"/>
  <c r="H22" i="10"/>
  <c r="G22" i="10"/>
  <c r="E22" i="10"/>
  <c r="H21" i="10"/>
  <c r="H33" i="10" s="1"/>
  <c r="G21" i="10"/>
  <c r="G33" i="10" s="1"/>
  <c r="E21" i="10"/>
  <c r="H20" i="10"/>
  <c r="G20" i="10"/>
  <c r="E20" i="10"/>
  <c r="J17" i="10"/>
  <c r="I17" i="10"/>
  <c r="F17" i="10"/>
  <c r="D17" i="10"/>
  <c r="C17" i="10"/>
  <c r="B17" i="10"/>
  <c r="E17" i="10" s="1"/>
  <c r="H16" i="10"/>
  <c r="G16" i="10"/>
  <c r="E16" i="10"/>
  <c r="H15" i="10"/>
  <c r="G15" i="10"/>
  <c r="E15" i="10"/>
  <c r="H14" i="10"/>
  <c r="G14" i="10"/>
  <c r="E14" i="10"/>
  <c r="H13" i="10"/>
  <c r="H17" i="10" s="1"/>
  <c r="G13" i="10"/>
  <c r="E13" i="10"/>
  <c r="H12" i="10"/>
  <c r="G12" i="10"/>
  <c r="E12" i="10"/>
  <c r="H11" i="10"/>
  <c r="G11" i="10"/>
  <c r="E11" i="10"/>
  <c r="H10" i="10"/>
  <c r="G10" i="10"/>
  <c r="E10" i="10"/>
  <c r="H9" i="10"/>
  <c r="G9" i="10"/>
  <c r="G17" i="10" s="1"/>
  <c r="E9" i="10"/>
  <c r="E130" i="11" l="1"/>
  <c r="G131" i="10"/>
  <c r="H131" i="10"/>
  <c r="E129" i="10"/>
  <c r="J129" i="8"/>
  <c r="J131" i="8" s="1"/>
  <c r="I129" i="8"/>
  <c r="F129" i="8"/>
  <c r="F131" i="8" s="1"/>
  <c r="D129" i="8"/>
  <c r="D131" i="8" s="1"/>
  <c r="C129" i="8"/>
  <c r="B129" i="8"/>
  <c r="B131" i="8" s="1"/>
  <c r="H128" i="8"/>
  <c r="G128" i="8"/>
  <c r="E128" i="8"/>
  <c r="H127" i="8"/>
  <c r="G127" i="8"/>
  <c r="E127" i="8"/>
  <c r="H126" i="8"/>
  <c r="G126" i="8"/>
  <c r="E126" i="8"/>
  <c r="H125" i="8"/>
  <c r="G125" i="8"/>
  <c r="E125" i="8"/>
  <c r="H124" i="8"/>
  <c r="G124" i="8"/>
  <c r="E124" i="8"/>
  <c r="H123" i="8"/>
  <c r="G123" i="8"/>
  <c r="E123" i="8"/>
  <c r="H122" i="8"/>
  <c r="G122" i="8"/>
  <c r="G129" i="8" s="1"/>
  <c r="E122" i="8"/>
  <c r="E129" i="8" s="1"/>
  <c r="H121" i="8"/>
  <c r="H129" i="8" s="1"/>
  <c r="G121" i="8"/>
  <c r="E121" i="8"/>
  <c r="J118" i="8"/>
  <c r="I118" i="8"/>
  <c r="I131" i="8" s="1"/>
  <c r="F118" i="8"/>
  <c r="D118" i="8"/>
  <c r="C118" i="8"/>
  <c r="B118" i="8"/>
  <c r="H117" i="8"/>
  <c r="G117" i="8"/>
  <c r="E117" i="8"/>
  <c r="H116" i="8"/>
  <c r="G116" i="8"/>
  <c r="E116" i="8"/>
  <c r="H115" i="8"/>
  <c r="G115" i="8"/>
  <c r="E115" i="8"/>
  <c r="H114" i="8"/>
  <c r="G114" i="8"/>
  <c r="E114" i="8"/>
  <c r="H113" i="8"/>
  <c r="G113" i="8"/>
  <c r="E113" i="8"/>
  <c r="H112" i="8"/>
  <c r="G112" i="8"/>
  <c r="E112" i="8"/>
  <c r="H111" i="8"/>
  <c r="G111" i="8"/>
  <c r="E111" i="8"/>
  <c r="E118" i="8" s="1"/>
  <c r="H110" i="8"/>
  <c r="G110" i="8"/>
  <c r="E110" i="8"/>
  <c r="H109" i="8"/>
  <c r="G109" i="8"/>
  <c r="E109" i="8"/>
  <c r="H108" i="8"/>
  <c r="G108" i="8"/>
  <c r="E108" i="8"/>
  <c r="H107" i="8"/>
  <c r="G107" i="8"/>
  <c r="E107" i="8"/>
  <c r="H106" i="8"/>
  <c r="G106" i="8"/>
  <c r="G118" i="8" s="1"/>
  <c r="E106" i="8"/>
  <c r="H105" i="8"/>
  <c r="H118" i="8" s="1"/>
  <c r="G105" i="8"/>
  <c r="E105" i="8"/>
  <c r="H104" i="8"/>
  <c r="G104" i="8"/>
  <c r="E104" i="8"/>
  <c r="J101" i="8"/>
  <c r="I101" i="8"/>
  <c r="F101" i="8"/>
  <c r="D101" i="8"/>
  <c r="C101" i="8"/>
  <c r="B101" i="8"/>
  <c r="H100" i="8"/>
  <c r="G100" i="8"/>
  <c r="E100" i="8"/>
  <c r="H99" i="8"/>
  <c r="G99" i="8"/>
  <c r="E99" i="8"/>
  <c r="H98" i="8"/>
  <c r="G98" i="8"/>
  <c r="E98" i="8"/>
  <c r="H97" i="8"/>
  <c r="H101" i="8" s="1"/>
  <c r="G97" i="8"/>
  <c r="E97" i="8"/>
  <c r="H96" i="8"/>
  <c r="G96" i="8"/>
  <c r="E96" i="8"/>
  <c r="H95" i="8"/>
  <c r="G95" i="8"/>
  <c r="E95" i="8"/>
  <c r="H94" i="8"/>
  <c r="G94" i="8"/>
  <c r="E94" i="8"/>
  <c r="H93" i="8"/>
  <c r="G93" i="8"/>
  <c r="E93" i="8"/>
  <c r="E101" i="8" s="1"/>
  <c r="H92" i="8"/>
  <c r="G92" i="8"/>
  <c r="G101" i="8" s="1"/>
  <c r="E92" i="8"/>
  <c r="J89" i="8"/>
  <c r="I89" i="8"/>
  <c r="F89" i="8"/>
  <c r="D89" i="8"/>
  <c r="C89" i="8"/>
  <c r="B89" i="8"/>
  <c r="H88" i="8"/>
  <c r="G88" i="8"/>
  <c r="E88" i="8"/>
  <c r="H87" i="8"/>
  <c r="G87" i="8"/>
  <c r="E87" i="8"/>
  <c r="H86" i="8"/>
  <c r="G86" i="8"/>
  <c r="E86" i="8"/>
  <c r="H85" i="8"/>
  <c r="G85" i="8"/>
  <c r="E85" i="8"/>
  <c r="H84" i="8"/>
  <c r="G84" i="8"/>
  <c r="E84" i="8"/>
  <c r="H83" i="8"/>
  <c r="G83" i="8"/>
  <c r="E83" i="8"/>
  <c r="H82" i="8"/>
  <c r="G82" i="8"/>
  <c r="E82" i="8"/>
  <c r="H81" i="8"/>
  <c r="G81" i="8"/>
  <c r="E81" i="8"/>
  <c r="H80" i="8"/>
  <c r="G80" i="8"/>
  <c r="E80" i="8"/>
  <c r="H79" i="8"/>
  <c r="H89" i="8" s="1"/>
  <c r="G79" i="8"/>
  <c r="G89" i="8" s="1"/>
  <c r="E79" i="8"/>
  <c r="E89" i="8" s="1"/>
  <c r="J76" i="8"/>
  <c r="I76" i="8"/>
  <c r="F76" i="8"/>
  <c r="D76" i="8"/>
  <c r="C76" i="8"/>
  <c r="C131" i="8" s="1"/>
  <c r="B76" i="8"/>
  <c r="H75" i="8"/>
  <c r="G75" i="8"/>
  <c r="E75" i="8"/>
  <c r="H74" i="8"/>
  <c r="G74" i="8"/>
  <c r="E74" i="8"/>
  <c r="H73" i="8"/>
  <c r="G73" i="8"/>
  <c r="E73" i="8"/>
  <c r="H72" i="8"/>
  <c r="G72" i="8"/>
  <c r="E72" i="8"/>
  <c r="H71" i="8"/>
  <c r="H76" i="8" s="1"/>
  <c r="G71" i="8"/>
  <c r="E71" i="8"/>
  <c r="E76" i="8" s="1"/>
  <c r="H70" i="8"/>
  <c r="G70" i="8"/>
  <c r="G76" i="8" s="1"/>
  <c r="E70" i="8"/>
  <c r="J67" i="8"/>
  <c r="I67" i="8"/>
  <c r="F67" i="8"/>
  <c r="D67" i="8"/>
  <c r="C67" i="8"/>
  <c r="B67" i="8"/>
  <c r="H66" i="8"/>
  <c r="G66" i="8"/>
  <c r="E66" i="8"/>
  <c r="H65" i="8"/>
  <c r="G65" i="8"/>
  <c r="E65" i="8"/>
  <c r="H64" i="8"/>
  <c r="G64" i="8"/>
  <c r="E64" i="8"/>
  <c r="H63" i="8"/>
  <c r="G63" i="8"/>
  <c r="E63" i="8"/>
  <c r="H62" i="8"/>
  <c r="G62" i="8"/>
  <c r="E62" i="8"/>
  <c r="H61" i="8"/>
  <c r="G61" i="8"/>
  <c r="E61" i="8"/>
  <c r="H60" i="8"/>
  <c r="H67" i="8" s="1"/>
  <c r="G60" i="8"/>
  <c r="G67" i="8" s="1"/>
  <c r="E60" i="8"/>
  <c r="E67" i="8" s="1"/>
  <c r="J57" i="8"/>
  <c r="I57" i="8"/>
  <c r="F57" i="8"/>
  <c r="D57" i="8"/>
  <c r="C57" i="8"/>
  <c r="B57" i="8"/>
  <c r="H56" i="8"/>
  <c r="G56" i="8"/>
  <c r="E56" i="8"/>
  <c r="H55" i="8"/>
  <c r="G55" i="8"/>
  <c r="E55" i="8"/>
  <c r="H54" i="8"/>
  <c r="G54" i="8"/>
  <c r="E54" i="8"/>
  <c r="H53" i="8"/>
  <c r="G53" i="8"/>
  <c r="E53" i="8"/>
  <c r="H52" i="8"/>
  <c r="G52" i="8"/>
  <c r="E52" i="8"/>
  <c r="H51" i="8"/>
  <c r="G51" i="8"/>
  <c r="E51" i="8"/>
  <c r="H50" i="8"/>
  <c r="H57" i="8" s="1"/>
  <c r="G50" i="8"/>
  <c r="G57" i="8" s="1"/>
  <c r="E50" i="8"/>
  <c r="E57" i="8" s="1"/>
  <c r="J47" i="8"/>
  <c r="I47" i="8"/>
  <c r="F47" i="8"/>
  <c r="D47" i="8"/>
  <c r="C47" i="8"/>
  <c r="B47" i="8"/>
  <c r="H46" i="8"/>
  <c r="G46" i="8"/>
  <c r="E46" i="8"/>
  <c r="H45" i="8"/>
  <c r="G45" i="8"/>
  <c r="E45" i="8"/>
  <c r="H44" i="8"/>
  <c r="G44" i="8"/>
  <c r="E44" i="8"/>
  <c r="H43" i="8"/>
  <c r="G43" i="8"/>
  <c r="E43" i="8"/>
  <c r="H42" i="8"/>
  <c r="G42" i="8"/>
  <c r="E42" i="8"/>
  <c r="H41" i="8"/>
  <c r="G41" i="8"/>
  <c r="E41" i="8"/>
  <c r="H40" i="8"/>
  <c r="G40" i="8"/>
  <c r="E40" i="8"/>
  <c r="H39" i="8"/>
  <c r="G39" i="8"/>
  <c r="E39" i="8"/>
  <c r="H38" i="8"/>
  <c r="G38" i="8"/>
  <c r="E38" i="8"/>
  <c r="H37" i="8"/>
  <c r="G37" i="8"/>
  <c r="E37" i="8"/>
  <c r="E47" i="8" s="1"/>
  <c r="H36" i="8"/>
  <c r="H47" i="8" s="1"/>
  <c r="G36" i="8"/>
  <c r="G47" i="8" s="1"/>
  <c r="E36" i="8"/>
  <c r="J33" i="8"/>
  <c r="I33" i="8"/>
  <c r="F33" i="8"/>
  <c r="D33" i="8"/>
  <c r="C33" i="8"/>
  <c r="B33" i="8"/>
  <c r="H32" i="8"/>
  <c r="G32" i="8"/>
  <c r="E32" i="8"/>
  <c r="H31" i="8"/>
  <c r="G31" i="8"/>
  <c r="E31" i="8"/>
  <c r="H30" i="8"/>
  <c r="G30" i="8"/>
  <c r="E30" i="8"/>
  <c r="H29" i="8"/>
  <c r="G29" i="8"/>
  <c r="E29" i="8"/>
  <c r="H28" i="8"/>
  <c r="G28" i="8"/>
  <c r="E28" i="8"/>
  <c r="H27" i="8"/>
  <c r="G27" i="8"/>
  <c r="E27" i="8"/>
  <c r="H26" i="8"/>
  <c r="G26" i="8"/>
  <c r="E26" i="8"/>
  <c r="H25" i="8"/>
  <c r="G25" i="8"/>
  <c r="E25" i="8"/>
  <c r="H24" i="8"/>
  <c r="G24" i="8"/>
  <c r="E24" i="8"/>
  <c r="H23" i="8"/>
  <c r="G23" i="8"/>
  <c r="E23" i="8"/>
  <c r="E33" i="8" s="1"/>
  <c r="H22" i="8"/>
  <c r="G22" i="8"/>
  <c r="E22" i="8"/>
  <c r="H21" i="8"/>
  <c r="G21" i="8"/>
  <c r="E21" i="8"/>
  <c r="H20" i="8"/>
  <c r="H33" i="8" s="1"/>
  <c r="G20" i="8"/>
  <c r="G33" i="8" s="1"/>
  <c r="E20" i="8"/>
  <c r="J17" i="8"/>
  <c r="I17" i="8"/>
  <c r="F17" i="8"/>
  <c r="D17" i="8"/>
  <c r="C17" i="8"/>
  <c r="B17" i="8"/>
  <c r="H16" i="8"/>
  <c r="G16" i="8"/>
  <c r="E16" i="8"/>
  <c r="H15" i="8"/>
  <c r="G15" i="8"/>
  <c r="E15" i="8"/>
  <c r="H14" i="8"/>
  <c r="G14" i="8"/>
  <c r="E14" i="8"/>
  <c r="H13" i="8"/>
  <c r="G13" i="8"/>
  <c r="E13" i="8"/>
  <c r="H12" i="8"/>
  <c r="G12" i="8"/>
  <c r="E12" i="8"/>
  <c r="H11" i="8"/>
  <c r="G11" i="8"/>
  <c r="E11" i="8"/>
  <c r="H10" i="8"/>
  <c r="G10" i="8"/>
  <c r="G17" i="8" s="1"/>
  <c r="E10" i="8"/>
  <c r="E17" i="8" s="1"/>
  <c r="H9" i="8"/>
  <c r="H17" i="8" s="1"/>
  <c r="G9" i="8"/>
  <c r="E9" i="8"/>
  <c r="J129" i="9"/>
  <c r="J131" i="9" s="1"/>
  <c r="I129" i="9"/>
  <c r="I131" i="9" s="1"/>
  <c r="F129" i="9"/>
  <c r="F131" i="9" s="1"/>
  <c r="D129" i="9"/>
  <c r="E129" i="9" s="1"/>
  <c r="C129" i="9"/>
  <c r="B129" i="9"/>
  <c r="B131" i="9" s="1"/>
  <c r="H128" i="9"/>
  <c r="G128" i="9"/>
  <c r="E128" i="9"/>
  <c r="H127" i="9"/>
  <c r="G127" i="9"/>
  <c r="E127" i="9"/>
  <c r="H126" i="9"/>
  <c r="G126" i="9"/>
  <c r="E126" i="9"/>
  <c r="H125" i="9"/>
  <c r="G125" i="9"/>
  <c r="E125" i="9"/>
  <c r="H124" i="9"/>
  <c r="G124" i="9"/>
  <c r="E124" i="9"/>
  <c r="H123" i="9"/>
  <c r="G123" i="9"/>
  <c r="E123" i="9"/>
  <c r="H122" i="9"/>
  <c r="G122" i="9"/>
  <c r="G129" i="9" s="1"/>
  <c r="E122" i="9"/>
  <c r="H121" i="9"/>
  <c r="H129" i="9" s="1"/>
  <c r="G121" i="9"/>
  <c r="E121" i="9"/>
  <c r="J118" i="9"/>
  <c r="I118" i="9"/>
  <c r="F118" i="9"/>
  <c r="E118" i="9"/>
  <c r="D118" i="9"/>
  <c r="C118" i="9"/>
  <c r="B118" i="9"/>
  <c r="H117" i="9"/>
  <c r="G117" i="9"/>
  <c r="E117" i="9"/>
  <c r="H116" i="9"/>
  <c r="G116" i="9"/>
  <c r="E116" i="9"/>
  <c r="H115" i="9"/>
  <c r="G115" i="9"/>
  <c r="E115" i="9"/>
  <c r="H114" i="9"/>
  <c r="G114" i="9"/>
  <c r="E114" i="9"/>
  <c r="H113" i="9"/>
  <c r="G113" i="9"/>
  <c r="E113" i="9"/>
  <c r="H112" i="9"/>
  <c r="G112" i="9"/>
  <c r="E112" i="9"/>
  <c r="H111" i="9"/>
  <c r="G111" i="9"/>
  <c r="E111" i="9"/>
  <c r="H110" i="9"/>
  <c r="G110" i="9"/>
  <c r="E110" i="9"/>
  <c r="H109" i="9"/>
  <c r="G109" i="9"/>
  <c r="E109" i="9"/>
  <c r="H108" i="9"/>
  <c r="G108" i="9"/>
  <c r="E108" i="9"/>
  <c r="H107" i="9"/>
  <c r="G107" i="9"/>
  <c r="E107" i="9"/>
  <c r="H106" i="9"/>
  <c r="G106" i="9"/>
  <c r="G118" i="9" s="1"/>
  <c r="E106" i="9"/>
  <c r="H105" i="9"/>
  <c r="G105" i="9"/>
  <c r="E105" i="9"/>
  <c r="H104" i="9"/>
  <c r="H118" i="9" s="1"/>
  <c r="G104" i="9"/>
  <c r="E104" i="9"/>
  <c r="J101" i="9"/>
  <c r="I101" i="9"/>
  <c r="F101" i="9"/>
  <c r="D101" i="9"/>
  <c r="C101" i="9"/>
  <c r="B101" i="9"/>
  <c r="E101" i="9" s="1"/>
  <c r="H100" i="9"/>
  <c r="G100" i="9"/>
  <c r="E100" i="9"/>
  <c r="H99" i="9"/>
  <c r="G99" i="9"/>
  <c r="E99" i="9"/>
  <c r="H98" i="9"/>
  <c r="G98" i="9"/>
  <c r="E98" i="9"/>
  <c r="H97" i="9"/>
  <c r="H101" i="9" s="1"/>
  <c r="G97" i="9"/>
  <c r="E97" i="9"/>
  <c r="H96" i="9"/>
  <c r="G96" i="9"/>
  <c r="E96" i="9"/>
  <c r="H95" i="9"/>
  <c r="G95" i="9"/>
  <c r="E95" i="9"/>
  <c r="H94" i="9"/>
  <c r="G94" i="9"/>
  <c r="E94" i="9"/>
  <c r="H93" i="9"/>
  <c r="G93" i="9"/>
  <c r="E93" i="9"/>
  <c r="H92" i="9"/>
  <c r="G92" i="9"/>
  <c r="G101" i="9" s="1"/>
  <c r="E92" i="9"/>
  <c r="J89" i="9"/>
  <c r="I89" i="9"/>
  <c r="F89" i="9"/>
  <c r="D89" i="9"/>
  <c r="C89" i="9"/>
  <c r="B89" i="9"/>
  <c r="H88" i="9"/>
  <c r="G88" i="9"/>
  <c r="E88" i="9"/>
  <c r="H87" i="9"/>
  <c r="G87" i="9"/>
  <c r="E87" i="9"/>
  <c r="H86" i="9"/>
  <c r="G86" i="9"/>
  <c r="E86" i="9"/>
  <c r="H85" i="9"/>
  <c r="G85" i="9"/>
  <c r="E85" i="9"/>
  <c r="H84" i="9"/>
  <c r="G84" i="9"/>
  <c r="E84" i="9"/>
  <c r="H83" i="9"/>
  <c r="G83" i="9"/>
  <c r="E83" i="9"/>
  <c r="H82" i="9"/>
  <c r="G82" i="9"/>
  <c r="E82" i="9"/>
  <c r="H81" i="9"/>
  <c r="G81" i="9"/>
  <c r="E81" i="9"/>
  <c r="H80" i="9"/>
  <c r="G80" i="9"/>
  <c r="E80" i="9"/>
  <c r="H79" i="9"/>
  <c r="H89" i="9" s="1"/>
  <c r="G79" i="9"/>
  <c r="G89" i="9" s="1"/>
  <c r="E79" i="9"/>
  <c r="E89" i="9" s="1"/>
  <c r="J76" i="9"/>
  <c r="I76" i="9"/>
  <c r="F76" i="9"/>
  <c r="D76" i="9"/>
  <c r="C76" i="9"/>
  <c r="C131" i="9" s="1"/>
  <c r="B76" i="9"/>
  <c r="H75" i="9"/>
  <c r="G75" i="9"/>
  <c r="E75" i="9"/>
  <c r="H74" i="9"/>
  <c r="G74" i="9"/>
  <c r="E74" i="9"/>
  <c r="H73" i="9"/>
  <c r="G73" i="9"/>
  <c r="E73" i="9"/>
  <c r="H72" i="9"/>
  <c r="G72" i="9"/>
  <c r="E72" i="9"/>
  <c r="H71" i="9"/>
  <c r="H76" i="9" s="1"/>
  <c r="G71" i="9"/>
  <c r="E71" i="9"/>
  <c r="E76" i="9" s="1"/>
  <c r="H70" i="9"/>
  <c r="G70" i="9"/>
  <c r="G76" i="9" s="1"/>
  <c r="E70" i="9"/>
  <c r="J67" i="9"/>
  <c r="I67" i="9"/>
  <c r="F67" i="9"/>
  <c r="D67" i="9"/>
  <c r="C67" i="9"/>
  <c r="B67" i="9"/>
  <c r="H66" i="9"/>
  <c r="G66" i="9"/>
  <c r="E66" i="9"/>
  <c r="H65" i="9"/>
  <c r="G65" i="9"/>
  <c r="E65" i="9"/>
  <c r="H64" i="9"/>
  <c r="G64" i="9"/>
  <c r="E64" i="9"/>
  <c r="H63" i="9"/>
  <c r="G63" i="9"/>
  <c r="E63" i="9"/>
  <c r="H62" i="9"/>
  <c r="G62" i="9"/>
  <c r="E62" i="9"/>
  <c r="H61" i="9"/>
  <c r="G61" i="9"/>
  <c r="E61" i="9"/>
  <c r="H60" i="9"/>
  <c r="H67" i="9" s="1"/>
  <c r="G60" i="9"/>
  <c r="G67" i="9" s="1"/>
  <c r="E60" i="9"/>
  <c r="E67" i="9" s="1"/>
  <c r="J57" i="9"/>
  <c r="I57" i="9"/>
  <c r="F57" i="9"/>
  <c r="D57" i="9"/>
  <c r="C57" i="9"/>
  <c r="B57" i="9"/>
  <c r="H56" i="9"/>
  <c r="G56" i="9"/>
  <c r="E56" i="9"/>
  <c r="H55" i="9"/>
  <c r="G55" i="9"/>
  <c r="E55" i="9"/>
  <c r="H54" i="9"/>
  <c r="G54" i="9"/>
  <c r="E54" i="9"/>
  <c r="H53" i="9"/>
  <c r="G53" i="9"/>
  <c r="E53" i="9"/>
  <c r="H52" i="9"/>
  <c r="G52" i="9"/>
  <c r="E52" i="9"/>
  <c r="H51" i="9"/>
  <c r="G51" i="9"/>
  <c r="E51" i="9"/>
  <c r="H50" i="9"/>
  <c r="H57" i="9" s="1"/>
  <c r="G50" i="9"/>
  <c r="G57" i="9" s="1"/>
  <c r="E50" i="9"/>
  <c r="E57" i="9" s="1"/>
  <c r="J47" i="9"/>
  <c r="I47" i="9"/>
  <c r="F47" i="9"/>
  <c r="D47" i="9"/>
  <c r="C47" i="9"/>
  <c r="B47" i="9"/>
  <c r="H46" i="9"/>
  <c r="G46" i="9"/>
  <c r="E46" i="9"/>
  <c r="H45" i="9"/>
  <c r="G45" i="9"/>
  <c r="E45" i="9"/>
  <c r="H44" i="9"/>
  <c r="G44" i="9"/>
  <c r="E44" i="9"/>
  <c r="H43" i="9"/>
  <c r="G43" i="9"/>
  <c r="E43" i="9"/>
  <c r="H42" i="9"/>
  <c r="G42" i="9"/>
  <c r="E42" i="9"/>
  <c r="H41" i="9"/>
  <c r="G41" i="9"/>
  <c r="E41" i="9"/>
  <c r="H40" i="9"/>
  <c r="G40" i="9"/>
  <c r="E40" i="9"/>
  <c r="H39" i="9"/>
  <c r="G39" i="9"/>
  <c r="E39" i="9"/>
  <c r="H38" i="9"/>
  <c r="G38" i="9"/>
  <c r="E38" i="9"/>
  <c r="H37" i="9"/>
  <c r="G37" i="9"/>
  <c r="E37" i="9"/>
  <c r="E47" i="9" s="1"/>
  <c r="H36" i="9"/>
  <c r="H47" i="9" s="1"/>
  <c r="G36" i="9"/>
  <c r="G47" i="9" s="1"/>
  <c r="E36" i="9"/>
  <c r="J33" i="9"/>
  <c r="I33" i="9"/>
  <c r="F33" i="9"/>
  <c r="D33" i="9"/>
  <c r="C33" i="9"/>
  <c r="B33" i="9"/>
  <c r="H32" i="9"/>
  <c r="G32" i="9"/>
  <c r="E32" i="9"/>
  <c r="H31" i="9"/>
  <c r="G31" i="9"/>
  <c r="E31" i="9"/>
  <c r="H30" i="9"/>
  <c r="G30" i="9"/>
  <c r="E30" i="9"/>
  <c r="H29" i="9"/>
  <c r="G29" i="9"/>
  <c r="E29" i="9"/>
  <c r="H28" i="9"/>
  <c r="G28" i="9"/>
  <c r="E28" i="9"/>
  <c r="H27" i="9"/>
  <c r="G27" i="9"/>
  <c r="E27" i="9"/>
  <c r="H26" i="9"/>
  <c r="G26" i="9"/>
  <c r="E26" i="9"/>
  <c r="H25" i="9"/>
  <c r="G25" i="9"/>
  <c r="E25" i="9"/>
  <c r="H24" i="9"/>
  <c r="G24" i="9"/>
  <c r="E24" i="9"/>
  <c r="H23" i="9"/>
  <c r="G23" i="9"/>
  <c r="E23" i="9"/>
  <c r="E33" i="9" s="1"/>
  <c r="H22" i="9"/>
  <c r="G22" i="9"/>
  <c r="E22" i="9"/>
  <c r="H21" i="9"/>
  <c r="G21" i="9"/>
  <c r="E21" i="9"/>
  <c r="H20" i="9"/>
  <c r="H33" i="9" s="1"/>
  <c r="G20" i="9"/>
  <c r="G33" i="9" s="1"/>
  <c r="E20" i="9"/>
  <c r="J17" i="9"/>
  <c r="I17" i="9"/>
  <c r="F17" i="9"/>
  <c r="D17" i="9"/>
  <c r="C17" i="9"/>
  <c r="B17" i="9"/>
  <c r="H16" i="9"/>
  <c r="G16" i="9"/>
  <c r="E16" i="9"/>
  <c r="H15" i="9"/>
  <c r="G15" i="9"/>
  <c r="E15" i="9"/>
  <c r="H14" i="9"/>
  <c r="G14" i="9"/>
  <c r="E14" i="9"/>
  <c r="H13" i="9"/>
  <c r="G13" i="9"/>
  <c r="E13" i="9"/>
  <c r="H12" i="9"/>
  <c r="G12" i="9"/>
  <c r="E12" i="9"/>
  <c r="H11" i="9"/>
  <c r="G11" i="9"/>
  <c r="E11" i="9"/>
  <c r="H10" i="9"/>
  <c r="G10" i="9"/>
  <c r="G17" i="9" s="1"/>
  <c r="E10" i="9"/>
  <c r="E17" i="9" s="1"/>
  <c r="H9" i="9"/>
  <c r="H17" i="9" s="1"/>
  <c r="G9" i="9"/>
  <c r="E9" i="9"/>
  <c r="H131" i="8" l="1"/>
  <c r="E131" i="8"/>
  <c r="G131" i="8"/>
  <c r="G131" i="9"/>
  <c r="H131" i="9"/>
  <c r="D131" i="9"/>
  <c r="E131" i="9" s="1"/>
  <c r="I33" i="7"/>
  <c r="J128" i="6" l="1"/>
  <c r="I128" i="6"/>
  <c r="F128" i="6"/>
  <c r="D128" i="6"/>
  <c r="C128" i="6"/>
  <c r="B128" i="6"/>
  <c r="H126" i="6"/>
  <c r="G126" i="6"/>
  <c r="E126" i="6"/>
  <c r="H125" i="6"/>
  <c r="G125" i="6"/>
  <c r="E125" i="6"/>
  <c r="H124" i="6"/>
  <c r="G124" i="6"/>
  <c r="E124" i="6"/>
  <c r="H123" i="6"/>
  <c r="G123" i="6"/>
  <c r="E123" i="6"/>
  <c r="H122" i="6"/>
  <c r="G122" i="6"/>
  <c r="E122" i="6"/>
  <c r="H121" i="6"/>
  <c r="G121" i="6"/>
  <c r="E121" i="6"/>
  <c r="J118" i="6"/>
  <c r="I118" i="6"/>
  <c r="F118" i="6"/>
  <c r="D118" i="6"/>
  <c r="C118" i="6"/>
  <c r="B118" i="6"/>
  <c r="H117" i="6"/>
  <c r="G117" i="6"/>
  <c r="E117" i="6"/>
  <c r="H116" i="6"/>
  <c r="G116" i="6"/>
  <c r="E116" i="6"/>
  <c r="H115" i="6"/>
  <c r="G115" i="6"/>
  <c r="E115" i="6"/>
  <c r="H114" i="6"/>
  <c r="G114" i="6"/>
  <c r="E114" i="6"/>
  <c r="H113" i="6"/>
  <c r="G113" i="6"/>
  <c r="E113" i="6"/>
  <c r="H112" i="6"/>
  <c r="G112" i="6"/>
  <c r="E112" i="6"/>
  <c r="H111" i="6"/>
  <c r="G111" i="6"/>
  <c r="E111" i="6"/>
  <c r="H110" i="6"/>
  <c r="G110" i="6"/>
  <c r="E110" i="6"/>
  <c r="H109" i="6"/>
  <c r="G109" i="6"/>
  <c r="E109" i="6"/>
  <c r="H108" i="6"/>
  <c r="G108" i="6"/>
  <c r="E108" i="6"/>
  <c r="H107" i="6"/>
  <c r="G107" i="6"/>
  <c r="E107" i="6"/>
  <c r="H106" i="6"/>
  <c r="H118" i="6" s="1"/>
  <c r="G106" i="6"/>
  <c r="E106" i="6"/>
  <c r="H105" i="6"/>
  <c r="G105" i="6"/>
  <c r="E105" i="6"/>
  <c r="H104" i="6"/>
  <c r="G104" i="6"/>
  <c r="E104" i="6"/>
  <c r="J101" i="6"/>
  <c r="I101" i="6"/>
  <c r="F101" i="6"/>
  <c r="D101" i="6"/>
  <c r="C101" i="6"/>
  <c r="B101" i="6"/>
  <c r="H100" i="6"/>
  <c r="G100" i="6"/>
  <c r="E100" i="6"/>
  <c r="H99" i="6"/>
  <c r="G99" i="6"/>
  <c r="E99" i="6"/>
  <c r="H98" i="6"/>
  <c r="G98" i="6"/>
  <c r="E98" i="6"/>
  <c r="H97" i="6"/>
  <c r="G97" i="6"/>
  <c r="E97" i="6"/>
  <c r="H96" i="6"/>
  <c r="G96" i="6"/>
  <c r="E96" i="6"/>
  <c r="H95" i="6"/>
  <c r="G95" i="6"/>
  <c r="E95" i="6"/>
  <c r="H94" i="6"/>
  <c r="G94" i="6"/>
  <c r="E94" i="6"/>
  <c r="H93" i="6"/>
  <c r="G93" i="6"/>
  <c r="E93" i="6"/>
  <c r="H92" i="6"/>
  <c r="G92" i="6"/>
  <c r="E92" i="6"/>
  <c r="J89" i="6"/>
  <c r="I89" i="6"/>
  <c r="F89" i="6"/>
  <c r="D89" i="6"/>
  <c r="E89" i="6" s="1"/>
  <c r="C89" i="6"/>
  <c r="B89" i="6"/>
  <c r="H88" i="6"/>
  <c r="G88" i="6"/>
  <c r="E88" i="6"/>
  <c r="H87" i="6"/>
  <c r="G87" i="6"/>
  <c r="E87" i="6"/>
  <c r="H86" i="6"/>
  <c r="G86" i="6"/>
  <c r="E86" i="6"/>
  <c r="H85" i="6"/>
  <c r="G85" i="6"/>
  <c r="E85" i="6"/>
  <c r="H84" i="6"/>
  <c r="G84" i="6"/>
  <c r="E84" i="6"/>
  <c r="H83" i="6"/>
  <c r="G83" i="6"/>
  <c r="E83" i="6"/>
  <c r="H82" i="6"/>
  <c r="G82" i="6"/>
  <c r="E82" i="6"/>
  <c r="H81" i="6"/>
  <c r="G81" i="6"/>
  <c r="E81" i="6"/>
  <c r="H80" i="6"/>
  <c r="G80" i="6"/>
  <c r="E80" i="6"/>
  <c r="H79" i="6"/>
  <c r="G79" i="6"/>
  <c r="E79" i="6"/>
  <c r="J76" i="6"/>
  <c r="I76" i="6"/>
  <c r="F76" i="6"/>
  <c r="D76" i="6"/>
  <c r="E76" i="6" s="1"/>
  <c r="C76" i="6"/>
  <c r="B76" i="6"/>
  <c r="H75" i="6"/>
  <c r="G75" i="6"/>
  <c r="E75" i="6"/>
  <c r="H74" i="6"/>
  <c r="G74" i="6"/>
  <c r="E74" i="6"/>
  <c r="H73" i="6"/>
  <c r="G73" i="6"/>
  <c r="E73" i="6"/>
  <c r="H72" i="6"/>
  <c r="G72" i="6"/>
  <c r="E72" i="6"/>
  <c r="H71" i="6"/>
  <c r="G71" i="6"/>
  <c r="E71" i="6"/>
  <c r="H70" i="6"/>
  <c r="G70" i="6"/>
  <c r="E70" i="6"/>
  <c r="J67" i="6"/>
  <c r="I67" i="6"/>
  <c r="F67" i="6"/>
  <c r="D67" i="6"/>
  <c r="C67" i="6"/>
  <c r="B67" i="6"/>
  <c r="H66" i="6"/>
  <c r="G66" i="6"/>
  <c r="E66" i="6"/>
  <c r="H65" i="6"/>
  <c r="G65" i="6"/>
  <c r="E65" i="6"/>
  <c r="H64" i="6"/>
  <c r="G64" i="6"/>
  <c r="E64" i="6"/>
  <c r="H63" i="6"/>
  <c r="G63" i="6"/>
  <c r="E63" i="6"/>
  <c r="H62" i="6"/>
  <c r="G62" i="6"/>
  <c r="E62" i="6"/>
  <c r="H61" i="6"/>
  <c r="G61" i="6"/>
  <c r="E61" i="6"/>
  <c r="H60" i="6"/>
  <c r="G60" i="6"/>
  <c r="E60" i="6"/>
  <c r="J57" i="6"/>
  <c r="I57" i="6"/>
  <c r="F57" i="6"/>
  <c r="D57" i="6"/>
  <c r="E57" i="6" s="1"/>
  <c r="C57" i="6"/>
  <c r="B57" i="6"/>
  <c r="H56" i="6"/>
  <c r="G56" i="6"/>
  <c r="E56" i="6"/>
  <c r="H55" i="6"/>
  <c r="G55" i="6"/>
  <c r="E55" i="6"/>
  <c r="H54" i="6"/>
  <c r="G54" i="6"/>
  <c r="E54" i="6"/>
  <c r="H53" i="6"/>
  <c r="G53" i="6"/>
  <c r="E53" i="6"/>
  <c r="H52" i="6"/>
  <c r="G52" i="6"/>
  <c r="E52" i="6"/>
  <c r="H51" i="6"/>
  <c r="G51" i="6"/>
  <c r="E51" i="6"/>
  <c r="H50" i="6"/>
  <c r="G50" i="6"/>
  <c r="E50" i="6"/>
  <c r="J47" i="6"/>
  <c r="I47" i="6"/>
  <c r="F47" i="6"/>
  <c r="D47" i="6"/>
  <c r="E47" i="6" s="1"/>
  <c r="C47" i="6"/>
  <c r="B47" i="6"/>
  <c r="H46" i="6"/>
  <c r="G46" i="6"/>
  <c r="E46" i="6"/>
  <c r="H45" i="6"/>
  <c r="G45" i="6"/>
  <c r="E45" i="6"/>
  <c r="H44" i="6"/>
  <c r="G44" i="6"/>
  <c r="E44" i="6"/>
  <c r="H43" i="6"/>
  <c r="G43" i="6"/>
  <c r="E43" i="6"/>
  <c r="H42" i="6"/>
  <c r="G42" i="6"/>
  <c r="E42" i="6"/>
  <c r="H41" i="6"/>
  <c r="G41" i="6"/>
  <c r="E41" i="6"/>
  <c r="H40" i="6"/>
  <c r="G40" i="6"/>
  <c r="E40" i="6"/>
  <c r="H39" i="6"/>
  <c r="G39" i="6"/>
  <c r="E39" i="6"/>
  <c r="H38" i="6"/>
  <c r="G38" i="6"/>
  <c r="E38" i="6"/>
  <c r="H37" i="6"/>
  <c r="G37" i="6"/>
  <c r="E37" i="6"/>
  <c r="H36" i="6"/>
  <c r="G36" i="6"/>
  <c r="E36" i="6"/>
  <c r="J33" i="6"/>
  <c r="I33" i="6"/>
  <c r="F33" i="6"/>
  <c r="D33" i="6"/>
  <c r="C33" i="6"/>
  <c r="B33" i="6"/>
  <c r="H32" i="6"/>
  <c r="G32" i="6"/>
  <c r="E32" i="6"/>
  <c r="H31" i="6"/>
  <c r="G31" i="6"/>
  <c r="E31" i="6"/>
  <c r="H30" i="6"/>
  <c r="G30" i="6"/>
  <c r="E30" i="6"/>
  <c r="H29" i="6"/>
  <c r="G29" i="6"/>
  <c r="E29" i="6"/>
  <c r="H28" i="6"/>
  <c r="G28" i="6"/>
  <c r="E28" i="6"/>
  <c r="H27" i="6"/>
  <c r="G27" i="6"/>
  <c r="E27" i="6"/>
  <c r="H26" i="6"/>
  <c r="G26" i="6"/>
  <c r="E26" i="6"/>
  <c r="H25" i="6"/>
  <c r="G25" i="6"/>
  <c r="E25" i="6"/>
  <c r="H24" i="6"/>
  <c r="G24" i="6"/>
  <c r="E24" i="6"/>
  <c r="H23" i="6"/>
  <c r="G23" i="6"/>
  <c r="E23" i="6"/>
  <c r="H22" i="6"/>
  <c r="G22" i="6"/>
  <c r="E22" i="6"/>
  <c r="H21" i="6"/>
  <c r="G21" i="6"/>
  <c r="E21" i="6"/>
  <c r="H20" i="6"/>
  <c r="G20" i="6"/>
  <c r="E20" i="6"/>
  <c r="J17" i="6"/>
  <c r="I17" i="6"/>
  <c r="F17" i="6"/>
  <c r="D17" i="6"/>
  <c r="C17" i="6"/>
  <c r="B17" i="6"/>
  <c r="H16" i="6"/>
  <c r="G16" i="6"/>
  <c r="E16" i="6"/>
  <c r="H15" i="6"/>
  <c r="G15" i="6"/>
  <c r="E15" i="6"/>
  <c r="H14" i="6"/>
  <c r="G14" i="6"/>
  <c r="E14" i="6"/>
  <c r="H13" i="6"/>
  <c r="G13" i="6"/>
  <c r="E13" i="6"/>
  <c r="H12" i="6"/>
  <c r="G12" i="6"/>
  <c r="E12" i="6"/>
  <c r="H11" i="6"/>
  <c r="G11" i="6"/>
  <c r="E11" i="6"/>
  <c r="H10" i="6"/>
  <c r="G10" i="6"/>
  <c r="E10" i="6"/>
  <c r="H9" i="6"/>
  <c r="G9" i="6"/>
  <c r="E9" i="6"/>
  <c r="E33" i="6" l="1"/>
  <c r="G76" i="6"/>
  <c r="E17" i="6"/>
  <c r="G118" i="6"/>
  <c r="C130" i="6"/>
  <c r="D130" i="6"/>
  <c r="H17" i="6"/>
  <c r="G17" i="6"/>
  <c r="G67" i="6"/>
  <c r="G101" i="6"/>
  <c r="E128" i="6"/>
  <c r="E67" i="6"/>
  <c r="H76" i="6"/>
  <c r="B130" i="6"/>
  <c r="E101" i="6"/>
  <c r="E118" i="6"/>
  <c r="G33" i="6"/>
  <c r="H67" i="6"/>
  <c r="H101" i="6"/>
  <c r="H47" i="6"/>
  <c r="G57" i="6"/>
  <c r="G89" i="6"/>
  <c r="G128" i="6"/>
  <c r="J130" i="6"/>
  <c r="H57" i="6"/>
  <c r="H89" i="6"/>
  <c r="H128" i="6"/>
  <c r="I130" i="6"/>
  <c r="H33" i="6"/>
  <c r="G47" i="6"/>
  <c r="F130" i="6"/>
  <c r="H130" i="6" l="1"/>
  <c r="G130" i="6"/>
  <c r="E130" i="6"/>
  <c r="E56" i="4"/>
  <c r="C57" i="4"/>
  <c r="D57" i="4"/>
  <c r="B57" i="4"/>
  <c r="E57" i="4" l="1"/>
  <c r="J128" i="5"/>
  <c r="I128" i="5"/>
  <c r="F128" i="5"/>
  <c r="D128" i="5"/>
  <c r="C128" i="5"/>
  <c r="B128" i="5"/>
  <c r="H126" i="5"/>
  <c r="G126" i="5"/>
  <c r="E126" i="5"/>
  <c r="H125" i="5"/>
  <c r="G125" i="5"/>
  <c r="E125" i="5"/>
  <c r="H124" i="5"/>
  <c r="G124" i="5"/>
  <c r="E124" i="5"/>
  <c r="H123" i="5"/>
  <c r="G123" i="5"/>
  <c r="E123" i="5"/>
  <c r="H122" i="5"/>
  <c r="G122" i="5"/>
  <c r="E122" i="5"/>
  <c r="H121" i="5"/>
  <c r="G121" i="5"/>
  <c r="E121" i="5"/>
  <c r="J118" i="5"/>
  <c r="I118" i="5"/>
  <c r="F118" i="5"/>
  <c r="D118" i="5"/>
  <c r="C118" i="5"/>
  <c r="B118" i="5"/>
  <c r="H117" i="5"/>
  <c r="G117" i="13" s="1"/>
  <c r="G117" i="5"/>
  <c r="F117" i="13" s="1"/>
  <c r="E117" i="5"/>
  <c r="H116" i="5"/>
  <c r="G116" i="13" s="1"/>
  <c r="G116" i="5"/>
  <c r="F116" i="13" s="1"/>
  <c r="E116" i="5"/>
  <c r="H115" i="5"/>
  <c r="G115" i="13" s="1"/>
  <c r="G115" i="5"/>
  <c r="F115" i="13" s="1"/>
  <c r="E115" i="5"/>
  <c r="H114" i="5"/>
  <c r="G114" i="13" s="1"/>
  <c r="G114" i="5"/>
  <c r="F114" i="13" s="1"/>
  <c r="E114" i="5"/>
  <c r="H113" i="5"/>
  <c r="G113" i="13" s="1"/>
  <c r="G113" i="5"/>
  <c r="F113" i="13" s="1"/>
  <c r="E113" i="5"/>
  <c r="H112" i="5"/>
  <c r="G112" i="13" s="1"/>
  <c r="G112" i="5"/>
  <c r="F112" i="13" s="1"/>
  <c r="E112" i="5"/>
  <c r="H111" i="5"/>
  <c r="G111" i="13" s="1"/>
  <c r="G111" i="5"/>
  <c r="F111" i="13" s="1"/>
  <c r="E111" i="5"/>
  <c r="H110" i="5"/>
  <c r="G110" i="13" s="1"/>
  <c r="G110" i="5"/>
  <c r="F110" i="13" s="1"/>
  <c r="E110" i="5"/>
  <c r="H109" i="5"/>
  <c r="G109" i="13" s="1"/>
  <c r="G109" i="5"/>
  <c r="F109" i="13" s="1"/>
  <c r="E109" i="5"/>
  <c r="H108" i="5"/>
  <c r="G108" i="13" s="1"/>
  <c r="G108" i="5"/>
  <c r="F108" i="13" s="1"/>
  <c r="E108" i="5"/>
  <c r="H107" i="5"/>
  <c r="G107" i="13" s="1"/>
  <c r="G107" i="5"/>
  <c r="F107" i="13" s="1"/>
  <c r="E107" i="5"/>
  <c r="H106" i="5"/>
  <c r="G106" i="13" s="1"/>
  <c r="G106" i="5"/>
  <c r="F106" i="13" s="1"/>
  <c r="E106" i="5"/>
  <c r="H105" i="5"/>
  <c r="G105" i="13" s="1"/>
  <c r="G105" i="5"/>
  <c r="F105" i="13" s="1"/>
  <c r="E105" i="5"/>
  <c r="H104" i="5"/>
  <c r="G104" i="13" s="1"/>
  <c r="G104" i="5"/>
  <c r="F104" i="13" s="1"/>
  <c r="E104" i="5"/>
  <c r="J101" i="5"/>
  <c r="I101" i="5"/>
  <c r="F101" i="5"/>
  <c r="D101" i="5"/>
  <c r="C101" i="5"/>
  <c r="B101" i="5"/>
  <c r="H100" i="5"/>
  <c r="G100" i="13" s="1"/>
  <c r="G100" i="5"/>
  <c r="F100" i="13" s="1"/>
  <c r="E100" i="5"/>
  <c r="H99" i="5"/>
  <c r="G99" i="13" s="1"/>
  <c r="G99" i="5"/>
  <c r="F99" i="13" s="1"/>
  <c r="E99" i="5"/>
  <c r="H98" i="5"/>
  <c r="G98" i="13" s="1"/>
  <c r="G98" i="5"/>
  <c r="F98" i="13" s="1"/>
  <c r="E98" i="5"/>
  <c r="H97" i="5"/>
  <c r="G97" i="13" s="1"/>
  <c r="G97" i="5"/>
  <c r="F97" i="13" s="1"/>
  <c r="E97" i="5"/>
  <c r="H96" i="5"/>
  <c r="G96" i="13" s="1"/>
  <c r="G96" i="5"/>
  <c r="F96" i="13" s="1"/>
  <c r="E96" i="5"/>
  <c r="H95" i="5"/>
  <c r="G95" i="13" s="1"/>
  <c r="G95" i="5"/>
  <c r="F95" i="13" s="1"/>
  <c r="E95" i="5"/>
  <c r="H94" i="5"/>
  <c r="G94" i="13" s="1"/>
  <c r="G94" i="5"/>
  <c r="F94" i="13" s="1"/>
  <c r="E94" i="5"/>
  <c r="H93" i="5"/>
  <c r="G93" i="13" s="1"/>
  <c r="G93" i="5"/>
  <c r="F93" i="13" s="1"/>
  <c r="E93" i="5"/>
  <c r="H92" i="5"/>
  <c r="G92" i="13" s="1"/>
  <c r="G92" i="5"/>
  <c r="F92" i="13" s="1"/>
  <c r="E92" i="5"/>
  <c r="J89" i="5"/>
  <c r="I89" i="5"/>
  <c r="F89" i="5"/>
  <c r="D89" i="5"/>
  <c r="C89" i="5"/>
  <c r="B89" i="5"/>
  <c r="H88" i="5"/>
  <c r="G88" i="13" s="1"/>
  <c r="G88" i="5"/>
  <c r="F88" i="13" s="1"/>
  <c r="E88" i="5"/>
  <c r="H87" i="5"/>
  <c r="G87" i="13" s="1"/>
  <c r="G87" i="5"/>
  <c r="F87" i="13" s="1"/>
  <c r="E87" i="5"/>
  <c r="H86" i="5"/>
  <c r="G86" i="13" s="1"/>
  <c r="G86" i="5"/>
  <c r="F86" i="13" s="1"/>
  <c r="E86" i="5"/>
  <c r="H85" i="5"/>
  <c r="G85" i="13" s="1"/>
  <c r="G85" i="5"/>
  <c r="F85" i="13" s="1"/>
  <c r="E85" i="5"/>
  <c r="H84" i="5"/>
  <c r="G84" i="13" s="1"/>
  <c r="G84" i="5"/>
  <c r="F84" i="13" s="1"/>
  <c r="E84" i="5"/>
  <c r="H83" i="5"/>
  <c r="G83" i="13" s="1"/>
  <c r="G83" i="5"/>
  <c r="F83" i="13" s="1"/>
  <c r="E83" i="5"/>
  <c r="H82" i="5"/>
  <c r="G82" i="13" s="1"/>
  <c r="G82" i="5"/>
  <c r="F82" i="13" s="1"/>
  <c r="E82" i="5"/>
  <c r="H81" i="5"/>
  <c r="G81" i="13" s="1"/>
  <c r="G81" i="5"/>
  <c r="F81" i="13" s="1"/>
  <c r="E81" i="5"/>
  <c r="H80" i="5"/>
  <c r="G80" i="13" s="1"/>
  <c r="G80" i="5"/>
  <c r="F80" i="13" s="1"/>
  <c r="E80" i="5"/>
  <c r="H79" i="5"/>
  <c r="G79" i="13" s="1"/>
  <c r="G79" i="5"/>
  <c r="F79" i="13" s="1"/>
  <c r="E79" i="5"/>
  <c r="J76" i="5"/>
  <c r="I76" i="5"/>
  <c r="F76" i="5"/>
  <c r="D76" i="5"/>
  <c r="C76" i="5"/>
  <c r="B76" i="5"/>
  <c r="H75" i="5"/>
  <c r="G75" i="13" s="1"/>
  <c r="G75" i="5"/>
  <c r="F75" i="13" s="1"/>
  <c r="E75" i="5"/>
  <c r="H74" i="5"/>
  <c r="G74" i="13" s="1"/>
  <c r="G74" i="5"/>
  <c r="F74" i="13" s="1"/>
  <c r="E74" i="5"/>
  <c r="H73" i="5"/>
  <c r="G73" i="13" s="1"/>
  <c r="G73" i="5"/>
  <c r="F73" i="13" s="1"/>
  <c r="E73" i="5"/>
  <c r="H72" i="5"/>
  <c r="G72" i="13" s="1"/>
  <c r="G72" i="5"/>
  <c r="F72" i="13" s="1"/>
  <c r="E72" i="5"/>
  <c r="H71" i="5"/>
  <c r="G71" i="13" s="1"/>
  <c r="G71" i="5"/>
  <c r="F71" i="13" s="1"/>
  <c r="E71" i="5"/>
  <c r="H70" i="5"/>
  <c r="G70" i="13" s="1"/>
  <c r="G70" i="5"/>
  <c r="F70" i="13" s="1"/>
  <c r="E70" i="5"/>
  <c r="J67" i="5"/>
  <c r="I67" i="5"/>
  <c r="F67" i="5"/>
  <c r="D67" i="5"/>
  <c r="C67" i="5"/>
  <c r="B67" i="5"/>
  <c r="H66" i="5"/>
  <c r="G66" i="13" s="1"/>
  <c r="G66" i="5"/>
  <c r="F66" i="13" s="1"/>
  <c r="E66" i="5"/>
  <c r="H65" i="5"/>
  <c r="G65" i="13" s="1"/>
  <c r="G65" i="5"/>
  <c r="F65" i="13" s="1"/>
  <c r="E65" i="5"/>
  <c r="H64" i="5"/>
  <c r="G64" i="13" s="1"/>
  <c r="G64" i="5"/>
  <c r="F64" i="13" s="1"/>
  <c r="E64" i="5"/>
  <c r="H63" i="5"/>
  <c r="G63" i="13" s="1"/>
  <c r="G63" i="5"/>
  <c r="F63" i="13" s="1"/>
  <c r="E63" i="5"/>
  <c r="H62" i="5"/>
  <c r="G62" i="13" s="1"/>
  <c r="G62" i="5"/>
  <c r="F62" i="13" s="1"/>
  <c r="E62" i="5"/>
  <c r="H61" i="5"/>
  <c r="G61" i="13" s="1"/>
  <c r="G61" i="5"/>
  <c r="F61" i="13" s="1"/>
  <c r="E61" i="5"/>
  <c r="H60" i="5"/>
  <c r="G60" i="13" s="1"/>
  <c r="G60" i="5"/>
  <c r="F60" i="13" s="1"/>
  <c r="E60" i="5"/>
  <c r="J57" i="5"/>
  <c r="I57" i="5"/>
  <c r="F57" i="5"/>
  <c r="D57" i="5"/>
  <c r="C57" i="5"/>
  <c r="B57" i="5"/>
  <c r="H56" i="5"/>
  <c r="G56" i="13" s="1"/>
  <c r="G56" i="5"/>
  <c r="F56" i="13" s="1"/>
  <c r="E56" i="5"/>
  <c r="H55" i="5"/>
  <c r="G55" i="13" s="1"/>
  <c r="G55" i="5"/>
  <c r="F55" i="13" s="1"/>
  <c r="E55" i="5"/>
  <c r="H54" i="5"/>
  <c r="G54" i="13" s="1"/>
  <c r="G54" i="5"/>
  <c r="F54" i="13" s="1"/>
  <c r="E54" i="5"/>
  <c r="H53" i="5"/>
  <c r="G53" i="13" s="1"/>
  <c r="G53" i="5"/>
  <c r="F53" i="13" s="1"/>
  <c r="E53" i="5"/>
  <c r="H52" i="5"/>
  <c r="G52" i="13" s="1"/>
  <c r="G52" i="5"/>
  <c r="F52" i="13" s="1"/>
  <c r="E52" i="5"/>
  <c r="H51" i="5"/>
  <c r="G51" i="13" s="1"/>
  <c r="G51" i="5"/>
  <c r="F51" i="13" s="1"/>
  <c r="E51" i="5"/>
  <c r="H50" i="5"/>
  <c r="G50" i="13" s="1"/>
  <c r="G50" i="5"/>
  <c r="E50" i="5"/>
  <c r="J47" i="5"/>
  <c r="I47" i="5"/>
  <c r="F47" i="5"/>
  <c r="D47" i="5"/>
  <c r="C47" i="5"/>
  <c r="B47" i="5"/>
  <c r="H46" i="5"/>
  <c r="G46" i="13" s="1"/>
  <c r="G46" i="5"/>
  <c r="F46" i="13" s="1"/>
  <c r="E46" i="5"/>
  <c r="H45" i="5"/>
  <c r="G45" i="13" s="1"/>
  <c r="G45" i="5"/>
  <c r="F45" i="13" s="1"/>
  <c r="E45" i="5"/>
  <c r="H44" i="5"/>
  <c r="G44" i="13" s="1"/>
  <c r="G44" i="5"/>
  <c r="F44" i="13" s="1"/>
  <c r="E44" i="5"/>
  <c r="H43" i="5"/>
  <c r="G43" i="13" s="1"/>
  <c r="G43" i="5"/>
  <c r="F43" i="13" s="1"/>
  <c r="E43" i="5"/>
  <c r="H42" i="5"/>
  <c r="G42" i="13" s="1"/>
  <c r="G42" i="5"/>
  <c r="F42" i="13" s="1"/>
  <c r="E42" i="5"/>
  <c r="H41" i="5"/>
  <c r="G41" i="13" s="1"/>
  <c r="G41" i="5"/>
  <c r="F41" i="13" s="1"/>
  <c r="E41" i="5"/>
  <c r="H40" i="5"/>
  <c r="G40" i="13" s="1"/>
  <c r="G40" i="5"/>
  <c r="F40" i="13" s="1"/>
  <c r="E40" i="5"/>
  <c r="H39" i="5"/>
  <c r="G39" i="13" s="1"/>
  <c r="G39" i="5"/>
  <c r="F39" i="13" s="1"/>
  <c r="E39" i="5"/>
  <c r="H38" i="5"/>
  <c r="G38" i="13" s="1"/>
  <c r="G38" i="5"/>
  <c r="F38" i="13" s="1"/>
  <c r="E38" i="5"/>
  <c r="H37" i="5"/>
  <c r="G37" i="13" s="1"/>
  <c r="G37" i="5"/>
  <c r="F37" i="13" s="1"/>
  <c r="E37" i="5"/>
  <c r="H36" i="5"/>
  <c r="G36" i="13" s="1"/>
  <c r="G36" i="5"/>
  <c r="F36" i="13" s="1"/>
  <c r="E36" i="5"/>
  <c r="J33" i="5"/>
  <c r="I33" i="5"/>
  <c r="F33" i="5"/>
  <c r="D33" i="5"/>
  <c r="C33" i="5"/>
  <c r="B33" i="5"/>
  <c r="H32" i="5"/>
  <c r="G32" i="13" s="1"/>
  <c r="G32" i="5"/>
  <c r="F32" i="13" s="1"/>
  <c r="E32" i="5"/>
  <c r="H31" i="5"/>
  <c r="G31" i="13" s="1"/>
  <c r="G31" i="5"/>
  <c r="F31" i="13" s="1"/>
  <c r="E31" i="5"/>
  <c r="H30" i="5"/>
  <c r="G30" i="13" s="1"/>
  <c r="G30" i="5"/>
  <c r="F30" i="13" s="1"/>
  <c r="E30" i="5"/>
  <c r="H29" i="5"/>
  <c r="G29" i="13" s="1"/>
  <c r="G29" i="5"/>
  <c r="F29" i="13" s="1"/>
  <c r="E29" i="5"/>
  <c r="H28" i="5"/>
  <c r="G28" i="13" s="1"/>
  <c r="G28" i="5"/>
  <c r="F28" i="13" s="1"/>
  <c r="E28" i="5"/>
  <c r="H27" i="5"/>
  <c r="G27" i="13" s="1"/>
  <c r="G27" i="5"/>
  <c r="F27" i="13" s="1"/>
  <c r="E27" i="5"/>
  <c r="H26" i="5"/>
  <c r="G26" i="13" s="1"/>
  <c r="G26" i="5"/>
  <c r="F26" i="13" s="1"/>
  <c r="E26" i="5"/>
  <c r="H25" i="5"/>
  <c r="G25" i="13" s="1"/>
  <c r="G25" i="5"/>
  <c r="F25" i="13" s="1"/>
  <c r="E25" i="5"/>
  <c r="H24" i="5"/>
  <c r="G24" i="13" s="1"/>
  <c r="G24" i="5"/>
  <c r="F24" i="13" s="1"/>
  <c r="E24" i="5"/>
  <c r="H23" i="5"/>
  <c r="G23" i="13" s="1"/>
  <c r="G23" i="5"/>
  <c r="F23" i="13" s="1"/>
  <c r="E23" i="5"/>
  <c r="H22" i="5"/>
  <c r="G22" i="13" s="1"/>
  <c r="G22" i="5"/>
  <c r="F22" i="13" s="1"/>
  <c r="E22" i="5"/>
  <c r="H21" i="5"/>
  <c r="G21" i="13" s="1"/>
  <c r="G21" i="5"/>
  <c r="F21" i="13" s="1"/>
  <c r="E21" i="5"/>
  <c r="H20" i="5"/>
  <c r="G20" i="13" s="1"/>
  <c r="G20" i="5"/>
  <c r="F20" i="13" s="1"/>
  <c r="E20" i="5"/>
  <c r="J17" i="5"/>
  <c r="I17" i="5"/>
  <c r="F17" i="5"/>
  <c r="D17" i="5"/>
  <c r="C17" i="5"/>
  <c r="B17" i="5"/>
  <c r="H16" i="5"/>
  <c r="G16" i="13" s="1"/>
  <c r="G16" i="5"/>
  <c r="F16" i="13" s="1"/>
  <c r="E16" i="5"/>
  <c r="H15" i="5"/>
  <c r="G15" i="13" s="1"/>
  <c r="G15" i="5"/>
  <c r="F15" i="13" s="1"/>
  <c r="E15" i="5"/>
  <c r="H14" i="5"/>
  <c r="G14" i="13" s="1"/>
  <c r="G14" i="5"/>
  <c r="F14" i="13" s="1"/>
  <c r="E14" i="5"/>
  <c r="H13" i="5"/>
  <c r="G13" i="13" s="1"/>
  <c r="G13" i="5"/>
  <c r="F13" i="13" s="1"/>
  <c r="E13" i="5"/>
  <c r="H12" i="5"/>
  <c r="G12" i="13" s="1"/>
  <c r="G12" i="5"/>
  <c r="F12" i="13" s="1"/>
  <c r="E12" i="5"/>
  <c r="H11" i="5"/>
  <c r="G11" i="13" s="1"/>
  <c r="G11" i="5"/>
  <c r="F11" i="13" s="1"/>
  <c r="E11" i="5"/>
  <c r="H10" i="5"/>
  <c r="G10" i="13" s="1"/>
  <c r="G10" i="5"/>
  <c r="F10" i="13" s="1"/>
  <c r="E10" i="5"/>
  <c r="H9" i="5"/>
  <c r="G9" i="13" s="1"/>
  <c r="G9" i="5"/>
  <c r="F9" i="13" s="1"/>
  <c r="E9" i="5"/>
  <c r="G57" i="5" l="1"/>
  <c r="F50" i="13"/>
  <c r="E76" i="5"/>
  <c r="E17" i="5"/>
  <c r="G17" i="5"/>
  <c r="G118" i="5"/>
  <c r="H47" i="5"/>
  <c r="E67" i="5"/>
  <c r="H76" i="5"/>
  <c r="G101" i="5"/>
  <c r="H101" i="5"/>
  <c r="E128" i="5"/>
  <c r="E47" i="5"/>
  <c r="G67" i="5"/>
  <c r="G33" i="5"/>
  <c r="E101" i="5"/>
  <c r="H128" i="5"/>
  <c r="G47" i="5"/>
  <c r="H57" i="5"/>
  <c r="E89" i="5"/>
  <c r="E33" i="5"/>
  <c r="G128" i="5"/>
  <c r="H33" i="5"/>
  <c r="H67" i="5"/>
  <c r="G76" i="5"/>
  <c r="G89" i="5"/>
  <c r="H17" i="5"/>
  <c r="E57" i="5"/>
  <c r="H89" i="5"/>
  <c r="H118" i="5"/>
  <c r="E118" i="5"/>
  <c r="I118" i="12" l="1"/>
  <c r="C118" i="12"/>
  <c r="E128" i="13" l="1"/>
  <c r="H14" i="7"/>
  <c r="H15" i="7"/>
  <c r="H16" i="7"/>
  <c r="H13" i="7"/>
  <c r="H12" i="7"/>
  <c r="H11" i="7"/>
  <c r="H10" i="7"/>
  <c r="H9" i="7"/>
  <c r="H45" i="20" l="1"/>
  <c r="I45" i="20"/>
  <c r="G45" i="20"/>
  <c r="C45" i="20"/>
  <c r="D45" i="20"/>
  <c r="B45" i="20"/>
  <c r="R28" i="20"/>
  <c r="S28" i="20"/>
  <c r="Q28" i="20"/>
  <c r="M28" i="20"/>
  <c r="N28" i="20"/>
  <c r="L28" i="20"/>
  <c r="H28" i="20"/>
  <c r="I28" i="20"/>
  <c r="G28" i="20"/>
  <c r="C28" i="20"/>
  <c r="D28" i="20"/>
  <c r="B28" i="20"/>
  <c r="R8" i="20"/>
  <c r="S8" i="20"/>
  <c r="R12" i="20"/>
  <c r="S12" i="20"/>
  <c r="Q12" i="20"/>
  <c r="Q8" i="20"/>
  <c r="M12" i="20"/>
  <c r="N12" i="20"/>
  <c r="L12" i="20"/>
  <c r="H12" i="20"/>
  <c r="I12" i="20"/>
  <c r="G12" i="20"/>
  <c r="C5" i="20"/>
  <c r="D5" i="20"/>
  <c r="C12" i="20"/>
  <c r="D12" i="20"/>
  <c r="B12" i="20"/>
  <c r="B5" i="20"/>
  <c r="F16" i="21" l="1"/>
  <c r="E16" i="21"/>
  <c r="H17" i="4" l="1"/>
  <c r="B121" i="19"/>
  <c r="C121" i="19"/>
  <c r="D121" i="19"/>
  <c r="B122" i="19"/>
  <c r="C122" i="19"/>
  <c r="D122" i="19"/>
  <c r="B123" i="19"/>
  <c r="C123" i="19"/>
  <c r="D123" i="19"/>
  <c r="B124" i="19"/>
  <c r="C124" i="19"/>
  <c r="D124" i="19"/>
  <c r="B125" i="19"/>
  <c r="C125" i="19"/>
  <c r="D125" i="19"/>
  <c r="B126" i="19"/>
  <c r="C126" i="19"/>
  <c r="D126" i="19"/>
  <c r="D120" i="19"/>
  <c r="C120" i="19"/>
  <c r="B120" i="19"/>
  <c r="B104" i="19"/>
  <c r="C104" i="19"/>
  <c r="D104" i="19"/>
  <c r="B105" i="19"/>
  <c r="C105" i="19"/>
  <c r="D105" i="19"/>
  <c r="B106" i="19"/>
  <c r="C106" i="19"/>
  <c r="D106" i="19"/>
  <c r="B107" i="19"/>
  <c r="C107" i="19"/>
  <c r="D107" i="19"/>
  <c r="B108" i="19"/>
  <c r="C108" i="19"/>
  <c r="D108" i="19"/>
  <c r="B109" i="19"/>
  <c r="C109" i="19"/>
  <c r="D109" i="19"/>
  <c r="B110" i="19"/>
  <c r="C110" i="19"/>
  <c r="D110" i="19"/>
  <c r="B111" i="19"/>
  <c r="C111" i="19"/>
  <c r="D111" i="19"/>
  <c r="B112" i="19"/>
  <c r="C112" i="19"/>
  <c r="D112" i="19"/>
  <c r="B113" i="19"/>
  <c r="C113" i="19"/>
  <c r="D113" i="19"/>
  <c r="B114" i="19"/>
  <c r="C114" i="19"/>
  <c r="D114" i="19"/>
  <c r="B115" i="19"/>
  <c r="C115" i="19"/>
  <c r="D115" i="19"/>
  <c r="B116" i="19"/>
  <c r="C116" i="19"/>
  <c r="D116" i="19"/>
  <c r="D103" i="19"/>
  <c r="C103" i="19"/>
  <c r="B103" i="19"/>
  <c r="B92" i="19"/>
  <c r="C92" i="19"/>
  <c r="D92" i="19"/>
  <c r="B93" i="19"/>
  <c r="C93" i="19"/>
  <c r="D93" i="19"/>
  <c r="B94" i="19"/>
  <c r="C94" i="19"/>
  <c r="D94" i="19"/>
  <c r="B95" i="19"/>
  <c r="C95" i="19"/>
  <c r="D95" i="19"/>
  <c r="B96" i="19"/>
  <c r="C96" i="19"/>
  <c r="D96" i="19"/>
  <c r="B97" i="19"/>
  <c r="C97" i="19"/>
  <c r="D97" i="19"/>
  <c r="B98" i="19"/>
  <c r="C98" i="19"/>
  <c r="D98" i="19"/>
  <c r="B99" i="19"/>
  <c r="C99" i="19"/>
  <c r="D99" i="19"/>
  <c r="D91" i="19"/>
  <c r="C91" i="19"/>
  <c r="B91" i="19"/>
  <c r="B79" i="19"/>
  <c r="C79" i="19"/>
  <c r="D79" i="19"/>
  <c r="B80" i="19"/>
  <c r="C80" i="19"/>
  <c r="D80" i="19"/>
  <c r="B81" i="19"/>
  <c r="C81" i="19"/>
  <c r="D81" i="19"/>
  <c r="B82" i="19"/>
  <c r="C82" i="19"/>
  <c r="D82" i="19"/>
  <c r="B83" i="19"/>
  <c r="C83" i="19"/>
  <c r="D83" i="19"/>
  <c r="B84" i="19"/>
  <c r="C84" i="19"/>
  <c r="D84" i="19"/>
  <c r="B85" i="19"/>
  <c r="C85" i="19"/>
  <c r="D85" i="19"/>
  <c r="B86" i="19"/>
  <c r="C86" i="19"/>
  <c r="D86" i="19"/>
  <c r="B87" i="19"/>
  <c r="C87" i="19"/>
  <c r="D87" i="19"/>
  <c r="D78" i="19"/>
  <c r="C78" i="19"/>
  <c r="B78" i="19"/>
  <c r="B70" i="19"/>
  <c r="C70" i="19"/>
  <c r="D70" i="19"/>
  <c r="B71" i="19"/>
  <c r="C71" i="19"/>
  <c r="D71" i="19"/>
  <c r="B72" i="19"/>
  <c r="C72" i="19"/>
  <c r="D72" i="19"/>
  <c r="B73" i="19"/>
  <c r="C73" i="19"/>
  <c r="D73" i="19"/>
  <c r="B74" i="19"/>
  <c r="C74" i="19"/>
  <c r="D74" i="19"/>
  <c r="D69" i="19"/>
  <c r="C69" i="19"/>
  <c r="B69" i="19"/>
  <c r="B65" i="19"/>
  <c r="C65" i="19"/>
  <c r="D65" i="19"/>
  <c r="B60" i="19"/>
  <c r="C60" i="19"/>
  <c r="D60" i="19"/>
  <c r="B61" i="19"/>
  <c r="C61" i="19"/>
  <c r="D61" i="19"/>
  <c r="B62" i="19"/>
  <c r="C62" i="19"/>
  <c r="D62" i="19"/>
  <c r="B63" i="19"/>
  <c r="C63" i="19"/>
  <c r="D63" i="19"/>
  <c r="B64" i="19"/>
  <c r="C64" i="19"/>
  <c r="D64" i="19"/>
  <c r="D59" i="19"/>
  <c r="C59" i="19"/>
  <c r="B59" i="19"/>
  <c r="B50" i="19"/>
  <c r="C50" i="19"/>
  <c r="D50" i="19"/>
  <c r="B51" i="19"/>
  <c r="C51" i="19"/>
  <c r="D51" i="19"/>
  <c r="B52" i="19"/>
  <c r="C52" i="19"/>
  <c r="D52" i="19"/>
  <c r="B53" i="19"/>
  <c r="C53" i="19"/>
  <c r="D53" i="19"/>
  <c r="B54" i="19"/>
  <c r="C54" i="19"/>
  <c r="D54" i="19"/>
  <c r="B55" i="19"/>
  <c r="C55" i="19"/>
  <c r="D55" i="19"/>
  <c r="D49" i="19"/>
  <c r="C49" i="19"/>
  <c r="B49" i="19"/>
  <c r="B36" i="19"/>
  <c r="C36" i="19"/>
  <c r="D36" i="19"/>
  <c r="B37" i="19"/>
  <c r="C37" i="19"/>
  <c r="D37" i="19"/>
  <c r="B38" i="19"/>
  <c r="C38" i="19"/>
  <c r="D38" i="19"/>
  <c r="B39" i="19"/>
  <c r="C39" i="19"/>
  <c r="D39" i="19"/>
  <c r="B40" i="19"/>
  <c r="C40" i="19"/>
  <c r="D40" i="19"/>
  <c r="B41" i="19"/>
  <c r="C41" i="19"/>
  <c r="D41" i="19"/>
  <c r="B42" i="19"/>
  <c r="C42" i="19"/>
  <c r="D42" i="19"/>
  <c r="B43" i="19"/>
  <c r="C43" i="19"/>
  <c r="D43" i="19"/>
  <c r="B44" i="19"/>
  <c r="C44" i="19"/>
  <c r="D44" i="19"/>
  <c r="B45" i="19"/>
  <c r="C45" i="19"/>
  <c r="D45" i="19"/>
  <c r="D35" i="19"/>
  <c r="C35" i="19"/>
  <c r="B35" i="19"/>
  <c r="B20" i="19"/>
  <c r="C20" i="19"/>
  <c r="D20" i="19"/>
  <c r="B21" i="19"/>
  <c r="C21" i="19"/>
  <c r="D21" i="19"/>
  <c r="B22" i="19"/>
  <c r="C22" i="19"/>
  <c r="D22" i="19"/>
  <c r="B23" i="19"/>
  <c r="C23" i="19"/>
  <c r="D23" i="19"/>
  <c r="B24" i="19"/>
  <c r="C24" i="19"/>
  <c r="D24" i="19"/>
  <c r="B25" i="19"/>
  <c r="C25" i="19"/>
  <c r="D25" i="19"/>
  <c r="B26" i="19"/>
  <c r="C26" i="19"/>
  <c r="D26" i="19"/>
  <c r="B27" i="19"/>
  <c r="C27" i="19"/>
  <c r="D27" i="19"/>
  <c r="B28" i="19"/>
  <c r="C28" i="19"/>
  <c r="D28" i="19"/>
  <c r="B29" i="19"/>
  <c r="C29" i="19"/>
  <c r="D29" i="19"/>
  <c r="B30" i="19"/>
  <c r="C30" i="19"/>
  <c r="D30" i="19"/>
  <c r="B31" i="19"/>
  <c r="C31" i="19"/>
  <c r="D31" i="19"/>
  <c r="D19" i="19"/>
  <c r="C19" i="19"/>
  <c r="B19" i="19"/>
  <c r="B9" i="19"/>
  <c r="C9" i="19"/>
  <c r="D9" i="19"/>
  <c r="B10" i="19"/>
  <c r="C10" i="19"/>
  <c r="D10" i="19"/>
  <c r="B11" i="19"/>
  <c r="C11" i="19"/>
  <c r="D11" i="19"/>
  <c r="B12" i="19"/>
  <c r="C12" i="19"/>
  <c r="D12" i="19"/>
  <c r="B13" i="19"/>
  <c r="C13" i="19"/>
  <c r="D13" i="19"/>
  <c r="B14" i="19"/>
  <c r="C14" i="19"/>
  <c r="D14" i="19"/>
  <c r="B15" i="19"/>
  <c r="C15" i="19"/>
  <c r="D15" i="19"/>
  <c r="D8" i="19"/>
  <c r="C8" i="19"/>
  <c r="B8" i="19"/>
  <c r="B121" i="18"/>
  <c r="C121" i="18"/>
  <c r="D121" i="18"/>
  <c r="B122" i="18"/>
  <c r="C122" i="18"/>
  <c r="D122" i="18"/>
  <c r="B123" i="18"/>
  <c r="C123" i="18"/>
  <c r="D123" i="18"/>
  <c r="B124" i="18"/>
  <c r="C124" i="18"/>
  <c r="D124" i="18"/>
  <c r="B125" i="18"/>
  <c r="C125" i="18"/>
  <c r="D125" i="18"/>
  <c r="B126" i="18"/>
  <c r="C126" i="18"/>
  <c r="D126" i="18"/>
  <c r="B127" i="18"/>
  <c r="C127" i="18"/>
  <c r="D127" i="18"/>
  <c r="D120" i="18"/>
  <c r="C120" i="18"/>
  <c r="B120" i="18"/>
  <c r="B104" i="18"/>
  <c r="C104" i="18"/>
  <c r="D104" i="18"/>
  <c r="B105" i="18"/>
  <c r="C105" i="18"/>
  <c r="D105" i="18"/>
  <c r="B106" i="18"/>
  <c r="C106" i="18"/>
  <c r="D106" i="18"/>
  <c r="B107" i="18"/>
  <c r="C107" i="18"/>
  <c r="D107" i="18"/>
  <c r="B108" i="18"/>
  <c r="C108" i="18"/>
  <c r="D108" i="18"/>
  <c r="B109" i="18"/>
  <c r="C109" i="18"/>
  <c r="D109" i="18"/>
  <c r="B110" i="18"/>
  <c r="C110" i="18"/>
  <c r="D110" i="18"/>
  <c r="B111" i="18"/>
  <c r="C111" i="18"/>
  <c r="D111" i="18"/>
  <c r="B112" i="18"/>
  <c r="C112" i="18"/>
  <c r="D112" i="18"/>
  <c r="B113" i="18"/>
  <c r="C113" i="18"/>
  <c r="D113" i="18"/>
  <c r="B114" i="18"/>
  <c r="C114" i="18"/>
  <c r="D114" i="18"/>
  <c r="B115" i="18"/>
  <c r="C115" i="18"/>
  <c r="D115" i="18"/>
  <c r="B116" i="18"/>
  <c r="C116" i="18"/>
  <c r="D116" i="18"/>
  <c r="D103" i="18"/>
  <c r="C103" i="18"/>
  <c r="B103" i="18"/>
  <c r="B92" i="18"/>
  <c r="C92" i="18"/>
  <c r="D92" i="18"/>
  <c r="B93" i="18"/>
  <c r="C93" i="18"/>
  <c r="D93" i="18"/>
  <c r="B94" i="18"/>
  <c r="C94" i="18"/>
  <c r="D94" i="18"/>
  <c r="B95" i="18"/>
  <c r="C95" i="18"/>
  <c r="D95" i="18"/>
  <c r="B96" i="18"/>
  <c r="C96" i="18"/>
  <c r="D96" i="18"/>
  <c r="B97" i="18"/>
  <c r="C97" i="18"/>
  <c r="D97" i="18"/>
  <c r="B98" i="18"/>
  <c r="C98" i="18"/>
  <c r="D98" i="18"/>
  <c r="B99" i="18"/>
  <c r="C99" i="18"/>
  <c r="D99" i="18"/>
  <c r="D91" i="18"/>
  <c r="C91" i="18"/>
  <c r="B91" i="18"/>
  <c r="B79" i="18"/>
  <c r="C79" i="18"/>
  <c r="D79" i="18"/>
  <c r="B80" i="18"/>
  <c r="C80" i="18"/>
  <c r="D80" i="18"/>
  <c r="B81" i="18"/>
  <c r="C81" i="18"/>
  <c r="D81" i="18"/>
  <c r="B82" i="18"/>
  <c r="C82" i="18"/>
  <c r="D82" i="18"/>
  <c r="B83" i="18"/>
  <c r="C83" i="18"/>
  <c r="D83" i="18"/>
  <c r="B84" i="18"/>
  <c r="C84" i="18"/>
  <c r="D84" i="18"/>
  <c r="B85" i="18"/>
  <c r="C85" i="18"/>
  <c r="D85" i="18"/>
  <c r="B86" i="18"/>
  <c r="C86" i="18"/>
  <c r="D86" i="18"/>
  <c r="B87" i="18"/>
  <c r="C87" i="18"/>
  <c r="D87" i="18"/>
  <c r="D78" i="18"/>
  <c r="C78" i="18"/>
  <c r="B78" i="18"/>
  <c r="B70" i="18"/>
  <c r="C70" i="18"/>
  <c r="D70" i="18"/>
  <c r="B71" i="18"/>
  <c r="C71" i="18"/>
  <c r="D71" i="18"/>
  <c r="B72" i="18"/>
  <c r="C72" i="18"/>
  <c r="D72" i="18"/>
  <c r="B73" i="18"/>
  <c r="C73" i="18"/>
  <c r="D73" i="18"/>
  <c r="B74" i="18"/>
  <c r="C74" i="18"/>
  <c r="D74" i="18"/>
  <c r="D69" i="18"/>
  <c r="C69" i="18"/>
  <c r="B69" i="18"/>
  <c r="B60" i="18"/>
  <c r="C60" i="18"/>
  <c r="D60" i="18"/>
  <c r="B61" i="18"/>
  <c r="C61" i="18"/>
  <c r="D61" i="18"/>
  <c r="B62" i="18"/>
  <c r="C62" i="18"/>
  <c r="D62" i="18"/>
  <c r="B63" i="18"/>
  <c r="C63" i="18"/>
  <c r="D63" i="18"/>
  <c r="B64" i="18"/>
  <c r="C64" i="18"/>
  <c r="D64" i="18"/>
  <c r="B65" i="18"/>
  <c r="C65" i="18"/>
  <c r="D65" i="18"/>
  <c r="D59" i="18"/>
  <c r="C59" i="18"/>
  <c r="B59" i="18"/>
  <c r="B50" i="18"/>
  <c r="C50" i="18"/>
  <c r="D50" i="18"/>
  <c r="B51" i="18"/>
  <c r="C51" i="18"/>
  <c r="D51" i="18"/>
  <c r="B52" i="18"/>
  <c r="C52" i="18"/>
  <c r="D52" i="18"/>
  <c r="B53" i="18"/>
  <c r="C53" i="18"/>
  <c r="D53" i="18"/>
  <c r="B54" i="18"/>
  <c r="C54" i="18"/>
  <c r="D54" i="18"/>
  <c r="B55" i="18"/>
  <c r="C55" i="18"/>
  <c r="D55" i="18"/>
  <c r="D49" i="18"/>
  <c r="C49" i="18"/>
  <c r="B49" i="18"/>
  <c r="B36" i="18"/>
  <c r="C36" i="18"/>
  <c r="D36" i="18"/>
  <c r="B37" i="18"/>
  <c r="C37" i="18"/>
  <c r="D37" i="18"/>
  <c r="B38" i="18"/>
  <c r="C38" i="18"/>
  <c r="D38" i="18"/>
  <c r="B39" i="18"/>
  <c r="C39" i="18"/>
  <c r="D39" i="18"/>
  <c r="B40" i="18"/>
  <c r="C40" i="18"/>
  <c r="D40" i="18"/>
  <c r="B41" i="18"/>
  <c r="C41" i="18"/>
  <c r="D41" i="18"/>
  <c r="B42" i="18"/>
  <c r="C42" i="18"/>
  <c r="D42" i="18"/>
  <c r="B43" i="18"/>
  <c r="C43" i="18"/>
  <c r="D43" i="18"/>
  <c r="B44" i="18"/>
  <c r="C44" i="18"/>
  <c r="D44" i="18"/>
  <c r="B45" i="18"/>
  <c r="C45" i="18"/>
  <c r="D45" i="18"/>
  <c r="D35" i="18"/>
  <c r="C35" i="18"/>
  <c r="B35" i="18"/>
  <c r="B20" i="18"/>
  <c r="C20" i="18"/>
  <c r="D20" i="18"/>
  <c r="B21" i="18"/>
  <c r="C21" i="18"/>
  <c r="D21" i="18"/>
  <c r="B22" i="18"/>
  <c r="C22" i="18"/>
  <c r="D22" i="18"/>
  <c r="B23" i="18"/>
  <c r="C23" i="18"/>
  <c r="D23" i="18"/>
  <c r="B24" i="18"/>
  <c r="C24" i="18"/>
  <c r="D24" i="18"/>
  <c r="B25" i="18"/>
  <c r="C25" i="18"/>
  <c r="D25" i="18"/>
  <c r="B26" i="18"/>
  <c r="C26" i="18"/>
  <c r="D26" i="18"/>
  <c r="B27" i="18"/>
  <c r="C27" i="18"/>
  <c r="D27" i="18"/>
  <c r="B28" i="18"/>
  <c r="C28" i="18"/>
  <c r="D28" i="18"/>
  <c r="B29" i="18"/>
  <c r="C29" i="18"/>
  <c r="D29" i="18"/>
  <c r="B30" i="18"/>
  <c r="C30" i="18"/>
  <c r="D30" i="18"/>
  <c r="B31" i="18"/>
  <c r="C31" i="18"/>
  <c r="D31" i="18"/>
  <c r="D19" i="18"/>
  <c r="C19" i="18"/>
  <c r="B19" i="18"/>
  <c r="B9" i="18"/>
  <c r="C9" i="18"/>
  <c r="D9" i="18"/>
  <c r="B10" i="18"/>
  <c r="C10" i="18"/>
  <c r="D10" i="18"/>
  <c r="B11" i="18"/>
  <c r="C11" i="18"/>
  <c r="D11" i="18"/>
  <c r="B12" i="18"/>
  <c r="C12" i="18"/>
  <c r="D12" i="18"/>
  <c r="B13" i="18"/>
  <c r="C13" i="18"/>
  <c r="D13" i="18"/>
  <c r="B14" i="18"/>
  <c r="C14" i="18"/>
  <c r="D14" i="18"/>
  <c r="B15" i="18"/>
  <c r="C15" i="18"/>
  <c r="D15" i="18"/>
  <c r="D8" i="18"/>
  <c r="C8" i="18"/>
  <c r="B8" i="18"/>
  <c r="B121" i="17"/>
  <c r="C121" i="17"/>
  <c r="D121" i="17"/>
  <c r="B122" i="17"/>
  <c r="C122" i="17"/>
  <c r="D122" i="17"/>
  <c r="B123" i="17"/>
  <c r="C123" i="17"/>
  <c r="D123" i="17"/>
  <c r="B124" i="17"/>
  <c r="C124" i="17"/>
  <c r="D124" i="17"/>
  <c r="B125" i="17"/>
  <c r="C125" i="17"/>
  <c r="D125" i="17"/>
  <c r="B126" i="17"/>
  <c r="C126" i="17"/>
  <c r="D126" i="17"/>
  <c r="B127" i="17"/>
  <c r="C127" i="17"/>
  <c r="D127" i="17"/>
  <c r="D120" i="17"/>
  <c r="C120" i="17"/>
  <c r="B120" i="17"/>
  <c r="B104" i="17"/>
  <c r="C104" i="17"/>
  <c r="D104" i="17"/>
  <c r="B105" i="17"/>
  <c r="C105" i="17"/>
  <c r="D105" i="17"/>
  <c r="B106" i="17"/>
  <c r="C106" i="17"/>
  <c r="D106" i="17"/>
  <c r="B107" i="17"/>
  <c r="C107" i="17"/>
  <c r="D107" i="17"/>
  <c r="B108" i="17"/>
  <c r="C108" i="17"/>
  <c r="D108" i="17"/>
  <c r="B109" i="17"/>
  <c r="C109" i="17"/>
  <c r="D109" i="17"/>
  <c r="B110" i="17"/>
  <c r="C110" i="17"/>
  <c r="D110" i="17"/>
  <c r="B111" i="17"/>
  <c r="C111" i="17"/>
  <c r="D111" i="17"/>
  <c r="B112" i="17"/>
  <c r="C112" i="17"/>
  <c r="D112" i="17"/>
  <c r="B113" i="17"/>
  <c r="C113" i="17"/>
  <c r="D113" i="17"/>
  <c r="B114" i="17"/>
  <c r="C114" i="17"/>
  <c r="D114" i="17"/>
  <c r="B115" i="17"/>
  <c r="C115" i="17"/>
  <c r="D115" i="17"/>
  <c r="B116" i="17"/>
  <c r="C116" i="17"/>
  <c r="D116" i="17"/>
  <c r="D103" i="17"/>
  <c r="C103" i="17"/>
  <c r="B103" i="17"/>
  <c r="B92" i="17"/>
  <c r="C92" i="17"/>
  <c r="D92" i="17"/>
  <c r="B93" i="17"/>
  <c r="C93" i="17"/>
  <c r="D93" i="17"/>
  <c r="B94" i="17"/>
  <c r="C94" i="17"/>
  <c r="D94" i="17"/>
  <c r="B95" i="17"/>
  <c r="C95" i="17"/>
  <c r="D95" i="17"/>
  <c r="B96" i="17"/>
  <c r="C96" i="17"/>
  <c r="D96" i="17"/>
  <c r="B97" i="17"/>
  <c r="C97" i="17"/>
  <c r="D97" i="17"/>
  <c r="B98" i="17"/>
  <c r="C98" i="17"/>
  <c r="D98" i="17"/>
  <c r="B99" i="17"/>
  <c r="C99" i="17"/>
  <c r="D99" i="17"/>
  <c r="D91" i="17"/>
  <c r="C91" i="17"/>
  <c r="B91" i="17"/>
  <c r="B79" i="17"/>
  <c r="C79" i="17"/>
  <c r="D79" i="17"/>
  <c r="B80" i="17"/>
  <c r="C80" i="17"/>
  <c r="D80" i="17"/>
  <c r="B81" i="17"/>
  <c r="C81" i="17"/>
  <c r="D81" i="17"/>
  <c r="B82" i="17"/>
  <c r="C82" i="17"/>
  <c r="D82" i="17"/>
  <c r="B83" i="17"/>
  <c r="C83" i="17"/>
  <c r="D83" i="17"/>
  <c r="B84" i="17"/>
  <c r="C84" i="17"/>
  <c r="D84" i="17"/>
  <c r="B85" i="17"/>
  <c r="C85" i="17"/>
  <c r="D85" i="17"/>
  <c r="B86" i="17"/>
  <c r="C86" i="17"/>
  <c r="D86" i="17"/>
  <c r="B87" i="17"/>
  <c r="C87" i="17"/>
  <c r="D87" i="17"/>
  <c r="D78" i="17"/>
  <c r="C78" i="17"/>
  <c r="B78" i="17"/>
  <c r="B70" i="17"/>
  <c r="C70" i="17"/>
  <c r="D70" i="17"/>
  <c r="B71" i="17"/>
  <c r="C71" i="17"/>
  <c r="D71" i="17"/>
  <c r="B72" i="17"/>
  <c r="C72" i="17"/>
  <c r="D72" i="17"/>
  <c r="B73" i="17"/>
  <c r="C73" i="17"/>
  <c r="D73" i="17"/>
  <c r="B74" i="17"/>
  <c r="C74" i="17"/>
  <c r="D74" i="17"/>
  <c r="D69" i="17"/>
  <c r="C69" i="17"/>
  <c r="B69" i="17"/>
  <c r="B60" i="17"/>
  <c r="C60" i="17"/>
  <c r="D60" i="17"/>
  <c r="B61" i="17"/>
  <c r="C61" i="17"/>
  <c r="D61" i="17"/>
  <c r="B62" i="17"/>
  <c r="C62" i="17"/>
  <c r="D62" i="17"/>
  <c r="B63" i="17"/>
  <c r="C63" i="17"/>
  <c r="D63" i="17"/>
  <c r="B64" i="17"/>
  <c r="C64" i="17"/>
  <c r="D64" i="17"/>
  <c r="B65" i="17"/>
  <c r="C65" i="17"/>
  <c r="D65" i="17"/>
  <c r="D59" i="17"/>
  <c r="C59" i="17"/>
  <c r="B59" i="17"/>
  <c r="B50" i="17"/>
  <c r="C50" i="17"/>
  <c r="D50" i="17"/>
  <c r="B51" i="17"/>
  <c r="C51" i="17"/>
  <c r="D51" i="17"/>
  <c r="B52" i="17"/>
  <c r="C52" i="17"/>
  <c r="D52" i="17"/>
  <c r="B53" i="17"/>
  <c r="C53" i="17"/>
  <c r="D53" i="17"/>
  <c r="B54" i="17"/>
  <c r="C54" i="17"/>
  <c r="D54" i="17"/>
  <c r="B55" i="17"/>
  <c r="C55" i="17"/>
  <c r="D55" i="17"/>
  <c r="D49" i="17"/>
  <c r="C49" i="17"/>
  <c r="B49" i="17"/>
  <c r="B36" i="17"/>
  <c r="C36" i="17"/>
  <c r="D36" i="17"/>
  <c r="B37" i="17"/>
  <c r="C37" i="17"/>
  <c r="D37" i="17"/>
  <c r="B38" i="17"/>
  <c r="C38" i="17"/>
  <c r="D38" i="17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D35" i="17"/>
  <c r="C35" i="17"/>
  <c r="B35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19" i="17"/>
  <c r="B20" i="17"/>
  <c r="C20" i="17"/>
  <c r="B21" i="17"/>
  <c r="C21" i="17"/>
  <c r="B22" i="17"/>
  <c r="C22" i="17"/>
  <c r="B23" i="17"/>
  <c r="C23" i="17"/>
  <c r="B24" i="17"/>
  <c r="C24" i="17"/>
  <c r="B25" i="17"/>
  <c r="C25" i="17"/>
  <c r="B26" i="17"/>
  <c r="C26" i="17"/>
  <c r="B27" i="17"/>
  <c r="C27" i="17"/>
  <c r="B28" i="17"/>
  <c r="C28" i="17"/>
  <c r="B29" i="17"/>
  <c r="C29" i="17"/>
  <c r="B30" i="17"/>
  <c r="C30" i="17"/>
  <c r="B31" i="17"/>
  <c r="C31" i="17"/>
  <c r="C19" i="17"/>
  <c r="B19" i="17"/>
  <c r="B9" i="17"/>
  <c r="C9" i="17"/>
  <c r="D9" i="17"/>
  <c r="B10" i="17"/>
  <c r="C10" i="17"/>
  <c r="D10" i="17"/>
  <c r="B11" i="17"/>
  <c r="C11" i="17"/>
  <c r="D11" i="17"/>
  <c r="B12" i="17"/>
  <c r="C12" i="17"/>
  <c r="D12" i="17"/>
  <c r="B13" i="17"/>
  <c r="C13" i="17"/>
  <c r="D13" i="17"/>
  <c r="B14" i="17"/>
  <c r="C14" i="17"/>
  <c r="D14" i="17"/>
  <c r="B15" i="17"/>
  <c r="C15" i="17"/>
  <c r="D15" i="17"/>
  <c r="D8" i="17"/>
  <c r="C8" i="17"/>
  <c r="B8" i="17"/>
  <c r="D122" i="16"/>
  <c r="D123" i="16"/>
  <c r="D124" i="16"/>
  <c r="D125" i="16"/>
  <c r="D126" i="16"/>
  <c r="D127" i="16"/>
  <c r="D121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04" i="16"/>
  <c r="D93" i="16"/>
  <c r="D94" i="16"/>
  <c r="D95" i="16"/>
  <c r="D96" i="16"/>
  <c r="D97" i="16"/>
  <c r="D98" i="16"/>
  <c r="D99" i="16"/>
  <c r="D100" i="16"/>
  <c r="D92" i="16"/>
  <c r="D80" i="16"/>
  <c r="D81" i="16"/>
  <c r="D82" i="16"/>
  <c r="D83" i="16"/>
  <c r="D84" i="16"/>
  <c r="D85" i="16"/>
  <c r="D86" i="16"/>
  <c r="D87" i="16"/>
  <c r="D88" i="16"/>
  <c r="D79" i="16"/>
  <c r="D71" i="16"/>
  <c r="D72" i="16"/>
  <c r="D73" i="16"/>
  <c r="D74" i="16"/>
  <c r="D75" i="16"/>
  <c r="D70" i="16"/>
  <c r="D61" i="16"/>
  <c r="D62" i="16"/>
  <c r="D63" i="16"/>
  <c r="D64" i="16"/>
  <c r="D65" i="16"/>
  <c r="D66" i="16"/>
  <c r="D60" i="16"/>
  <c r="D51" i="16"/>
  <c r="D52" i="16"/>
  <c r="D53" i="16"/>
  <c r="D54" i="16"/>
  <c r="D55" i="16"/>
  <c r="D56" i="16"/>
  <c r="D50" i="16"/>
  <c r="D37" i="16"/>
  <c r="D38" i="16"/>
  <c r="D39" i="16"/>
  <c r="D40" i="16"/>
  <c r="D41" i="16"/>
  <c r="D42" i="16"/>
  <c r="D43" i="16"/>
  <c r="D44" i="16"/>
  <c r="D45" i="16"/>
  <c r="D36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20" i="16"/>
  <c r="D10" i="16"/>
  <c r="D11" i="16"/>
  <c r="D12" i="16"/>
  <c r="D13" i="16"/>
  <c r="D14" i="16"/>
  <c r="D15" i="16"/>
  <c r="D16" i="16"/>
  <c r="D9" i="16"/>
  <c r="M6" i="20"/>
  <c r="K128" i="3"/>
  <c r="J128" i="3"/>
  <c r="G128" i="3"/>
  <c r="D128" i="3"/>
  <c r="I40" i="20" s="1"/>
  <c r="C128" i="3"/>
  <c r="H40" i="20" s="1"/>
  <c r="B128" i="3"/>
  <c r="G40" i="20" s="1"/>
  <c r="I127" i="3"/>
  <c r="H127" i="3"/>
  <c r="F127" i="3"/>
  <c r="E127" i="3"/>
  <c r="I126" i="3"/>
  <c r="H126" i="3"/>
  <c r="F126" i="3"/>
  <c r="E126" i="3"/>
  <c r="I125" i="3"/>
  <c r="H125" i="3"/>
  <c r="F125" i="3"/>
  <c r="E125" i="3"/>
  <c r="I124" i="3"/>
  <c r="H124" i="3"/>
  <c r="F124" i="3"/>
  <c r="E124" i="3"/>
  <c r="I123" i="3"/>
  <c r="H123" i="3"/>
  <c r="F123" i="3"/>
  <c r="E123" i="3"/>
  <c r="I122" i="3"/>
  <c r="H122" i="3"/>
  <c r="F122" i="3"/>
  <c r="E122" i="3"/>
  <c r="I121" i="3"/>
  <c r="H121" i="3"/>
  <c r="F121" i="3"/>
  <c r="E121" i="3"/>
  <c r="K118" i="3"/>
  <c r="J118" i="3"/>
  <c r="G118" i="3"/>
  <c r="D118" i="3"/>
  <c r="D40" i="20" s="1"/>
  <c r="C118" i="3"/>
  <c r="C40" i="20" s="1"/>
  <c r="B118" i="3"/>
  <c r="B40" i="20" s="1"/>
  <c r="I117" i="3"/>
  <c r="H117" i="3"/>
  <c r="F117" i="3"/>
  <c r="E117" i="3"/>
  <c r="I116" i="3"/>
  <c r="H116" i="3"/>
  <c r="F116" i="3"/>
  <c r="E116" i="3"/>
  <c r="I115" i="3"/>
  <c r="H115" i="3"/>
  <c r="F115" i="3"/>
  <c r="E115" i="3"/>
  <c r="I114" i="3"/>
  <c r="H114" i="3"/>
  <c r="F114" i="3"/>
  <c r="E114" i="3"/>
  <c r="I113" i="3"/>
  <c r="H113" i="3"/>
  <c r="F113" i="3"/>
  <c r="E113" i="3"/>
  <c r="I112" i="3"/>
  <c r="H112" i="3"/>
  <c r="F112" i="3"/>
  <c r="E112" i="3"/>
  <c r="I111" i="3"/>
  <c r="H111" i="3"/>
  <c r="F111" i="3"/>
  <c r="E111" i="3"/>
  <c r="I110" i="3"/>
  <c r="H110" i="3"/>
  <c r="F110" i="3"/>
  <c r="E110" i="3"/>
  <c r="I109" i="3"/>
  <c r="H109" i="3"/>
  <c r="F109" i="3"/>
  <c r="E109" i="3"/>
  <c r="I108" i="3"/>
  <c r="H108" i="3"/>
  <c r="F108" i="3"/>
  <c r="E108" i="3"/>
  <c r="I107" i="3"/>
  <c r="H107" i="3"/>
  <c r="F107" i="3"/>
  <c r="E107" i="3"/>
  <c r="I106" i="3"/>
  <c r="H106" i="3"/>
  <c r="F106" i="3"/>
  <c r="E106" i="3"/>
  <c r="I105" i="3"/>
  <c r="H105" i="3"/>
  <c r="F105" i="3"/>
  <c r="E105" i="3"/>
  <c r="I104" i="3"/>
  <c r="H104" i="3"/>
  <c r="F104" i="3"/>
  <c r="E104" i="3"/>
  <c r="K101" i="3"/>
  <c r="J101" i="3"/>
  <c r="G101" i="3"/>
  <c r="D101" i="3"/>
  <c r="S23" i="20" s="1"/>
  <c r="C101" i="3"/>
  <c r="R23" i="20" s="1"/>
  <c r="B101" i="3"/>
  <c r="Q23" i="20" s="1"/>
  <c r="I100" i="3"/>
  <c r="H100" i="3"/>
  <c r="F100" i="3"/>
  <c r="E100" i="3"/>
  <c r="I99" i="3"/>
  <c r="H99" i="3"/>
  <c r="F99" i="3"/>
  <c r="E99" i="3"/>
  <c r="I98" i="3"/>
  <c r="H98" i="3"/>
  <c r="F98" i="3"/>
  <c r="E98" i="3"/>
  <c r="I97" i="3"/>
  <c r="H97" i="3"/>
  <c r="F97" i="3"/>
  <c r="E97" i="3"/>
  <c r="I96" i="3"/>
  <c r="H96" i="3"/>
  <c r="F96" i="3"/>
  <c r="E96" i="3"/>
  <c r="I95" i="3"/>
  <c r="H95" i="3"/>
  <c r="F95" i="3"/>
  <c r="E95" i="3"/>
  <c r="I94" i="3"/>
  <c r="H94" i="3"/>
  <c r="F94" i="3"/>
  <c r="E94" i="3"/>
  <c r="I93" i="3"/>
  <c r="H93" i="3"/>
  <c r="F93" i="3"/>
  <c r="E93" i="3"/>
  <c r="I92" i="3"/>
  <c r="H92" i="3"/>
  <c r="F92" i="3"/>
  <c r="E92" i="3"/>
  <c r="K89" i="3"/>
  <c r="J89" i="3"/>
  <c r="G89" i="3"/>
  <c r="D89" i="3"/>
  <c r="N23" i="20" s="1"/>
  <c r="C89" i="3"/>
  <c r="M23" i="20" s="1"/>
  <c r="B89" i="3"/>
  <c r="L23" i="20" s="1"/>
  <c r="I88" i="3"/>
  <c r="H88" i="3"/>
  <c r="F88" i="3"/>
  <c r="E88" i="3"/>
  <c r="I87" i="3"/>
  <c r="H87" i="3"/>
  <c r="F87" i="3"/>
  <c r="E87" i="3"/>
  <c r="I86" i="3"/>
  <c r="H86" i="3"/>
  <c r="F86" i="3"/>
  <c r="E86" i="3"/>
  <c r="I85" i="3"/>
  <c r="H85" i="3"/>
  <c r="F85" i="3"/>
  <c r="E85" i="3"/>
  <c r="I84" i="3"/>
  <c r="H84" i="3"/>
  <c r="F84" i="3"/>
  <c r="E84" i="3"/>
  <c r="I83" i="3"/>
  <c r="H83" i="3"/>
  <c r="F83" i="3"/>
  <c r="E83" i="3"/>
  <c r="I82" i="3"/>
  <c r="H82" i="3"/>
  <c r="F82" i="3"/>
  <c r="E82" i="3"/>
  <c r="I81" i="3"/>
  <c r="H81" i="3"/>
  <c r="F81" i="3"/>
  <c r="E81" i="3"/>
  <c r="I80" i="3"/>
  <c r="H80" i="3"/>
  <c r="F80" i="3"/>
  <c r="E80" i="3"/>
  <c r="I79" i="3"/>
  <c r="H79" i="3"/>
  <c r="F79" i="3"/>
  <c r="E79" i="3"/>
  <c r="K76" i="3"/>
  <c r="J76" i="3"/>
  <c r="G76" i="3"/>
  <c r="D76" i="3"/>
  <c r="I23" i="20" s="1"/>
  <c r="C76" i="3"/>
  <c r="H23" i="20" s="1"/>
  <c r="B76" i="3"/>
  <c r="G23" i="20" s="1"/>
  <c r="I75" i="3"/>
  <c r="H75" i="3"/>
  <c r="F75" i="3"/>
  <c r="E75" i="3"/>
  <c r="I74" i="3"/>
  <c r="H74" i="3"/>
  <c r="F74" i="3"/>
  <c r="E74" i="3"/>
  <c r="I73" i="3"/>
  <c r="H73" i="3"/>
  <c r="F73" i="3"/>
  <c r="E73" i="3"/>
  <c r="I72" i="3"/>
  <c r="H72" i="3"/>
  <c r="F72" i="3"/>
  <c r="E72" i="3"/>
  <c r="I71" i="3"/>
  <c r="H71" i="3"/>
  <c r="F71" i="3"/>
  <c r="E71" i="3"/>
  <c r="I70" i="3"/>
  <c r="H70" i="3"/>
  <c r="F70" i="3"/>
  <c r="E70" i="3"/>
  <c r="K67" i="3"/>
  <c r="J67" i="3"/>
  <c r="G67" i="3"/>
  <c r="D67" i="3"/>
  <c r="D23" i="20" s="1"/>
  <c r="C67" i="3"/>
  <c r="C23" i="20" s="1"/>
  <c r="B67" i="3"/>
  <c r="B23" i="20" s="1"/>
  <c r="I66" i="3"/>
  <c r="H66" i="3"/>
  <c r="F66" i="3"/>
  <c r="E66" i="3"/>
  <c r="I65" i="3"/>
  <c r="H65" i="3"/>
  <c r="F65" i="3"/>
  <c r="E65" i="3"/>
  <c r="I64" i="3"/>
  <c r="H64" i="3"/>
  <c r="F64" i="3"/>
  <c r="E64" i="3"/>
  <c r="I63" i="3"/>
  <c r="H63" i="3"/>
  <c r="F63" i="3"/>
  <c r="E63" i="3"/>
  <c r="I62" i="3"/>
  <c r="H62" i="3"/>
  <c r="F62" i="3"/>
  <c r="E62" i="3"/>
  <c r="I61" i="3"/>
  <c r="H61" i="3"/>
  <c r="F61" i="3"/>
  <c r="F67" i="3" s="1"/>
  <c r="E61" i="3"/>
  <c r="I60" i="3"/>
  <c r="H60" i="3"/>
  <c r="F60" i="3"/>
  <c r="E60" i="3"/>
  <c r="K57" i="3"/>
  <c r="J57" i="3"/>
  <c r="G57" i="3"/>
  <c r="D57" i="3"/>
  <c r="S7" i="20" s="1"/>
  <c r="C57" i="3"/>
  <c r="R7" i="20" s="1"/>
  <c r="B57" i="3"/>
  <c r="Q7" i="20" s="1"/>
  <c r="I56" i="3"/>
  <c r="H56" i="3"/>
  <c r="F56" i="3"/>
  <c r="E56" i="3"/>
  <c r="I55" i="3"/>
  <c r="H55" i="3"/>
  <c r="F55" i="3"/>
  <c r="E55" i="3"/>
  <c r="I54" i="3"/>
  <c r="H54" i="3"/>
  <c r="F54" i="3"/>
  <c r="E54" i="3"/>
  <c r="I53" i="3"/>
  <c r="H53" i="3"/>
  <c r="F53" i="3"/>
  <c r="E53" i="3"/>
  <c r="I52" i="3"/>
  <c r="H52" i="3"/>
  <c r="F52" i="3"/>
  <c r="E52" i="3"/>
  <c r="I51" i="3"/>
  <c r="H51" i="3"/>
  <c r="F51" i="3"/>
  <c r="E51" i="3"/>
  <c r="I50" i="3"/>
  <c r="H50" i="3"/>
  <c r="F50" i="3"/>
  <c r="E50" i="3"/>
  <c r="K47" i="3"/>
  <c r="J47" i="3"/>
  <c r="G47" i="3"/>
  <c r="D47" i="3"/>
  <c r="N7" i="20" s="1"/>
  <c r="C47" i="3"/>
  <c r="M7" i="20" s="1"/>
  <c r="B47" i="3"/>
  <c r="L7" i="20" s="1"/>
  <c r="I46" i="3"/>
  <c r="H46" i="3"/>
  <c r="F46" i="3"/>
  <c r="E46" i="3"/>
  <c r="I45" i="3"/>
  <c r="H45" i="3"/>
  <c r="F45" i="3"/>
  <c r="E45" i="3"/>
  <c r="I44" i="3"/>
  <c r="H44" i="3"/>
  <c r="F44" i="3"/>
  <c r="E44" i="3"/>
  <c r="I43" i="3"/>
  <c r="H43" i="3"/>
  <c r="F43" i="3"/>
  <c r="E43" i="3"/>
  <c r="I42" i="3"/>
  <c r="H42" i="3"/>
  <c r="F42" i="3"/>
  <c r="E42" i="3"/>
  <c r="I41" i="3"/>
  <c r="H41" i="3"/>
  <c r="F41" i="3"/>
  <c r="E41" i="3"/>
  <c r="I40" i="3"/>
  <c r="H40" i="3"/>
  <c r="F40" i="3"/>
  <c r="E40" i="3"/>
  <c r="I39" i="3"/>
  <c r="H39" i="3"/>
  <c r="F39" i="3"/>
  <c r="E39" i="3"/>
  <c r="I38" i="3"/>
  <c r="H38" i="3"/>
  <c r="F38" i="3"/>
  <c r="E38" i="3"/>
  <c r="I37" i="3"/>
  <c r="H37" i="3"/>
  <c r="F37" i="3"/>
  <c r="E37" i="3"/>
  <c r="I36" i="3"/>
  <c r="H36" i="3"/>
  <c r="F36" i="3"/>
  <c r="E36" i="3"/>
  <c r="K33" i="3"/>
  <c r="J33" i="3"/>
  <c r="G33" i="3"/>
  <c r="D33" i="3"/>
  <c r="I7" i="20" s="1"/>
  <c r="C33" i="3"/>
  <c r="H7" i="20" s="1"/>
  <c r="B33" i="3"/>
  <c r="G7" i="20" s="1"/>
  <c r="I32" i="3"/>
  <c r="H32" i="3"/>
  <c r="F32" i="3"/>
  <c r="E32" i="3"/>
  <c r="I31" i="3"/>
  <c r="H31" i="3"/>
  <c r="F31" i="3"/>
  <c r="E31" i="3"/>
  <c r="I30" i="3"/>
  <c r="H30" i="3"/>
  <c r="F30" i="3"/>
  <c r="E30" i="3"/>
  <c r="I29" i="3"/>
  <c r="H29" i="3"/>
  <c r="F29" i="3"/>
  <c r="E29" i="3"/>
  <c r="I28" i="3"/>
  <c r="H28" i="3"/>
  <c r="F28" i="3"/>
  <c r="E28" i="3"/>
  <c r="I27" i="3"/>
  <c r="H27" i="3"/>
  <c r="F27" i="3"/>
  <c r="E27" i="3"/>
  <c r="I26" i="3"/>
  <c r="H26" i="3"/>
  <c r="F26" i="3"/>
  <c r="E26" i="3"/>
  <c r="I25" i="3"/>
  <c r="H25" i="3"/>
  <c r="F25" i="3"/>
  <c r="E25" i="3"/>
  <c r="I24" i="3"/>
  <c r="H24" i="3"/>
  <c r="F24" i="3"/>
  <c r="E24" i="3"/>
  <c r="I23" i="3"/>
  <c r="H23" i="3"/>
  <c r="F23" i="3"/>
  <c r="E23" i="3"/>
  <c r="I22" i="3"/>
  <c r="H22" i="3"/>
  <c r="F22" i="3"/>
  <c r="E22" i="3"/>
  <c r="I21" i="3"/>
  <c r="H21" i="3"/>
  <c r="F21" i="3"/>
  <c r="E21" i="3"/>
  <c r="I20" i="3"/>
  <c r="H20" i="3"/>
  <c r="F20" i="3"/>
  <c r="E20" i="3"/>
  <c r="K17" i="3"/>
  <c r="J17" i="3"/>
  <c r="G17" i="3"/>
  <c r="D17" i="3"/>
  <c r="D7" i="20" s="1"/>
  <c r="C17" i="3"/>
  <c r="C7" i="20" s="1"/>
  <c r="B17" i="3"/>
  <c r="B7" i="20" s="1"/>
  <c r="I16" i="3"/>
  <c r="H16" i="3"/>
  <c r="F16" i="3"/>
  <c r="E16" i="3"/>
  <c r="I15" i="3"/>
  <c r="H15" i="3"/>
  <c r="F15" i="3"/>
  <c r="E15" i="3"/>
  <c r="I14" i="3"/>
  <c r="H14" i="3"/>
  <c r="F14" i="3"/>
  <c r="E14" i="3"/>
  <c r="I13" i="3"/>
  <c r="H13" i="3"/>
  <c r="F13" i="3"/>
  <c r="E13" i="3"/>
  <c r="I12" i="3"/>
  <c r="H12" i="3"/>
  <c r="F12" i="3"/>
  <c r="E12" i="3"/>
  <c r="I11" i="3"/>
  <c r="H11" i="3"/>
  <c r="F11" i="3"/>
  <c r="E11" i="3"/>
  <c r="I10" i="3"/>
  <c r="H10" i="3"/>
  <c r="F10" i="3"/>
  <c r="E10" i="3"/>
  <c r="I9" i="3"/>
  <c r="H9" i="3"/>
  <c r="F9" i="3"/>
  <c r="E9" i="3"/>
  <c r="B6" i="20"/>
  <c r="C6" i="20"/>
  <c r="D6" i="20"/>
  <c r="G6" i="20"/>
  <c r="H6" i="20"/>
  <c r="I6" i="20"/>
  <c r="L6" i="20"/>
  <c r="Q6" i="20"/>
  <c r="R6" i="20"/>
  <c r="S6" i="20"/>
  <c r="B22" i="20"/>
  <c r="C22" i="20"/>
  <c r="D22" i="20"/>
  <c r="G22" i="20"/>
  <c r="H22" i="20"/>
  <c r="I22" i="20"/>
  <c r="L22" i="20"/>
  <c r="M22" i="20"/>
  <c r="N22" i="20"/>
  <c r="Q22" i="20"/>
  <c r="R22" i="20"/>
  <c r="S22" i="20"/>
  <c r="B39" i="20"/>
  <c r="C39" i="20"/>
  <c r="D39" i="20"/>
  <c r="H39" i="20"/>
  <c r="I39" i="20"/>
  <c r="F128" i="3" l="1"/>
  <c r="I128" i="3"/>
  <c r="E89" i="3"/>
  <c r="E67" i="3"/>
  <c r="H128" i="3"/>
  <c r="I118" i="3"/>
  <c r="H101" i="3"/>
  <c r="I89" i="3"/>
  <c r="I57" i="3"/>
  <c r="I47" i="3"/>
  <c r="F57" i="3"/>
  <c r="I67" i="3"/>
  <c r="E76" i="3"/>
  <c r="C47" i="16"/>
  <c r="E57" i="3"/>
  <c r="H67" i="3"/>
  <c r="D46" i="16"/>
  <c r="D47" i="16" s="1"/>
  <c r="E17" i="3"/>
  <c r="H33" i="3"/>
  <c r="E47" i="3"/>
  <c r="G39" i="20"/>
  <c r="E33" i="3"/>
  <c r="I33" i="3"/>
  <c r="C32" i="18"/>
  <c r="D88" i="19"/>
  <c r="D128" i="18"/>
  <c r="D117" i="18"/>
  <c r="D88" i="18"/>
  <c r="C56" i="18"/>
  <c r="D46" i="18"/>
  <c r="D32" i="18"/>
  <c r="C16" i="18"/>
  <c r="D66" i="17"/>
  <c r="D100" i="17"/>
  <c r="B88" i="17"/>
  <c r="D75" i="17"/>
  <c r="B66" i="17"/>
  <c r="D56" i="17"/>
  <c r="D16" i="19"/>
  <c r="D46" i="19"/>
  <c r="B127" i="19"/>
  <c r="C46" i="19"/>
  <c r="D117" i="19"/>
  <c r="D66" i="19"/>
  <c r="D127" i="19"/>
  <c r="C66" i="19"/>
  <c r="B75" i="19"/>
  <c r="B66" i="19"/>
  <c r="C75" i="19"/>
  <c r="C100" i="19"/>
  <c r="D56" i="19"/>
  <c r="C16" i="19"/>
  <c r="B32" i="19"/>
  <c r="C117" i="19"/>
  <c r="C127" i="19"/>
  <c r="D75" i="19"/>
  <c r="B88" i="19"/>
  <c r="D100" i="19"/>
  <c r="C56" i="19"/>
  <c r="C88" i="19"/>
  <c r="B100" i="19"/>
  <c r="B117" i="19"/>
  <c r="B16" i="19"/>
  <c r="B46" i="19"/>
  <c r="B56" i="19"/>
  <c r="D32" i="19"/>
  <c r="C32" i="19"/>
  <c r="D16" i="18"/>
  <c r="D75" i="18"/>
  <c r="D100" i="18"/>
  <c r="B66" i="18"/>
  <c r="B100" i="18"/>
  <c r="B117" i="18"/>
  <c r="B75" i="18"/>
  <c r="C75" i="18"/>
  <c r="C66" i="18"/>
  <c r="C100" i="18"/>
  <c r="C117" i="18"/>
  <c r="D56" i="18"/>
  <c r="B32" i="18"/>
  <c r="B46" i="18"/>
  <c r="D66" i="18"/>
  <c r="B88" i="18"/>
  <c r="B128" i="18"/>
  <c r="B16" i="18"/>
  <c r="C46" i="18"/>
  <c r="B56" i="18"/>
  <c r="C88" i="18"/>
  <c r="C128" i="18"/>
  <c r="C66" i="17"/>
  <c r="B117" i="17"/>
  <c r="B128" i="17"/>
  <c r="C16" i="17"/>
  <c r="C46" i="17"/>
  <c r="C88" i="17"/>
  <c r="D117" i="17"/>
  <c r="C117" i="17"/>
  <c r="C128" i="17"/>
  <c r="B16" i="17"/>
  <c r="D128" i="17"/>
  <c r="B32" i="17"/>
  <c r="D46" i="17"/>
  <c r="B100" i="17"/>
  <c r="B46" i="17"/>
  <c r="B56" i="17"/>
  <c r="D88" i="17"/>
  <c r="B75" i="17"/>
  <c r="C32" i="17"/>
  <c r="C56" i="17"/>
  <c r="C75" i="17"/>
  <c r="C100" i="17"/>
  <c r="D32" i="17"/>
  <c r="D16" i="17"/>
  <c r="C17" i="16"/>
  <c r="B76" i="16"/>
  <c r="B101" i="16"/>
  <c r="B118" i="16"/>
  <c r="C67" i="16"/>
  <c r="C128" i="16"/>
  <c r="C33" i="16"/>
  <c r="D67" i="16"/>
  <c r="C118" i="16"/>
  <c r="B128" i="16"/>
  <c r="C57" i="16"/>
  <c r="B57" i="16"/>
  <c r="B89" i="16"/>
  <c r="D33" i="16"/>
  <c r="B67" i="16"/>
  <c r="D76" i="16"/>
  <c r="C76" i="16"/>
  <c r="C89" i="16"/>
  <c r="D17" i="16"/>
  <c r="B47" i="16"/>
  <c r="C101" i="16"/>
  <c r="D101" i="16"/>
  <c r="B17" i="16"/>
  <c r="B33" i="16"/>
  <c r="D118" i="16"/>
  <c r="D57" i="16"/>
  <c r="D89" i="16"/>
  <c r="D128" i="16"/>
  <c r="F47" i="3"/>
  <c r="H57" i="3"/>
  <c r="I76" i="3"/>
  <c r="E101" i="3"/>
  <c r="K130" i="3"/>
  <c r="I17" i="3"/>
  <c r="B130" i="3"/>
  <c r="H17" i="3"/>
  <c r="I101" i="3"/>
  <c r="F118" i="3"/>
  <c r="F33" i="3"/>
  <c r="H47" i="3"/>
  <c r="F76" i="3"/>
  <c r="H89" i="3"/>
  <c r="H118" i="3"/>
  <c r="E118" i="3"/>
  <c r="C130" i="3"/>
  <c r="F17" i="3"/>
  <c r="E128" i="3"/>
  <c r="F89" i="3"/>
  <c r="G130" i="3"/>
  <c r="H76" i="3"/>
  <c r="F101" i="3"/>
  <c r="J130" i="3"/>
  <c r="D130" i="3"/>
  <c r="F11" i="21" l="1"/>
  <c r="E11" i="21"/>
  <c r="I130" i="3"/>
  <c r="N6" i="20"/>
  <c r="H130" i="3"/>
  <c r="F130" i="3"/>
  <c r="D130" i="18"/>
  <c r="B129" i="19"/>
  <c r="C129" i="19"/>
  <c r="D129" i="19"/>
  <c r="C130" i="18"/>
  <c r="B130" i="18"/>
  <c r="B130" i="17"/>
  <c r="C130" i="17"/>
  <c r="D130" i="17"/>
  <c r="C130" i="16"/>
  <c r="D130" i="16"/>
  <c r="B130" i="16"/>
  <c r="E130" i="3"/>
  <c r="J128" i="12" l="1"/>
  <c r="I128" i="12"/>
  <c r="F128" i="12"/>
  <c r="D128" i="12"/>
  <c r="I49" i="20" s="1"/>
  <c r="C128" i="12"/>
  <c r="H49" i="20" s="1"/>
  <c r="B128" i="12"/>
  <c r="G49" i="20" s="1"/>
  <c r="J118" i="12"/>
  <c r="F118" i="12"/>
  <c r="D118" i="12"/>
  <c r="D49" i="20" s="1"/>
  <c r="C49" i="20"/>
  <c r="B118" i="12"/>
  <c r="B49" i="20" s="1"/>
  <c r="J101" i="12"/>
  <c r="I101" i="12"/>
  <c r="F101" i="12"/>
  <c r="D101" i="12"/>
  <c r="S32" i="20" s="1"/>
  <c r="C101" i="12"/>
  <c r="R32" i="20" s="1"/>
  <c r="B101" i="12"/>
  <c r="Q32" i="20" s="1"/>
  <c r="J89" i="12"/>
  <c r="I89" i="12"/>
  <c r="F89" i="12"/>
  <c r="D89" i="12"/>
  <c r="N32" i="20" s="1"/>
  <c r="C89" i="12"/>
  <c r="M32" i="20" s="1"/>
  <c r="B89" i="12"/>
  <c r="L32" i="20" s="1"/>
  <c r="J76" i="12"/>
  <c r="I76" i="12"/>
  <c r="F76" i="12"/>
  <c r="D76" i="12"/>
  <c r="I32" i="20" s="1"/>
  <c r="C76" i="12"/>
  <c r="H32" i="20" s="1"/>
  <c r="B76" i="12"/>
  <c r="G32" i="20" s="1"/>
  <c r="J67" i="12"/>
  <c r="I67" i="12"/>
  <c r="F67" i="12"/>
  <c r="D67" i="12"/>
  <c r="D32" i="20" s="1"/>
  <c r="C67" i="12"/>
  <c r="C32" i="20" s="1"/>
  <c r="B67" i="12"/>
  <c r="B32" i="20" s="1"/>
  <c r="J57" i="12"/>
  <c r="I57" i="12"/>
  <c r="F57" i="12"/>
  <c r="D57" i="12"/>
  <c r="S16" i="20" s="1"/>
  <c r="C57" i="12"/>
  <c r="R16" i="20" s="1"/>
  <c r="B57" i="12"/>
  <c r="Q16" i="20" s="1"/>
  <c r="J47" i="12"/>
  <c r="I47" i="12"/>
  <c r="F47" i="12"/>
  <c r="D47" i="12"/>
  <c r="N16" i="20" s="1"/>
  <c r="C47" i="12"/>
  <c r="M16" i="20" s="1"/>
  <c r="B47" i="12"/>
  <c r="L16" i="20" s="1"/>
  <c r="J33" i="12"/>
  <c r="I33" i="12"/>
  <c r="F33" i="12"/>
  <c r="D33" i="12"/>
  <c r="I16" i="20" s="1"/>
  <c r="C33" i="12"/>
  <c r="H16" i="20" s="1"/>
  <c r="B33" i="12"/>
  <c r="G16" i="20" s="1"/>
  <c r="E33" i="12"/>
  <c r="J17" i="12"/>
  <c r="I17" i="12"/>
  <c r="H17" i="12"/>
  <c r="F17" i="12"/>
  <c r="D17" i="12"/>
  <c r="C17" i="12"/>
  <c r="C16" i="20" s="1"/>
  <c r="B17" i="12"/>
  <c r="B16" i="20" s="1"/>
  <c r="I48" i="20"/>
  <c r="H48" i="20"/>
  <c r="G48" i="20"/>
  <c r="D48" i="20"/>
  <c r="C48" i="20"/>
  <c r="B48" i="20"/>
  <c r="S31" i="20"/>
  <c r="R31" i="20"/>
  <c r="Q31" i="20"/>
  <c r="N31" i="20"/>
  <c r="M31" i="20"/>
  <c r="L31" i="20"/>
  <c r="I31" i="20"/>
  <c r="H31" i="20"/>
  <c r="G31" i="20"/>
  <c r="D31" i="20"/>
  <c r="C31" i="20"/>
  <c r="B31" i="20"/>
  <c r="S15" i="20"/>
  <c r="R15" i="20"/>
  <c r="Q15" i="20"/>
  <c r="N15" i="20"/>
  <c r="M15" i="20"/>
  <c r="L15" i="20"/>
  <c r="I15" i="20"/>
  <c r="H15" i="20"/>
  <c r="G15" i="20"/>
  <c r="D15" i="20"/>
  <c r="C15" i="20"/>
  <c r="B15" i="20"/>
  <c r="I47" i="20"/>
  <c r="H47" i="20"/>
  <c r="G47" i="20"/>
  <c r="D47" i="20"/>
  <c r="C47" i="20"/>
  <c r="B47" i="20"/>
  <c r="S30" i="20"/>
  <c r="R30" i="20"/>
  <c r="Q30" i="20"/>
  <c r="N30" i="20"/>
  <c r="M30" i="20"/>
  <c r="L30" i="20"/>
  <c r="I30" i="20"/>
  <c r="H30" i="20"/>
  <c r="G30" i="20"/>
  <c r="D30" i="20"/>
  <c r="C30" i="20"/>
  <c r="B30" i="20"/>
  <c r="S14" i="20"/>
  <c r="R14" i="20"/>
  <c r="Q14" i="20"/>
  <c r="N14" i="20"/>
  <c r="M14" i="20"/>
  <c r="L14" i="20"/>
  <c r="I14" i="20"/>
  <c r="H14" i="20"/>
  <c r="G14" i="20"/>
  <c r="D14" i="20"/>
  <c r="C14" i="20"/>
  <c r="B14" i="20"/>
  <c r="H46" i="20"/>
  <c r="G46" i="20"/>
  <c r="D46" i="20"/>
  <c r="C46" i="20"/>
  <c r="B46" i="20"/>
  <c r="S29" i="20"/>
  <c r="R29" i="20"/>
  <c r="Q29" i="20"/>
  <c r="N29" i="20"/>
  <c r="M29" i="20"/>
  <c r="L29" i="20"/>
  <c r="I29" i="20"/>
  <c r="H29" i="20"/>
  <c r="G29" i="20"/>
  <c r="D29" i="20"/>
  <c r="C29" i="20"/>
  <c r="B29" i="20"/>
  <c r="S13" i="20"/>
  <c r="R13" i="20"/>
  <c r="Q13" i="20"/>
  <c r="N13" i="20"/>
  <c r="M13" i="20"/>
  <c r="L13" i="20"/>
  <c r="I13" i="20"/>
  <c r="H13" i="20"/>
  <c r="G13" i="20"/>
  <c r="D13" i="20"/>
  <c r="C13" i="20"/>
  <c r="B13" i="20"/>
  <c r="J129" i="7"/>
  <c r="I129" i="7"/>
  <c r="F129" i="7"/>
  <c r="D129" i="7"/>
  <c r="C129" i="7"/>
  <c r="H44" i="20" s="1"/>
  <c r="B129" i="7"/>
  <c r="G44" i="20" s="1"/>
  <c r="H128" i="7"/>
  <c r="G128" i="7"/>
  <c r="E128" i="7"/>
  <c r="H127" i="7"/>
  <c r="G127" i="7"/>
  <c r="E127" i="7"/>
  <c r="H126" i="7"/>
  <c r="G126" i="7"/>
  <c r="E126" i="7"/>
  <c r="H125" i="7"/>
  <c r="G125" i="7"/>
  <c r="E125" i="7"/>
  <c r="H124" i="7"/>
  <c r="G124" i="7"/>
  <c r="E124" i="7"/>
  <c r="H123" i="7"/>
  <c r="G123" i="7"/>
  <c r="E123" i="7"/>
  <c r="H122" i="7"/>
  <c r="G122" i="7"/>
  <c r="E122" i="7"/>
  <c r="H121" i="7"/>
  <c r="G121" i="7"/>
  <c r="E121" i="7"/>
  <c r="J118" i="7"/>
  <c r="I118" i="7"/>
  <c r="F118" i="7"/>
  <c r="D118" i="7"/>
  <c r="C118" i="7"/>
  <c r="C44" i="20" s="1"/>
  <c r="B118" i="7"/>
  <c r="B44" i="20" s="1"/>
  <c r="H117" i="7"/>
  <c r="G117" i="7"/>
  <c r="E117" i="7"/>
  <c r="H116" i="7"/>
  <c r="G116" i="7"/>
  <c r="E116" i="7"/>
  <c r="H115" i="7"/>
  <c r="G115" i="7"/>
  <c r="E115" i="7"/>
  <c r="H114" i="7"/>
  <c r="G114" i="7"/>
  <c r="E114" i="7"/>
  <c r="H113" i="7"/>
  <c r="G113" i="7"/>
  <c r="E113" i="7"/>
  <c r="H112" i="7"/>
  <c r="G112" i="7"/>
  <c r="E112" i="7"/>
  <c r="H111" i="7"/>
  <c r="G111" i="7"/>
  <c r="E111" i="7"/>
  <c r="H110" i="7"/>
  <c r="G110" i="7"/>
  <c r="E110" i="7"/>
  <c r="H109" i="7"/>
  <c r="G109" i="7"/>
  <c r="E109" i="7"/>
  <c r="H108" i="7"/>
  <c r="G108" i="7"/>
  <c r="E108" i="7"/>
  <c r="H107" i="7"/>
  <c r="G107" i="7"/>
  <c r="E107" i="7"/>
  <c r="H106" i="7"/>
  <c r="G106" i="7"/>
  <c r="E106" i="7"/>
  <c r="H105" i="7"/>
  <c r="G105" i="7"/>
  <c r="E105" i="7"/>
  <c r="H104" i="7"/>
  <c r="G104" i="7"/>
  <c r="E104" i="7"/>
  <c r="J101" i="7"/>
  <c r="I101" i="7"/>
  <c r="F101" i="7"/>
  <c r="D101" i="7"/>
  <c r="C101" i="7"/>
  <c r="R27" i="20" s="1"/>
  <c r="B101" i="7"/>
  <c r="Q27" i="20" s="1"/>
  <c r="H100" i="7"/>
  <c r="G100" i="7"/>
  <c r="E100" i="7"/>
  <c r="H99" i="7"/>
  <c r="G99" i="7"/>
  <c r="E99" i="7"/>
  <c r="H98" i="7"/>
  <c r="G98" i="7"/>
  <c r="E98" i="7"/>
  <c r="H97" i="7"/>
  <c r="G97" i="7"/>
  <c r="E97" i="7"/>
  <c r="H96" i="7"/>
  <c r="G96" i="7"/>
  <c r="E96" i="7"/>
  <c r="H95" i="7"/>
  <c r="G95" i="7"/>
  <c r="E95" i="7"/>
  <c r="H94" i="7"/>
  <c r="G94" i="7"/>
  <c r="E94" i="7"/>
  <c r="H93" i="7"/>
  <c r="G93" i="7"/>
  <c r="E93" i="7"/>
  <c r="H92" i="7"/>
  <c r="G92" i="7"/>
  <c r="E92" i="7"/>
  <c r="J89" i="7"/>
  <c r="I89" i="7"/>
  <c r="F89" i="7"/>
  <c r="D89" i="7"/>
  <c r="C89" i="7"/>
  <c r="M27" i="20" s="1"/>
  <c r="B89" i="7"/>
  <c r="L27" i="20" s="1"/>
  <c r="H88" i="7"/>
  <c r="G88" i="7"/>
  <c r="E88" i="7"/>
  <c r="H87" i="7"/>
  <c r="G87" i="7"/>
  <c r="E87" i="7"/>
  <c r="H86" i="7"/>
  <c r="G86" i="7"/>
  <c r="E86" i="7"/>
  <c r="H85" i="7"/>
  <c r="G85" i="7"/>
  <c r="E85" i="7"/>
  <c r="H84" i="7"/>
  <c r="G84" i="7"/>
  <c r="E84" i="7"/>
  <c r="H83" i="7"/>
  <c r="G83" i="7"/>
  <c r="E83" i="7"/>
  <c r="H82" i="7"/>
  <c r="G82" i="7"/>
  <c r="E82" i="7"/>
  <c r="H81" i="7"/>
  <c r="G81" i="7"/>
  <c r="E81" i="7"/>
  <c r="H80" i="7"/>
  <c r="G80" i="7"/>
  <c r="E80" i="7"/>
  <c r="H79" i="7"/>
  <c r="G79" i="7"/>
  <c r="E79" i="7"/>
  <c r="J76" i="7"/>
  <c r="I76" i="7"/>
  <c r="F76" i="7"/>
  <c r="D76" i="7"/>
  <c r="C76" i="7"/>
  <c r="H27" i="20" s="1"/>
  <c r="B76" i="7"/>
  <c r="G27" i="20" s="1"/>
  <c r="H75" i="7"/>
  <c r="G75" i="7"/>
  <c r="E75" i="7"/>
  <c r="H74" i="7"/>
  <c r="G74" i="7"/>
  <c r="E74" i="7"/>
  <c r="H73" i="7"/>
  <c r="G73" i="7"/>
  <c r="E73" i="7"/>
  <c r="H72" i="7"/>
  <c r="G72" i="7"/>
  <c r="E72" i="7"/>
  <c r="H71" i="7"/>
  <c r="G71" i="7"/>
  <c r="E71" i="7"/>
  <c r="H70" i="7"/>
  <c r="G70" i="7"/>
  <c r="E70" i="7"/>
  <c r="J67" i="7"/>
  <c r="I67" i="7"/>
  <c r="F67" i="7"/>
  <c r="D67" i="7"/>
  <c r="C67" i="7"/>
  <c r="C27" i="20" s="1"/>
  <c r="B67" i="7"/>
  <c r="B27" i="20" s="1"/>
  <c r="H66" i="7"/>
  <c r="G66" i="7"/>
  <c r="E66" i="7"/>
  <c r="H65" i="7"/>
  <c r="G65" i="7"/>
  <c r="E65" i="7"/>
  <c r="H64" i="7"/>
  <c r="G64" i="7"/>
  <c r="E64" i="7"/>
  <c r="H63" i="7"/>
  <c r="G63" i="7"/>
  <c r="E63" i="7"/>
  <c r="H62" i="7"/>
  <c r="G62" i="7"/>
  <c r="E62" i="7"/>
  <c r="H61" i="7"/>
  <c r="G61" i="7"/>
  <c r="E61" i="7"/>
  <c r="H60" i="7"/>
  <c r="G60" i="7"/>
  <c r="E60" i="7"/>
  <c r="J57" i="7"/>
  <c r="I57" i="7"/>
  <c r="F57" i="7"/>
  <c r="D57" i="7"/>
  <c r="C57" i="7"/>
  <c r="R11" i="20" s="1"/>
  <c r="B57" i="7"/>
  <c r="Q11" i="20" s="1"/>
  <c r="H56" i="7"/>
  <c r="G56" i="7"/>
  <c r="E56" i="7"/>
  <c r="H55" i="7"/>
  <c r="G55" i="7"/>
  <c r="E55" i="7"/>
  <c r="H54" i="7"/>
  <c r="G54" i="7"/>
  <c r="E54" i="7"/>
  <c r="H53" i="7"/>
  <c r="G53" i="7"/>
  <c r="E53" i="7"/>
  <c r="H52" i="7"/>
  <c r="G52" i="7"/>
  <c r="E52" i="7"/>
  <c r="H51" i="7"/>
  <c r="G51" i="7"/>
  <c r="E51" i="7"/>
  <c r="H50" i="7"/>
  <c r="G50" i="7"/>
  <c r="E50" i="7"/>
  <c r="J47" i="7"/>
  <c r="I47" i="7"/>
  <c r="F47" i="7"/>
  <c r="D47" i="7"/>
  <c r="C47" i="7"/>
  <c r="M11" i="20" s="1"/>
  <c r="B47" i="7"/>
  <c r="L11" i="20" s="1"/>
  <c r="H46" i="7"/>
  <c r="G46" i="7"/>
  <c r="E46" i="7"/>
  <c r="H45" i="7"/>
  <c r="G45" i="7"/>
  <c r="E45" i="7"/>
  <c r="H44" i="7"/>
  <c r="G44" i="7"/>
  <c r="E44" i="7"/>
  <c r="H43" i="7"/>
  <c r="G43" i="7"/>
  <c r="E43" i="7"/>
  <c r="H42" i="7"/>
  <c r="G42" i="7"/>
  <c r="E42" i="7"/>
  <c r="H41" i="7"/>
  <c r="G41" i="7"/>
  <c r="E41" i="7"/>
  <c r="H40" i="7"/>
  <c r="G40" i="7"/>
  <c r="E40" i="7"/>
  <c r="H39" i="7"/>
  <c r="G39" i="7"/>
  <c r="E39" i="7"/>
  <c r="H38" i="7"/>
  <c r="G38" i="7"/>
  <c r="E38" i="7"/>
  <c r="H37" i="7"/>
  <c r="G37" i="7"/>
  <c r="E37" i="7"/>
  <c r="H36" i="7"/>
  <c r="G36" i="7"/>
  <c r="E36" i="7"/>
  <c r="J33" i="7"/>
  <c r="F33" i="7"/>
  <c r="D33" i="7"/>
  <c r="C33" i="7"/>
  <c r="H11" i="20" s="1"/>
  <c r="B33" i="7"/>
  <c r="G11" i="20" s="1"/>
  <c r="G32" i="7"/>
  <c r="E32" i="7"/>
  <c r="H31" i="7"/>
  <c r="G31" i="7"/>
  <c r="E31" i="7"/>
  <c r="H30" i="7"/>
  <c r="G30" i="7"/>
  <c r="E30" i="7"/>
  <c r="H29" i="7"/>
  <c r="G29" i="7"/>
  <c r="E29" i="7"/>
  <c r="H28" i="7"/>
  <c r="G28" i="7"/>
  <c r="E28" i="7"/>
  <c r="H27" i="7"/>
  <c r="G27" i="7"/>
  <c r="E27" i="7"/>
  <c r="H26" i="7"/>
  <c r="G26" i="7"/>
  <c r="E26" i="7"/>
  <c r="H25" i="7"/>
  <c r="G25" i="7"/>
  <c r="E25" i="7"/>
  <c r="H24" i="7"/>
  <c r="G24" i="7"/>
  <c r="E24" i="7"/>
  <c r="H23" i="7"/>
  <c r="G23" i="7"/>
  <c r="E23" i="7"/>
  <c r="H22" i="7"/>
  <c r="G22" i="7"/>
  <c r="E22" i="7"/>
  <c r="H21" i="7"/>
  <c r="G21" i="7"/>
  <c r="E21" i="7"/>
  <c r="H20" i="7"/>
  <c r="G20" i="7"/>
  <c r="E20" i="7"/>
  <c r="J17" i="7"/>
  <c r="I17" i="7"/>
  <c r="H17" i="7"/>
  <c r="F17" i="7"/>
  <c r="D17" i="7"/>
  <c r="C17" i="7"/>
  <c r="B17" i="7"/>
  <c r="G16" i="7"/>
  <c r="E16" i="7"/>
  <c r="G15" i="7"/>
  <c r="E15" i="7"/>
  <c r="G14" i="7"/>
  <c r="E14" i="7"/>
  <c r="G13" i="7"/>
  <c r="E13" i="7"/>
  <c r="G12" i="7"/>
  <c r="E12" i="7"/>
  <c r="G11" i="7"/>
  <c r="E11" i="7"/>
  <c r="G10" i="7"/>
  <c r="E10" i="7"/>
  <c r="G9" i="7"/>
  <c r="E9" i="7"/>
  <c r="I43" i="20"/>
  <c r="H43" i="20"/>
  <c r="G43" i="20"/>
  <c r="D43" i="20"/>
  <c r="C43" i="20"/>
  <c r="B43" i="20"/>
  <c r="S26" i="20"/>
  <c r="R26" i="20"/>
  <c r="Q26" i="20"/>
  <c r="N26" i="20"/>
  <c r="M26" i="20"/>
  <c r="L26" i="20"/>
  <c r="I26" i="20"/>
  <c r="H26" i="20"/>
  <c r="G26" i="20"/>
  <c r="D26" i="20"/>
  <c r="C26" i="20"/>
  <c r="B26" i="20"/>
  <c r="S10" i="20"/>
  <c r="R10" i="20"/>
  <c r="Q10" i="20"/>
  <c r="N10" i="20"/>
  <c r="M10" i="20"/>
  <c r="L10" i="20"/>
  <c r="I10" i="20"/>
  <c r="H10" i="20"/>
  <c r="G10" i="20"/>
  <c r="D10" i="20"/>
  <c r="C10" i="20"/>
  <c r="B10" i="20"/>
  <c r="I42" i="20"/>
  <c r="H42" i="20"/>
  <c r="G42" i="20"/>
  <c r="D42" i="20"/>
  <c r="C42" i="20"/>
  <c r="B42" i="20"/>
  <c r="S25" i="20"/>
  <c r="R25" i="20"/>
  <c r="Q25" i="20"/>
  <c r="N25" i="20"/>
  <c r="M25" i="20"/>
  <c r="L25" i="20"/>
  <c r="I25" i="20"/>
  <c r="H25" i="20"/>
  <c r="G25" i="20"/>
  <c r="D25" i="20"/>
  <c r="C25" i="20"/>
  <c r="B25" i="20"/>
  <c r="S9" i="20"/>
  <c r="R9" i="20"/>
  <c r="Q9" i="20"/>
  <c r="N9" i="20"/>
  <c r="M9" i="20"/>
  <c r="L9" i="20"/>
  <c r="I9" i="20"/>
  <c r="H9" i="20"/>
  <c r="G9" i="20"/>
  <c r="D9" i="20"/>
  <c r="C9" i="20"/>
  <c r="B9" i="20"/>
  <c r="J128" i="4"/>
  <c r="I128" i="4"/>
  <c r="F128" i="4"/>
  <c r="D128" i="4"/>
  <c r="C128" i="4"/>
  <c r="H41" i="20" s="1"/>
  <c r="B128" i="4"/>
  <c r="G41" i="20" s="1"/>
  <c r="J118" i="4"/>
  <c r="I118" i="4"/>
  <c r="F118" i="4"/>
  <c r="D118" i="4"/>
  <c r="C118" i="4"/>
  <c r="C41" i="20" s="1"/>
  <c r="B118" i="4"/>
  <c r="B41" i="20" s="1"/>
  <c r="J101" i="4"/>
  <c r="I101" i="4"/>
  <c r="F101" i="4"/>
  <c r="D101" i="4"/>
  <c r="C101" i="4"/>
  <c r="R24" i="20" s="1"/>
  <c r="B101" i="4"/>
  <c r="Q24" i="20" s="1"/>
  <c r="J89" i="4"/>
  <c r="I89" i="4"/>
  <c r="F89" i="4"/>
  <c r="D89" i="4"/>
  <c r="C89" i="4"/>
  <c r="M24" i="20" s="1"/>
  <c r="B89" i="4"/>
  <c r="L24" i="20" s="1"/>
  <c r="J76" i="4"/>
  <c r="I76" i="4"/>
  <c r="F76" i="4"/>
  <c r="D76" i="4"/>
  <c r="C76" i="4"/>
  <c r="H24" i="20" s="1"/>
  <c r="B76" i="4"/>
  <c r="G24" i="20" s="1"/>
  <c r="J67" i="4"/>
  <c r="I67" i="4"/>
  <c r="F67" i="4"/>
  <c r="D67" i="4"/>
  <c r="C67" i="4"/>
  <c r="C24" i="20" s="1"/>
  <c r="B67" i="4"/>
  <c r="B24" i="20" s="1"/>
  <c r="J57" i="4"/>
  <c r="I57" i="4"/>
  <c r="F57" i="4"/>
  <c r="J47" i="4"/>
  <c r="I47" i="4"/>
  <c r="F47" i="4"/>
  <c r="D47" i="4"/>
  <c r="C47" i="4"/>
  <c r="M8" i="20" s="1"/>
  <c r="B47" i="4"/>
  <c r="L8" i="20" s="1"/>
  <c r="J33" i="4"/>
  <c r="I33" i="4"/>
  <c r="F33" i="4"/>
  <c r="D33" i="4"/>
  <c r="C33" i="4"/>
  <c r="H8" i="20" s="1"/>
  <c r="B33" i="4"/>
  <c r="G8" i="20" s="1"/>
  <c r="J17" i="4"/>
  <c r="I17" i="4"/>
  <c r="F17" i="4"/>
  <c r="D17" i="4"/>
  <c r="C17" i="4"/>
  <c r="C8" i="20" s="1"/>
  <c r="B17" i="4"/>
  <c r="B8" i="20" s="1"/>
  <c r="I128" i="13"/>
  <c r="H128" i="13"/>
  <c r="D128" i="13"/>
  <c r="C128" i="13"/>
  <c r="B128" i="13"/>
  <c r="I118" i="13"/>
  <c r="H118" i="13"/>
  <c r="E118" i="13"/>
  <c r="D118" i="13"/>
  <c r="C118" i="13"/>
  <c r="B118" i="13"/>
  <c r="I101" i="13"/>
  <c r="H101" i="13"/>
  <c r="E101" i="13"/>
  <c r="D101" i="13"/>
  <c r="C101" i="13"/>
  <c r="B101" i="13"/>
  <c r="I89" i="13"/>
  <c r="H89" i="13"/>
  <c r="E89" i="13"/>
  <c r="D89" i="13"/>
  <c r="C89" i="13"/>
  <c r="B89" i="13"/>
  <c r="I76" i="13"/>
  <c r="H76" i="13"/>
  <c r="E76" i="13"/>
  <c r="D76" i="13"/>
  <c r="C76" i="13"/>
  <c r="B76" i="13"/>
  <c r="I67" i="13"/>
  <c r="H67" i="13"/>
  <c r="E67" i="13"/>
  <c r="D67" i="13"/>
  <c r="C67" i="13"/>
  <c r="B67" i="13"/>
  <c r="I57" i="13"/>
  <c r="H57" i="13"/>
  <c r="E57" i="13"/>
  <c r="D57" i="13"/>
  <c r="C57" i="13"/>
  <c r="B57" i="13"/>
  <c r="I47" i="13"/>
  <c r="H47" i="13"/>
  <c r="E47" i="13"/>
  <c r="D47" i="13"/>
  <c r="C47" i="13"/>
  <c r="B47" i="13"/>
  <c r="I33" i="13"/>
  <c r="H33" i="13"/>
  <c r="D33" i="13"/>
  <c r="C33" i="13"/>
  <c r="B33" i="13"/>
  <c r="I17" i="13"/>
  <c r="H17" i="13"/>
  <c r="G17" i="13"/>
  <c r="E17" i="13"/>
  <c r="D17" i="13"/>
  <c r="C17" i="13"/>
  <c r="B17" i="13"/>
  <c r="I38" i="20"/>
  <c r="H38" i="20"/>
  <c r="G38" i="20"/>
  <c r="D38" i="20"/>
  <c r="C38" i="20"/>
  <c r="B38" i="20"/>
  <c r="S21" i="20"/>
  <c r="R21" i="20"/>
  <c r="Q21" i="20"/>
  <c r="N21" i="20"/>
  <c r="M21" i="20"/>
  <c r="L21" i="20"/>
  <c r="I21" i="20"/>
  <c r="H21" i="20"/>
  <c r="G21" i="20"/>
  <c r="D21" i="20"/>
  <c r="C21" i="20"/>
  <c r="B21" i="20"/>
  <c r="S5" i="20"/>
  <c r="R5" i="20"/>
  <c r="Q5" i="20"/>
  <c r="N5" i="20"/>
  <c r="M5" i="20"/>
  <c r="L5" i="20"/>
  <c r="I5" i="20"/>
  <c r="H5" i="20"/>
  <c r="G5" i="20"/>
  <c r="N27" i="20" l="1"/>
  <c r="E89" i="7"/>
  <c r="I24" i="20"/>
  <c r="I33" i="20" s="1"/>
  <c r="N43" i="20" s="1"/>
  <c r="E76" i="4"/>
  <c r="I41" i="20"/>
  <c r="E128" i="4"/>
  <c r="S11" i="20"/>
  <c r="S17" i="20" s="1"/>
  <c r="N41" i="20" s="1"/>
  <c r="E57" i="7"/>
  <c r="E17" i="7"/>
  <c r="I8" i="20"/>
  <c r="E33" i="4"/>
  <c r="D27" i="20"/>
  <c r="E67" i="7"/>
  <c r="I27" i="20"/>
  <c r="E76" i="7"/>
  <c r="I11" i="20"/>
  <c r="E33" i="7"/>
  <c r="D24" i="20"/>
  <c r="E67" i="4"/>
  <c r="D41" i="20"/>
  <c r="E118" i="4"/>
  <c r="S24" i="20"/>
  <c r="S33" i="20" s="1"/>
  <c r="N45" i="20" s="1"/>
  <c r="E101" i="4"/>
  <c r="D8" i="20"/>
  <c r="D17" i="20" s="1"/>
  <c r="N38" i="20" s="1"/>
  <c r="E17" i="4"/>
  <c r="N11" i="20"/>
  <c r="E47" i="7"/>
  <c r="H101" i="7"/>
  <c r="S27" i="20"/>
  <c r="E101" i="7"/>
  <c r="D44" i="20"/>
  <c r="E118" i="7"/>
  <c r="N8" i="20"/>
  <c r="E47" i="4"/>
  <c r="N24" i="20"/>
  <c r="E89" i="4"/>
  <c r="F10" i="21"/>
  <c r="E10" i="21"/>
  <c r="D16" i="20"/>
  <c r="E17" i="12"/>
  <c r="I46" i="20"/>
  <c r="I44" i="20"/>
  <c r="E129" i="7"/>
  <c r="F131" i="7"/>
  <c r="J131" i="7"/>
  <c r="D11" i="20"/>
  <c r="D131" i="7"/>
  <c r="B11" i="20"/>
  <c r="B131" i="7"/>
  <c r="C11" i="20"/>
  <c r="C17" i="20" s="1"/>
  <c r="M38" i="20" s="1"/>
  <c r="C131" i="7"/>
  <c r="F130" i="5"/>
  <c r="G128" i="12"/>
  <c r="E128" i="12"/>
  <c r="H118" i="12"/>
  <c r="E118" i="12"/>
  <c r="E101" i="12"/>
  <c r="E89" i="12"/>
  <c r="G76" i="12"/>
  <c r="E76" i="12"/>
  <c r="G67" i="12"/>
  <c r="E67" i="12"/>
  <c r="E57" i="12"/>
  <c r="E47" i="12"/>
  <c r="G33" i="12"/>
  <c r="G17" i="12"/>
  <c r="D33" i="20"/>
  <c r="N42" i="20" s="1"/>
  <c r="G17" i="20"/>
  <c r="L39" i="20" s="1"/>
  <c r="G129" i="7"/>
  <c r="Q17" i="20"/>
  <c r="L41" i="20" s="1"/>
  <c r="N17" i="20"/>
  <c r="N40" i="20" s="1"/>
  <c r="R33" i="20"/>
  <c r="M45" i="20" s="1"/>
  <c r="Q33" i="20"/>
  <c r="L45" i="20" s="1"/>
  <c r="N33" i="20"/>
  <c r="N44" i="20" s="1"/>
  <c r="M33" i="20"/>
  <c r="M44" i="20" s="1"/>
  <c r="L33" i="20"/>
  <c r="L44" i="20" s="1"/>
  <c r="H33" i="20"/>
  <c r="M43" i="20" s="1"/>
  <c r="G33" i="20"/>
  <c r="L43" i="20" s="1"/>
  <c r="C33" i="20"/>
  <c r="M42" i="20" s="1"/>
  <c r="B33" i="20"/>
  <c r="L42" i="20" s="1"/>
  <c r="R17" i="20"/>
  <c r="M41" i="20" s="1"/>
  <c r="M17" i="20"/>
  <c r="M40" i="20" s="1"/>
  <c r="L17" i="20"/>
  <c r="L40" i="20" s="1"/>
  <c r="H17" i="20"/>
  <c r="M39" i="20" s="1"/>
  <c r="B17" i="20"/>
  <c r="L38" i="20" s="1"/>
  <c r="C50" i="20"/>
  <c r="M46" i="20" s="1"/>
  <c r="H50" i="20"/>
  <c r="M47" i="20" s="1"/>
  <c r="G50" i="20"/>
  <c r="L47" i="20" s="1"/>
  <c r="B50" i="20"/>
  <c r="L46" i="20" s="1"/>
  <c r="G128" i="4"/>
  <c r="H118" i="4"/>
  <c r="H101" i="4"/>
  <c r="G76" i="4"/>
  <c r="H76" i="4"/>
  <c r="H67" i="4"/>
  <c r="G17" i="4"/>
  <c r="I130" i="13"/>
  <c r="H130" i="13"/>
  <c r="E130" i="13"/>
  <c r="C130" i="12"/>
  <c r="H101" i="12"/>
  <c r="F130" i="12"/>
  <c r="G101" i="12"/>
  <c r="H33" i="12"/>
  <c r="H76" i="12"/>
  <c r="H67" i="12"/>
  <c r="B130" i="12"/>
  <c r="G118" i="12"/>
  <c r="G47" i="12"/>
  <c r="H89" i="12"/>
  <c r="G89" i="12"/>
  <c r="H128" i="12"/>
  <c r="I130" i="12"/>
  <c r="D130" i="12"/>
  <c r="H47" i="12"/>
  <c r="H57" i="12"/>
  <c r="G57" i="12"/>
  <c r="J130" i="12"/>
  <c r="G47" i="7"/>
  <c r="G89" i="7"/>
  <c r="H129" i="7"/>
  <c r="G57" i="7"/>
  <c r="H76" i="7"/>
  <c r="I131" i="7"/>
  <c r="G101" i="7"/>
  <c r="H89" i="7"/>
  <c r="H47" i="7"/>
  <c r="H57" i="7"/>
  <c r="G33" i="7"/>
  <c r="G67" i="7"/>
  <c r="H118" i="7"/>
  <c r="H67" i="7"/>
  <c r="G17" i="7"/>
  <c r="H33" i="7"/>
  <c r="G76" i="7"/>
  <c r="G118" i="7"/>
  <c r="J130" i="5"/>
  <c r="B130" i="5"/>
  <c r="C130" i="5"/>
  <c r="D130" i="5"/>
  <c r="I130" i="5"/>
  <c r="D130" i="4"/>
  <c r="C130" i="13"/>
  <c r="G47" i="4"/>
  <c r="H89" i="4"/>
  <c r="G89" i="4"/>
  <c r="G118" i="4"/>
  <c r="H47" i="4"/>
  <c r="H57" i="4"/>
  <c r="G57" i="4"/>
  <c r="H128" i="4"/>
  <c r="B130" i="4"/>
  <c r="G67" i="4"/>
  <c r="F130" i="4"/>
  <c r="I130" i="4"/>
  <c r="C130" i="4"/>
  <c r="H33" i="4"/>
  <c r="G33" i="4"/>
  <c r="G101" i="4"/>
  <c r="J130" i="4"/>
  <c r="D130" i="13"/>
  <c r="B130" i="13"/>
  <c r="I17" i="20" l="1"/>
  <c r="N39" i="20" s="1"/>
  <c r="D50" i="20"/>
  <c r="N46" i="20" s="1"/>
  <c r="F9" i="21"/>
  <c r="E9" i="21"/>
  <c r="I50" i="20"/>
  <c r="N47" i="20" s="1"/>
  <c r="E12" i="21"/>
  <c r="E130" i="4"/>
  <c r="F17" i="21"/>
  <c r="H131" i="7"/>
  <c r="G131" i="7"/>
  <c r="E131" i="7"/>
  <c r="G101" i="13"/>
  <c r="G89" i="13"/>
  <c r="F67" i="13"/>
  <c r="F57" i="13"/>
  <c r="G33" i="13"/>
  <c r="G128" i="13"/>
  <c r="F128" i="13"/>
  <c r="G118" i="13"/>
  <c r="F118" i="13"/>
  <c r="F101" i="13"/>
  <c r="F89" i="13"/>
  <c r="G76" i="13"/>
  <c r="F76" i="13"/>
  <c r="G67" i="13"/>
  <c r="G57" i="13"/>
  <c r="G47" i="13"/>
  <c r="F47" i="13"/>
  <c r="F33" i="13"/>
  <c r="F17" i="13"/>
  <c r="F12" i="21"/>
  <c r="E130" i="12"/>
  <c r="H130" i="12"/>
  <c r="G130" i="12"/>
  <c r="F20" i="21"/>
  <c r="E20" i="21"/>
  <c r="F19" i="21"/>
  <c r="E19" i="21"/>
  <c r="F18" i="21"/>
  <c r="E18" i="21"/>
  <c r="F15" i="21"/>
  <c r="E15" i="21"/>
  <c r="E14" i="21"/>
  <c r="F14" i="21"/>
  <c r="H130" i="5"/>
  <c r="E130" i="5"/>
  <c r="G130" i="5"/>
  <c r="C21" i="21"/>
  <c r="F13" i="21"/>
  <c r="E13" i="21"/>
  <c r="B21" i="21"/>
  <c r="H130" i="4"/>
  <c r="G130" i="4"/>
  <c r="D21" i="21" l="1"/>
  <c r="E17" i="21"/>
  <c r="E21" i="21" s="1"/>
  <c r="G130" i="13"/>
  <c r="F130" i="13"/>
  <c r="F21" i="21"/>
</calcChain>
</file>

<file path=xl/sharedStrings.xml><?xml version="1.0" encoding="utf-8"?>
<sst xmlns="http://schemas.openxmlformats.org/spreadsheetml/2006/main" count="2520" uniqueCount="234">
  <si>
    <t>Departamento de la Familia</t>
  </si>
  <si>
    <t>Administración de Desarrollo Socioeconomico</t>
  </si>
  <si>
    <t>Oficina de Planes y Programas</t>
  </si>
  <si>
    <t>Informe Anual de Beneficios del TANF</t>
  </si>
  <si>
    <t>Familias</t>
  </si>
  <si>
    <t>Participantes</t>
  </si>
  <si>
    <t>Beneficio Promedio por Familia</t>
  </si>
  <si>
    <t>Niños</t>
  </si>
  <si>
    <t>Adultos</t>
  </si>
  <si>
    <t>Femenino</t>
  </si>
  <si>
    <t>Masculino</t>
  </si>
  <si>
    <t>Otro</t>
  </si>
  <si>
    <t>Aguadilla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</si>
  <si>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</si>
  <si>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</si>
  <si>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</si>
  <si>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</si>
  <si>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</si>
  <si>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</si>
  <si>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</si>
  <si>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</si>
  <si>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</si>
  <si>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</si>
  <si>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</si>
  <si>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</si>
  <si>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</si>
  <si>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</si>
  <si>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</si>
  <si>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</si>
  <si>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</si>
  <si>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</si>
  <si>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</si>
  <si>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</si>
  <si>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</si>
  <si>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</si>
  <si>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</si>
  <si>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</si>
  <si>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</si>
  <si>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</si>
  <si>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</si>
  <si>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</si>
  <si>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</si>
  <si>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</si>
  <si>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</si>
  <si>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</si>
  <si>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</si>
  <si>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</si>
  <si>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</si>
  <si>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</si>
  <si>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 xml:space="preserve">Total </t>
  </si>
  <si>
    <t>Caguas</t>
  </si>
  <si>
    <t>Aguas Buenas</t>
  </si>
  <si>
    <t>Barranquitas</t>
  </si>
  <si>
    <t xml:space="preserve">Caguas 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</si>
  <si>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</si>
  <si>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</si>
  <si>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</si>
  <si>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</si>
  <si>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</si>
  <si>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</si>
  <si>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</si>
  <si>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</si>
  <si>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</si>
  <si>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</si>
  <si>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</si>
  <si>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</si>
  <si>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</si>
  <si>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</si>
  <si>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</si>
  <si>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</si>
  <si>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</si>
  <si>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</si>
  <si>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</si>
  <si>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</si>
  <si>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</si>
  <si>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</si>
  <si>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</si>
  <si>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</si>
  <si>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</si>
  <si>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</si>
  <si>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</si>
  <si>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</si>
  <si>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</si>
  <si>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</si>
  <si>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</si>
  <si>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</si>
  <si>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</si>
  <si>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</si>
  <si>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</si>
  <si>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</si>
  <si>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</si>
  <si>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</si>
  <si>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</si>
  <si>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</si>
  <si>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</si>
  <si>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</si>
  <si>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</si>
  <si>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</si>
  <si>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</si>
  <si>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</si>
  <si>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</si>
  <si>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</si>
  <si>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</si>
  <si>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</si>
  <si>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</si>
  <si>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</si>
  <si>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</si>
  <si>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</si>
  <si>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</si>
  <si>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</si>
  <si>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</si>
  <si>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Río Piedras I</t>
  </si>
  <si>
    <t>Río Piedras II</t>
  </si>
  <si>
    <t>Río Piedras III</t>
  </si>
  <si>
    <t>Río Piedras IV</t>
  </si>
  <si>
    <t>San Juan I</t>
  </si>
  <si>
    <t>Total PR</t>
  </si>
  <si>
    <t xml:space="preserve">Beneficios </t>
  </si>
  <si>
    <t>Año Fiscal Federal 2016-2017</t>
  </si>
  <si>
    <t>Beneficios Pagados</t>
  </si>
  <si>
    <t>Total Beneficio</t>
  </si>
  <si>
    <t>MES</t>
  </si>
  <si>
    <t xml:space="preserve">Población </t>
  </si>
  <si>
    <t>%</t>
  </si>
  <si>
    <t>Casos</t>
  </si>
  <si>
    <t>Otros</t>
  </si>
  <si>
    <t>0-17</t>
  </si>
  <si>
    <t>18-24</t>
  </si>
  <si>
    <t>25-44</t>
  </si>
  <si>
    <t>45-59</t>
  </si>
  <si>
    <t>60-64</t>
  </si>
  <si>
    <t>65+</t>
  </si>
  <si>
    <t>Incapacitado</t>
  </si>
  <si>
    <t>Deambulante</t>
  </si>
  <si>
    <t>Estudiante</t>
  </si>
  <si>
    <t>Trabajo</t>
  </si>
  <si>
    <t>Salarios</t>
  </si>
  <si>
    <t>SS</t>
  </si>
  <si>
    <t>Otros Ingresos</t>
  </si>
  <si>
    <t>Informe 700</t>
  </si>
  <si>
    <t>Bayamón I</t>
  </si>
  <si>
    <t>Caguas I, II, III</t>
  </si>
  <si>
    <t>Bayamon</t>
  </si>
  <si>
    <t>Mes</t>
  </si>
  <si>
    <t>Familia</t>
  </si>
  <si>
    <t>Participante</t>
  </si>
  <si>
    <t>Beneficio</t>
  </si>
  <si>
    <t>Julio 16</t>
  </si>
  <si>
    <t>Agosto 16</t>
  </si>
  <si>
    <t>Septiembre 16</t>
  </si>
  <si>
    <t>Octubre 16</t>
  </si>
  <si>
    <t>Noviembre 16</t>
  </si>
  <si>
    <t xml:space="preserve">Diciembre 16 </t>
  </si>
  <si>
    <t>Enero 17</t>
  </si>
  <si>
    <t>Febrero 17</t>
  </si>
  <si>
    <t>Marzo 17</t>
  </si>
  <si>
    <t>Abril 17</t>
  </si>
  <si>
    <t>Mayo 17</t>
  </si>
  <si>
    <t>Junio 17</t>
  </si>
  <si>
    <t>Promedio</t>
  </si>
  <si>
    <t>Promedio 2014-2015</t>
  </si>
  <si>
    <t>Región</t>
  </si>
  <si>
    <t>Mayaguez</t>
  </si>
  <si>
    <t>Informe Mensual de Participación y Beneficios Otorgados</t>
  </si>
  <si>
    <t>Pago Promedio</t>
  </si>
  <si>
    <t>Personas</t>
  </si>
  <si>
    <t>Beneficio Mensual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</si>
  <si>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</si>
  <si>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</si>
  <si>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</si>
  <si>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</si>
  <si>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</si>
  <si>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</si>
  <si>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</si>
  <si>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</si>
  <si>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</si>
  <si>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</si>
  <si>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</si>
  <si>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</si>
  <si>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TANF</t>
  </si>
  <si>
    <t>Informe Mensual de Familias, Participantes y Beneficios del TANF</t>
  </si>
  <si>
    <t>Informe Promedio Anual de Beneficios del TANF</t>
  </si>
  <si>
    <t>Junio 2018</t>
  </si>
  <si>
    <t>Febrero 2018</t>
  </si>
  <si>
    <t>Enero 2018</t>
  </si>
  <si>
    <t>Diciembre 2017</t>
  </si>
  <si>
    <t>Noviembre 2017</t>
  </si>
  <si>
    <t>Octubre 2017</t>
  </si>
  <si>
    <t>MARZO 2018</t>
  </si>
  <si>
    <t>ABRIL 2018</t>
  </si>
  <si>
    <t>MAYO 2018</t>
  </si>
  <si>
    <t>Año Fiscal Estatal 2017-2018</t>
  </si>
  <si>
    <t>Julio 17</t>
  </si>
  <si>
    <t>Agosto 17</t>
  </si>
  <si>
    <t>Septiembre 17</t>
  </si>
  <si>
    <t>Octubre 17</t>
  </si>
  <si>
    <t>Noviembre 17</t>
  </si>
  <si>
    <t>Diciembre 17</t>
  </si>
  <si>
    <t>Enero 18</t>
  </si>
  <si>
    <t>Febrero 18</t>
  </si>
  <si>
    <t>Marzo 18</t>
  </si>
  <si>
    <t>Abril 18</t>
  </si>
  <si>
    <t>Mayo 18</t>
  </si>
  <si>
    <t>Junio 18</t>
  </si>
  <si>
    <t>Año Fiscal Federal 2017-2018</t>
  </si>
  <si>
    <t xml:space="preserve">Mayagüez </t>
  </si>
  <si>
    <t xml:space="preserve">San Juan </t>
  </si>
  <si>
    <t xml:space="preserve">Juncos </t>
  </si>
  <si>
    <t xml:space="preserve">Trujillo Alto </t>
  </si>
  <si>
    <t xml:space="preserve">Río Grande </t>
  </si>
  <si>
    <t xml:space="preserve">Loíza </t>
  </si>
  <si>
    <t xml:space="preserve">Vega Baja </t>
  </si>
  <si>
    <t>Aguadilla II</t>
  </si>
  <si>
    <t>I</t>
  </si>
  <si>
    <t>Trimestre Octubre - Diciembre 2017</t>
  </si>
  <si>
    <t>Trimestre Enero - Marzo 2018</t>
  </si>
  <si>
    <t>Trimestre Abril - Junio 2018</t>
  </si>
  <si>
    <t>Trimestre Julio - Septiembre 2018</t>
  </si>
  <si>
    <t>Julio 2018</t>
  </si>
  <si>
    <t>Agosto 2018</t>
  </si>
  <si>
    <t>Aricibo</t>
  </si>
  <si>
    <t>Septiembre 2018</t>
  </si>
  <si>
    <t>Octubre - 2017</t>
  </si>
  <si>
    <t>Noviembre - 2017</t>
  </si>
  <si>
    <t>Diciembre - 2017</t>
  </si>
  <si>
    <t>Enero - 2018</t>
  </si>
  <si>
    <t>Febrero - 2018</t>
  </si>
  <si>
    <t>Marzo - 2018</t>
  </si>
  <si>
    <t>Abril - 2018</t>
  </si>
  <si>
    <t>Mayo - 2018</t>
  </si>
  <si>
    <t>Junio - 2018</t>
  </si>
  <si>
    <t>Julio - 2018</t>
  </si>
  <si>
    <t>Agosto - 2018</t>
  </si>
  <si>
    <t>Septiembre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</si>
</sst>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  <numFmt numFmtId="167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sz val="11"/>
      <color theme="1"/>
      <name val="Californian FB"/>
      <family val="1"/>
    </font>
    <font>
      <b/>
      <sz val="12"/>
      <name val="Californian FB"/>
      <family val="1"/>
    </font>
    <font>
      <b/>
      <sz val="14"/>
      <name val="Californian FB"/>
      <family val="1"/>
    </font>
    <font>
      <sz val="14"/>
      <name val="Californian FB"/>
      <family val="1"/>
    </font>
    <font>
      <sz val="12"/>
      <name val="Californian FB"/>
      <family val="1"/>
    </font>
    <font>
      <sz val="12"/>
      <color indexed="8"/>
      <name val="Californian FB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Californian FB"/>
      <family val="1"/>
    </font>
    <font>
      <b/>
      <sz val="12"/>
      <color theme="1"/>
      <name val="Californian FB"/>
      <family val="1"/>
    </font>
    <font>
      <b/>
      <sz val="12"/>
      <color indexed="4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i/>
      <sz val="12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2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horizontal="center" vertical="center" wrapText="1"/>
    </xf>
    <xf numFmtId="164" fontId="3" fillId="3" borderId="8" xfId="1" applyNumberFormat="1" applyFont="1" applyFill="1" applyBorder="1" applyAlignment="1" applyProtection="1">
      <alignment vertical="center"/>
    </xf>
    <xf numFmtId="164" fontId="6" fillId="0" borderId="12" xfId="1" applyNumberFormat="1" applyFont="1" applyFill="1" applyBorder="1" applyAlignment="1" applyProtection="1">
      <alignment vertical="center"/>
    </xf>
    <xf numFmtId="3" fontId="5" fillId="0" borderId="13" xfId="1" applyNumberFormat="1" applyFont="1" applyFill="1" applyBorder="1" applyProtection="1">
      <protection locked="0"/>
    </xf>
    <xf numFmtId="3" fontId="5" fillId="0" borderId="15" xfId="1" applyNumberFormat="1" applyFont="1" applyFill="1" applyBorder="1" applyProtection="1">
      <protection locked="0"/>
    </xf>
    <xf numFmtId="164" fontId="6" fillId="0" borderId="21" xfId="1" applyNumberFormat="1" applyFont="1" applyFill="1" applyBorder="1" applyAlignment="1" applyProtection="1">
      <alignment vertical="center"/>
    </xf>
    <xf numFmtId="3" fontId="5" fillId="0" borderId="22" xfId="1" applyNumberFormat="1" applyFont="1" applyFill="1" applyBorder="1" applyProtection="1">
      <protection locked="0"/>
    </xf>
    <xf numFmtId="3" fontId="5" fillId="0" borderId="24" xfId="1" applyNumberFormat="1" applyFont="1" applyFill="1" applyBorder="1" applyProtection="1">
      <protection locked="0"/>
    </xf>
    <xf numFmtId="164" fontId="6" fillId="0" borderId="26" xfId="1" applyNumberFormat="1" applyFont="1" applyFill="1" applyBorder="1" applyAlignment="1" applyProtection="1">
      <alignment vertical="center"/>
    </xf>
    <xf numFmtId="3" fontId="5" fillId="0" borderId="27" xfId="1" applyNumberFormat="1" applyFont="1" applyFill="1" applyBorder="1" applyProtection="1">
      <protection locked="0"/>
    </xf>
    <xf numFmtId="3" fontId="5" fillId="0" borderId="29" xfId="1" applyNumberFormat="1" applyFont="1" applyFill="1" applyBorder="1" applyProtection="1">
      <protection locked="0"/>
    </xf>
    <xf numFmtId="164" fontId="3" fillId="3" borderId="33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3" fontId="5" fillId="0" borderId="0" xfId="1" applyNumberFormat="1" applyFont="1" applyFill="1" applyBorder="1" applyProtection="1"/>
    <xf numFmtId="0" fontId="6" fillId="0" borderId="12" xfId="0" applyFont="1" applyFill="1" applyBorder="1" applyAlignment="1" applyProtection="1">
      <alignment vertical="center"/>
    </xf>
    <xf numFmtId="3" fontId="5" fillId="0" borderId="40" xfId="1" applyNumberFormat="1" applyFont="1" applyFill="1" applyBorder="1" applyProtection="1"/>
    <xf numFmtId="3" fontId="5" fillId="0" borderId="43" xfId="1" applyNumberFormat="1" applyFont="1" applyFill="1" applyBorder="1" applyProtection="1"/>
    <xf numFmtId="3" fontId="5" fillId="0" borderId="22" xfId="0" applyNumberFormat="1" applyFont="1" applyFill="1" applyBorder="1" applyProtection="1">
      <protection locked="0"/>
    </xf>
    <xf numFmtId="3" fontId="5" fillId="0" borderId="24" xfId="0" applyNumberFormat="1" applyFont="1" applyFill="1" applyBorder="1" applyProtection="1">
      <protection locked="0"/>
    </xf>
    <xf numFmtId="164" fontId="6" fillId="0" borderId="46" xfId="1" applyNumberFormat="1" applyFont="1" applyFill="1" applyBorder="1" applyAlignment="1" applyProtection="1">
      <alignment vertical="center"/>
    </xf>
    <xf numFmtId="3" fontId="5" fillId="0" borderId="29" xfId="0" applyNumberFormat="1" applyFont="1" applyFill="1" applyBorder="1" applyProtection="1">
      <protection locked="0"/>
    </xf>
    <xf numFmtId="3" fontId="5" fillId="0" borderId="52" xfId="1" applyNumberFormat="1" applyFont="1" applyFill="1" applyBorder="1" applyProtection="1"/>
    <xf numFmtId="3" fontId="4" fillId="3" borderId="34" xfId="0" applyNumberFormat="1" applyFont="1" applyFill="1" applyBorder="1" applyProtection="1"/>
    <xf numFmtId="3" fontId="4" fillId="3" borderId="8" xfId="0" applyNumberFormat="1" applyFont="1" applyFill="1" applyBorder="1" applyProtection="1"/>
    <xf numFmtId="3" fontId="4" fillId="3" borderId="54" xfId="0" applyNumberFormat="1" applyFont="1" applyFill="1" applyBorder="1" applyProtection="1"/>
    <xf numFmtId="3" fontId="4" fillId="3" borderId="31" xfId="0" applyNumberFormat="1" applyFont="1" applyFill="1" applyBorder="1" applyProtection="1"/>
    <xf numFmtId="3" fontId="4" fillId="3" borderId="1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13" xfId="0" applyNumberFormat="1" applyFont="1" applyFill="1" applyBorder="1" applyProtection="1">
      <protection locked="0"/>
    </xf>
    <xf numFmtId="3" fontId="5" fillId="0" borderId="15" xfId="1" applyNumberFormat="1" applyFont="1" applyFill="1" applyBorder="1" applyProtection="1"/>
    <xf numFmtId="3" fontId="5" fillId="0" borderId="24" xfId="1" applyNumberFormat="1" applyFont="1" applyFill="1" applyBorder="1" applyProtection="1"/>
    <xf numFmtId="3" fontId="5" fillId="0" borderId="27" xfId="0" applyNumberFormat="1" applyFont="1" applyFill="1" applyBorder="1" applyProtection="1">
      <protection locked="0"/>
    </xf>
    <xf numFmtId="3" fontId="5" fillId="0" borderId="29" xfId="1" applyNumberFormat="1" applyFont="1" applyFill="1" applyBorder="1" applyProtection="1"/>
    <xf numFmtId="0" fontId="6" fillId="0" borderId="37" xfId="0" applyFont="1" applyFill="1" applyBorder="1" applyAlignment="1" applyProtection="1">
      <alignment vertical="center" wrapText="1"/>
    </xf>
    <xf numFmtId="3" fontId="5" fillId="0" borderId="37" xfId="0" applyNumberFormat="1" applyFont="1" applyFill="1" applyBorder="1" applyProtection="1"/>
    <xf numFmtId="3" fontId="5" fillId="0" borderId="37" xfId="1" applyNumberFormat="1" applyFont="1" applyFill="1" applyBorder="1" applyProtection="1"/>
    <xf numFmtId="3" fontId="4" fillId="3" borderId="31" xfId="1" applyNumberFormat="1" applyFont="1" applyFill="1" applyBorder="1" applyProtection="1"/>
    <xf numFmtId="3" fontId="4" fillId="3" borderId="1" xfId="1" applyNumberFormat="1" applyFont="1" applyFill="1" applyBorder="1" applyProtection="1"/>
    <xf numFmtId="3" fontId="4" fillId="3" borderId="32" xfId="1" applyNumberFormat="1" applyFont="1" applyFill="1" applyBorder="1" applyProtection="1"/>
    <xf numFmtId="164" fontId="3" fillId="3" borderId="8" xfId="1" applyNumberFormat="1" applyFont="1" applyFill="1" applyBorder="1" applyAlignment="1" applyProtection="1">
      <alignment horizontal="left" vertical="center"/>
    </xf>
    <xf numFmtId="3" fontId="4" fillId="3" borderId="9" xfId="0" applyNumberFormat="1" applyFont="1" applyFill="1" applyBorder="1" applyProtection="1"/>
    <xf numFmtId="164" fontId="6" fillId="0" borderId="21" xfId="1" applyNumberFormat="1" applyFont="1" applyFill="1" applyBorder="1" applyAlignment="1" applyProtection="1">
      <alignment vertical="center" wrapText="1"/>
    </xf>
    <xf numFmtId="164" fontId="7" fillId="0" borderId="12" xfId="1" applyNumberFormat="1" applyFont="1" applyFill="1" applyBorder="1" applyAlignment="1" applyProtection="1">
      <alignment vertical="center"/>
    </xf>
    <xf numFmtId="164" fontId="7" fillId="0" borderId="21" xfId="1" applyNumberFormat="1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3" fontId="4" fillId="3" borderId="33" xfId="0" applyNumberFormat="1" applyFont="1" applyFill="1" applyBorder="1" applyProtection="1"/>
    <xf numFmtId="3" fontId="4" fillId="3" borderId="36" xfId="0" applyNumberFormat="1" applyFont="1" applyFill="1" applyBorder="1" applyProtection="1"/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3" fillId="2" borderId="9" xfId="1" applyNumberFormat="1" applyFont="1" applyFill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center"/>
    </xf>
    <xf numFmtId="0" fontId="8" fillId="0" borderId="0" xfId="0" applyFont="1"/>
    <xf numFmtId="0" fontId="9" fillId="2" borderId="2" xfId="0" applyFont="1" applyFill="1" applyBorder="1" applyAlignment="1" applyProtection="1">
      <alignment vertical="center"/>
    </xf>
    <xf numFmtId="164" fontId="9" fillId="2" borderId="3" xfId="1" applyNumberFormat="1" applyFont="1" applyFill="1" applyBorder="1" applyAlignment="1" applyProtection="1">
      <alignment horizontal="center" vertical="center"/>
    </xf>
    <xf numFmtId="164" fontId="9" fillId="2" borderId="4" xfId="1" applyNumberFormat="1" applyFont="1" applyFill="1" applyBorder="1" applyAlignment="1" applyProtection="1">
      <alignment horizontal="center" vertical="center"/>
    </xf>
    <xf numFmtId="164" fontId="9" fillId="2" borderId="5" xfId="1" applyNumberFormat="1" applyFont="1" applyFill="1" applyBorder="1" applyAlignment="1" applyProtection="1">
      <alignment horizontal="center" vertical="center"/>
    </xf>
    <xf numFmtId="164" fontId="9" fillId="2" borderId="6" xfId="1" applyNumberFormat="1" applyFont="1" applyFill="1" applyBorder="1" applyAlignment="1" applyProtection="1">
      <alignment horizontal="center" vertical="center"/>
    </xf>
    <xf numFmtId="164" fontId="9" fillId="2" borderId="8" xfId="1" applyNumberFormat="1" applyFont="1" applyFill="1" applyBorder="1" applyAlignment="1" applyProtection="1">
      <alignment horizontal="center" vertical="center"/>
    </xf>
    <xf numFmtId="164" fontId="9" fillId="2" borderId="9" xfId="1" applyNumberFormat="1" applyFont="1" applyFill="1" applyBorder="1" applyAlignment="1" applyProtection="1">
      <alignment horizontal="center" vertical="center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3" borderId="8" xfId="1" applyNumberFormat="1" applyFont="1" applyFill="1" applyBorder="1" applyAlignment="1" applyProtection="1">
      <alignment vertical="center"/>
    </xf>
    <xf numFmtId="0" fontId="11" fillId="3" borderId="9" xfId="0" applyFont="1" applyFill="1" applyBorder="1" applyProtection="1"/>
    <xf numFmtId="0" fontId="11" fillId="3" borderId="10" xfId="0" applyFont="1" applyFill="1" applyBorder="1" applyProtection="1"/>
    <xf numFmtId="0" fontId="11" fillId="3" borderId="8" xfId="0" applyFont="1" applyFill="1" applyBorder="1" applyProtection="1"/>
    <xf numFmtId="0" fontId="11" fillId="3" borderId="11" xfId="0" applyFont="1" applyFill="1" applyBorder="1" applyProtection="1"/>
    <xf numFmtId="164" fontId="12" fillId="0" borderId="12" xfId="1" applyNumberFormat="1" applyFont="1" applyFill="1" applyBorder="1" applyAlignment="1" applyProtection="1">
      <alignment vertical="center"/>
    </xf>
    <xf numFmtId="3" fontId="11" fillId="0" borderId="13" xfId="1" applyNumberFormat="1" applyFont="1" applyFill="1" applyBorder="1" applyProtection="1">
      <protection locked="0"/>
    </xf>
    <xf numFmtId="3" fontId="11" fillId="0" borderId="14" xfId="1" applyNumberFormat="1" applyFont="1" applyFill="1" applyBorder="1" applyProtection="1">
      <protection locked="0"/>
    </xf>
    <xf numFmtId="3" fontId="11" fillId="0" borderId="15" xfId="1" applyNumberFormat="1" applyFont="1" applyFill="1" applyBorder="1" applyProtection="1">
      <protection locked="0"/>
    </xf>
    <xf numFmtId="3" fontId="11" fillId="0" borderId="16" xfId="1" applyNumberFormat="1" applyFont="1" applyFill="1" applyBorder="1" applyProtection="1"/>
    <xf numFmtId="3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/>
    <xf numFmtId="3" fontId="11" fillId="0" borderId="18" xfId="1" applyNumberFormat="1" applyFont="1" applyFill="1" applyBorder="1" applyProtection="1"/>
    <xf numFmtId="3" fontId="11" fillId="0" borderId="20" xfId="1" applyNumberFormat="1" applyFont="1" applyFill="1" applyBorder="1" applyProtection="1"/>
    <xf numFmtId="164" fontId="12" fillId="0" borderId="21" xfId="1" applyNumberFormat="1" applyFont="1" applyFill="1" applyBorder="1" applyAlignment="1" applyProtection="1">
      <alignment vertical="center"/>
    </xf>
    <xf numFmtId="3" fontId="11" fillId="0" borderId="22" xfId="1" applyNumberFormat="1" applyFont="1" applyFill="1" applyBorder="1" applyProtection="1">
      <protection locked="0"/>
    </xf>
    <xf numFmtId="3" fontId="11" fillId="0" borderId="23" xfId="1" applyNumberFormat="1" applyFont="1" applyFill="1" applyBorder="1" applyProtection="1">
      <protection locked="0"/>
    </xf>
    <xf numFmtId="3" fontId="11" fillId="0" borderId="24" xfId="1" applyNumberFormat="1" applyFont="1" applyFill="1" applyBorder="1" applyProtection="1">
      <protection locked="0"/>
    </xf>
    <xf numFmtId="3" fontId="11" fillId="0" borderId="25" xfId="1" applyNumberFormat="1" applyFont="1" applyFill="1" applyBorder="1" applyProtection="1"/>
    <xf numFmtId="3" fontId="11" fillId="0" borderId="19" xfId="1" applyNumberFormat="1" applyFont="1" applyFill="1" applyBorder="1" applyProtection="1">
      <protection locked="0"/>
    </xf>
    <xf numFmtId="3" fontId="11" fillId="0" borderId="22" xfId="1" applyNumberFormat="1" applyFont="1" applyFill="1" applyBorder="1" applyProtection="1"/>
    <xf numFmtId="164" fontId="12" fillId="0" borderId="26" xfId="1" applyNumberFormat="1" applyFont="1" applyFill="1" applyBorder="1" applyAlignment="1" applyProtection="1">
      <alignment vertical="center"/>
    </xf>
    <xf numFmtId="3" fontId="11" fillId="0" borderId="27" xfId="1" applyNumberFormat="1" applyFont="1" applyFill="1" applyBorder="1" applyProtection="1">
      <protection locked="0"/>
    </xf>
    <xf numFmtId="3" fontId="11" fillId="0" borderId="28" xfId="1" applyNumberFormat="1" applyFont="1" applyFill="1" applyBorder="1" applyProtection="1">
      <protection locked="0"/>
    </xf>
    <xf numFmtId="3" fontId="11" fillId="0" borderId="29" xfId="1" applyNumberFormat="1" applyFont="1" applyFill="1" applyBorder="1" applyProtection="1">
      <protection locked="0"/>
    </xf>
    <xf numFmtId="3" fontId="11" fillId="0" borderId="30" xfId="1" applyNumberFormat="1" applyFont="1" applyFill="1" applyBorder="1" applyProtection="1"/>
    <xf numFmtId="3" fontId="11" fillId="0" borderId="31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/>
    <xf numFmtId="3" fontId="11" fillId="0" borderId="1" xfId="1" applyNumberFormat="1" applyFont="1" applyFill="1" applyBorder="1" applyProtection="1"/>
    <xf numFmtId="3" fontId="11" fillId="0" borderId="32" xfId="1" applyNumberFormat="1" applyFont="1" applyFill="1" applyBorder="1" applyProtection="1"/>
    <xf numFmtId="164" fontId="9" fillId="3" borderId="33" xfId="1" applyNumberFormat="1" applyFont="1" applyFill="1" applyBorder="1" applyAlignment="1" applyProtection="1">
      <alignment vertical="center"/>
    </xf>
    <xf numFmtId="3" fontId="10" fillId="3" borderId="34" xfId="1" applyNumberFormat="1" applyFont="1" applyFill="1" applyBorder="1" applyProtection="1"/>
    <xf numFmtId="3" fontId="10" fillId="3" borderId="8" xfId="1" applyNumberFormat="1" applyFont="1" applyFill="1" applyBorder="1" applyProtection="1"/>
    <xf numFmtId="3" fontId="11" fillId="3" borderId="35" xfId="1" applyNumberFormat="1" applyFont="1" applyFill="1" applyBorder="1" applyProtection="1"/>
    <xf numFmtId="3" fontId="10" fillId="3" borderId="9" xfId="1" applyNumberFormat="1" applyFont="1" applyFill="1" applyBorder="1" applyProtection="1"/>
    <xf numFmtId="3" fontId="10" fillId="3" borderId="36" xfId="1" applyNumberFormat="1" applyFont="1" applyFill="1" applyBorder="1" applyProtection="1"/>
    <xf numFmtId="164" fontId="12" fillId="0" borderId="0" xfId="1" applyNumberFormat="1" applyFont="1" applyFill="1" applyBorder="1" applyAlignment="1" applyProtection="1">
      <alignment vertical="center"/>
    </xf>
    <xf numFmtId="3" fontId="11" fillId="0" borderId="0" xfId="1" applyNumberFormat="1" applyFont="1" applyFill="1" applyBorder="1" applyProtection="1"/>
    <xf numFmtId="0" fontId="12" fillId="0" borderId="12" xfId="0" applyFont="1" applyFill="1" applyBorder="1" applyAlignment="1" applyProtection="1">
      <alignment vertical="center"/>
    </xf>
    <xf numFmtId="3" fontId="11" fillId="0" borderId="12" xfId="1" applyNumberFormat="1" applyFont="1" applyFill="1" applyBorder="1" applyProtection="1"/>
    <xf numFmtId="3" fontId="11" fillId="0" borderId="39" xfId="1" applyNumberFormat="1" applyFont="1" applyFill="1" applyBorder="1" applyProtection="1">
      <protection locked="0"/>
    </xf>
    <xf numFmtId="3" fontId="11" fillId="0" borderId="13" xfId="1" applyNumberFormat="1" applyFont="1" applyFill="1" applyBorder="1" applyProtection="1"/>
    <xf numFmtId="3" fontId="11" fillId="0" borderId="40" xfId="1" applyNumberFormat="1" applyFont="1" applyFill="1" applyBorder="1" applyProtection="1"/>
    <xf numFmtId="3" fontId="11" fillId="0" borderId="41" xfId="1" applyNumberFormat="1" applyFont="1" applyFill="1" applyBorder="1" applyProtection="1"/>
    <xf numFmtId="3" fontId="11" fillId="0" borderId="42" xfId="1" applyNumberFormat="1" applyFont="1" applyFill="1" applyBorder="1" applyProtection="1">
      <protection locked="0"/>
    </xf>
    <xf numFmtId="3" fontId="11" fillId="0" borderId="20" xfId="1" applyNumberFormat="1" applyFont="1" applyFill="1" applyBorder="1" applyProtection="1">
      <protection locked="0"/>
    </xf>
    <xf numFmtId="3" fontId="11" fillId="0" borderId="21" xfId="1" applyNumberFormat="1" applyFont="1" applyFill="1" applyBorder="1" applyProtection="1"/>
    <xf numFmtId="3" fontId="11" fillId="0" borderId="43" xfId="1" applyNumberFormat="1" applyFont="1" applyFill="1" applyBorder="1" applyProtection="1"/>
    <xf numFmtId="3" fontId="11" fillId="0" borderId="17" xfId="1" applyNumberFormat="1" applyFont="1" applyFill="1" applyBorder="1" applyProtection="1"/>
    <xf numFmtId="3" fontId="11" fillId="0" borderId="19" xfId="0" applyNumberFormat="1" applyFont="1" applyFill="1" applyBorder="1" applyProtection="1">
      <protection locked="0"/>
    </xf>
    <xf numFmtId="3" fontId="11" fillId="0" borderId="42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11" fillId="0" borderId="22" xfId="0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3" fontId="11" fillId="0" borderId="24" xfId="0" applyNumberFormat="1" applyFont="1" applyFill="1" applyBorder="1" applyProtection="1">
      <protection locked="0"/>
    </xf>
    <xf numFmtId="3" fontId="11" fillId="0" borderId="44" xfId="1" applyNumberFormat="1" applyFont="1" applyFill="1" applyBorder="1" applyProtection="1">
      <protection locked="0"/>
    </xf>
    <xf numFmtId="3" fontId="11" fillId="0" borderId="45" xfId="1" applyNumberFormat="1" applyFont="1" applyFill="1" applyBorder="1" applyProtection="1"/>
    <xf numFmtId="164" fontId="12" fillId="0" borderId="46" xfId="1" applyNumberFormat="1" applyFont="1" applyFill="1" applyBorder="1" applyAlignment="1" applyProtection="1">
      <alignment vertical="center"/>
    </xf>
    <xf numFmtId="3" fontId="11" fillId="0" borderId="47" xfId="0" applyNumberFormat="1" applyFont="1" applyFill="1" applyBorder="1" applyProtection="1">
      <protection locked="0"/>
    </xf>
    <xf numFmtId="3" fontId="11" fillId="0" borderId="48" xfId="0" applyNumberFormat="1" applyFont="1" applyFill="1" applyBorder="1" applyProtection="1">
      <protection locked="0"/>
    </xf>
    <xf numFmtId="3" fontId="11" fillId="0" borderId="49" xfId="1" applyNumberFormat="1" applyFont="1" applyFill="1" applyBorder="1" applyProtection="1">
      <protection locked="0"/>
    </xf>
    <xf numFmtId="3" fontId="11" fillId="0" borderId="50" xfId="1" applyNumberFormat="1" applyFont="1" applyFill="1" applyBorder="1" applyProtection="1"/>
    <xf numFmtId="3" fontId="11" fillId="0" borderId="31" xfId="0" applyNumberFormat="1" applyFont="1" applyFill="1" applyBorder="1" applyProtection="1">
      <protection locked="0"/>
    </xf>
    <xf numFmtId="3" fontId="11" fillId="0" borderId="28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51" xfId="1" applyNumberFormat="1" applyFont="1" applyFill="1" applyBorder="1" applyProtection="1">
      <protection locked="0"/>
    </xf>
    <xf numFmtId="3" fontId="11" fillId="0" borderId="52" xfId="1" applyNumberFormat="1" applyFont="1" applyFill="1" applyBorder="1" applyProtection="1"/>
    <xf numFmtId="3" fontId="11" fillId="0" borderId="53" xfId="1" applyNumberFormat="1" applyFont="1" applyFill="1" applyBorder="1" applyProtection="1"/>
    <xf numFmtId="3" fontId="10" fillId="3" borderId="34" xfId="0" applyNumberFormat="1" applyFont="1" applyFill="1" applyBorder="1" applyProtection="1"/>
    <xf numFmtId="3" fontId="10" fillId="3" borderId="8" xfId="0" applyNumberFormat="1" applyFont="1" applyFill="1" applyBorder="1" applyProtection="1"/>
    <xf numFmtId="3" fontId="10" fillId="3" borderId="31" xfId="0" applyNumberFormat="1" applyFont="1" applyFill="1" applyBorder="1" applyProtection="1"/>
    <xf numFmtId="3" fontId="10" fillId="3" borderId="1" xfId="0" applyNumberFormat="1" applyFont="1" applyFill="1" applyBorder="1" applyProtection="1"/>
    <xf numFmtId="3" fontId="11" fillId="0" borderId="0" xfId="0" applyNumberFormat="1" applyFont="1" applyFill="1" applyBorder="1" applyProtection="1"/>
    <xf numFmtId="3" fontId="11" fillId="0" borderId="13" xfId="0" applyNumberFormat="1" applyFont="1" applyFill="1" applyBorder="1" applyProtection="1">
      <protection locked="0"/>
    </xf>
    <xf numFmtId="3" fontId="11" fillId="0" borderId="41" xfId="0" applyNumberFormat="1" applyFont="1" applyFill="1" applyBorder="1" applyProtection="1">
      <protection locked="0"/>
    </xf>
    <xf numFmtId="3" fontId="11" fillId="0" borderId="15" xfId="1" applyNumberFormat="1" applyFont="1" applyFill="1" applyBorder="1" applyProtection="1"/>
    <xf numFmtId="3" fontId="11" fillId="0" borderId="45" xfId="0" applyNumberFormat="1" applyFont="1" applyFill="1" applyBorder="1" applyProtection="1">
      <protection locked="0"/>
    </xf>
    <xf numFmtId="3" fontId="11" fillId="0" borderId="24" xfId="1" applyNumberFormat="1" applyFont="1" applyFill="1" applyBorder="1" applyProtection="1"/>
    <xf numFmtId="3" fontId="11" fillId="0" borderId="49" xfId="0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3" fontId="11" fillId="0" borderId="53" xfId="0" applyNumberFormat="1" applyFont="1" applyFill="1" applyBorder="1" applyProtection="1">
      <protection locked="0"/>
    </xf>
    <xf numFmtId="3" fontId="11" fillId="0" borderId="29" xfId="1" applyNumberFormat="1" applyFont="1" applyFill="1" applyBorder="1" applyProtection="1"/>
    <xf numFmtId="3" fontId="10" fillId="3" borderId="54" xfId="0" applyNumberFormat="1" applyFont="1" applyFill="1" applyBorder="1" applyProtection="1"/>
    <xf numFmtId="0" fontId="12" fillId="0" borderId="37" xfId="0" applyFont="1" applyFill="1" applyBorder="1" applyAlignment="1" applyProtection="1">
      <alignment vertical="center" wrapText="1"/>
    </xf>
    <xf numFmtId="3" fontId="11" fillId="0" borderId="37" xfId="0" applyNumberFormat="1" applyFont="1" applyFill="1" applyBorder="1" applyProtection="1"/>
    <xf numFmtId="3" fontId="11" fillId="0" borderId="37" xfId="1" applyNumberFormat="1" applyFont="1" applyFill="1" applyBorder="1" applyProtection="1"/>
    <xf numFmtId="3" fontId="11" fillId="0" borderId="39" xfId="0" applyNumberFormat="1" applyFont="1" applyFill="1" applyBorder="1" applyProtection="1">
      <protection locked="0"/>
    </xf>
    <xf numFmtId="3" fontId="11" fillId="0" borderId="55" xfId="0" applyNumberFormat="1" applyFont="1" applyFill="1" applyBorder="1" applyProtection="1">
      <protection locked="0"/>
    </xf>
    <xf numFmtId="3" fontId="11" fillId="0" borderId="18" xfId="0" applyNumberFormat="1" applyFont="1" applyFill="1" applyBorder="1" applyProtection="1">
      <protection locked="0"/>
    </xf>
    <xf numFmtId="3" fontId="11" fillId="0" borderId="55" xfId="1" applyNumberFormat="1" applyFont="1" applyFill="1" applyBorder="1" applyProtection="1"/>
    <xf numFmtId="3" fontId="11" fillId="0" borderId="44" xfId="0" applyNumberFormat="1" applyFont="1" applyFill="1" applyBorder="1" applyProtection="1">
      <protection locked="0"/>
    </xf>
    <xf numFmtId="3" fontId="11" fillId="0" borderId="21" xfId="0" applyNumberFormat="1" applyFont="1" applyFill="1" applyBorder="1" applyProtection="1">
      <protection locked="0"/>
    </xf>
    <xf numFmtId="3" fontId="11" fillId="0" borderId="51" xfId="0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3" fontId="11" fillId="0" borderId="26" xfId="1" applyNumberFormat="1" applyFont="1" applyFill="1" applyBorder="1" applyProtection="1"/>
    <xf numFmtId="3" fontId="11" fillId="3" borderId="36" xfId="1" applyNumberFormat="1" applyFont="1" applyFill="1" applyBorder="1" applyProtection="1"/>
    <xf numFmtId="3" fontId="10" fillId="3" borderId="31" xfId="1" applyNumberFormat="1" applyFont="1" applyFill="1" applyBorder="1" applyProtection="1"/>
    <xf numFmtId="3" fontId="10" fillId="3" borderId="1" xfId="1" applyNumberFormat="1" applyFont="1" applyFill="1" applyBorder="1" applyProtection="1"/>
    <xf numFmtId="3" fontId="10" fillId="3" borderId="32" xfId="1" applyNumberFormat="1" applyFont="1" applyFill="1" applyBorder="1" applyProtection="1"/>
    <xf numFmtId="3" fontId="11" fillId="0" borderId="0" xfId="0" applyNumberFormat="1" applyFont="1" applyFill="1" applyBorder="1" applyProtection="1">
      <protection locked="0"/>
    </xf>
    <xf numFmtId="3" fontId="11" fillId="3" borderId="33" xfId="1" applyNumberFormat="1" applyFont="1" applyFill="1" applyBorder="1" applyProtection="1"/>
    <xf numFmtId="164" fontId="9" fillId="3" borderId="8" xfId="1" applyNumberFormat="1" applyFont="1" applyFill="1" applyBorder="1" applyAlignment="1" applyProtection="1">
      <alignment horizontal="left" vertical="center"/>
    </xf>
    <xf numFmtId="3" fontId="11" fillId="3" borderId="9" xfId="0" applyNumberFormat="1" applyFont="1" applyFill="1" applyBorder="1" applyAlignment="1" applyProtection="1">
      <alignment horizontal="left"/>
    </xf>
    <xf numFmtId="3" fontId="11" fillId="3" borderId="8" xfId="0" applyNumberFormat="1" applyFont="1" applyFill="1" applyBorder="1" applyAlignment="1" applyProtection="1">
      <alignment horizontal="left"/>
    </xf>
    <xf numFmtId="3" fontId="11" fillId="3" borderId="11" xfId="0" applyNumberFormat="1" applyFont="1" applyFill="1" applyBorder="1" applyAlignment="1" applyProtection="1">
      <alignment horizontal="left"/>
    </xf>
    <xf numFmtId="3" fontId="11" fillId="0" borderId="14" xfId="1" applyNumberFormat="1" applyFont="1" applyFill="1" applyBorder="1" applyProtection="1"/>
    <xf numFmtId="3" fontId="11" fillId="0" borderId="56" xfId="1" applyNumberFormat="1" applyFont="1" applyFill="1" applyBorder="1" applyProtection="1"/>
    <xf numFmtId="3" fontId="11" fillId="0" borderId="23" xfId="1" applyNumberFormat="1" applyFont="1" applyFill="1" applyBorder="1" applyProtection="1"/>
    <xf numFmtId="3" fontId="11" fillId="0" borderId="28" xfId="1" applyNumberFormat="1" applyFont="1" applyFill="1" applyBorder="1" applyProtection="1"/>
    <xf numFmtId="3" fontId="11" fillId="0" borderId="46" xfId="1" applyNumberFormat="1" applyFont="1" applyFill="1" applyBorder="1" applyProtection="1"/>
    <xf numFmtId="3" fontId="11" fillId="0" borderId="57" xfId="1" applyNumberFormat="1" applyFont="1" applyFill="1" applyBorder="1" applyProtection="1"/>
    <xf numFmtId="3" fontId="11" fillId="3" borderId="34" xfId="1" applyNumberFormat="1" applyFont="1" applyFill="1" applyBorder="1" applyProtection="1"/>
    <xf numFmtId="3" fontId="10" fillId="3" borderId="9" xfId="0" applyNumberFormat="1" applyFont="1" applyFill="1" applyBorder="1" applyProtection="1"/>
    <xf numFmtId="164" fontId="12" fillId="0" borderId="21" xfId="1" applyNumberFormat="1" applyFont="1" applyFill="1" applyBorder="1" applyAlignment="1" applyProtection="1">
      <alignment vertical="center" wrapText="1"/>
    </xf>
    <xf numFmtId="3" fontId="11" fillId="0" borderId="46" xfId="0" applyNumberFormat="1" applyFont="1" applyFill="1" applyBorder="1" applyProtection="1">
      <protection locked="0"/>
    </xf>
    <xf numFmtId="3" fontId="11" fillId="0" borderId="49" xfId="1" applyNumberFormat="1" applyFont="1" applyFill="1" applyBorder="1" applyProtection="1"/>
    <xf numFmtId="164" fontId="13" fillId="0" borderId="12" xfId="1" applyNumberFormat="1" applyFont="1" applyFill="1" applyBorder="1" applyAlignment="1" applyProtection="1">
      <alignment vertical="center"/>
    </xf>
    <xf numFmtId="3" fontId="11" fillId="0" borderId="6" xfId="0" applyNumberFormat="1" applyFont="1" applyFill="1" applyBorder="1" applyProtection="1">
      <protection locked="0"/>
    </xf>
    <xf numFmtId="3" fontId="11" fillId="0" borderId="38" xfId="0" applyNumberFormat="1" applyFont="1" applyFill="1" applyBorder="1" applyProtection="1">
      <protection locked="0"/>
    </xf>
    <xf numFmtId="164" fontId="13" fillId="0" borderId="21" xfId="1" applyNumberFormat="1" applyFont="1" applyFill="1" applyBorder="1" applyAlignment="1" applyProtection="1">
      <alignment vertical="center"/>
    </xf>
    <xf numFmtId="3" fontId="11" fillId="0" borderId="17" xfId="0" applyNumberFormat="1" applyFont="1" applyFill="1" applyBorder="1" applyProtection="1">
      <protection locked="0"/>
    </xf>
    <xf numFmtId="3" fontId="11" fillId="0" borderId="58" xfId="0" applyNumberFormat="1" applyFont="1" applyFill="1" applyBorder="1" applyProtection="1">
      <protection locked="0"/>
    </xf>
    <xf numFmtId="3" fontId="11" fillId="0" borderId="59" xfId="0" applyNumberFormat="1" applyFont="1" applyFill="1" applyBorder="1" applyProtection="1">
      <protection locked="0"/>
    </xf>
    <xf numFmtId="3" fontId="11" fillId="0" borderId="60" xfId="0" applyNumberFormat="1" applyFont="1" applyFill="1" applyBorder="1" applyProtection="1">
      <protection locked="0"/>
    </xf>
    <xf numFmtId="0" fontId="9" fillId="3" borderId="33" xfId="0" applyFont="1" applyFill="1" applyBorder="1" applyAlignment="1" applyProtection="1">
      <alignment vertical="center"/>
    </xf>
    <xf numFmtId="3" fontId="10" fillId="3" borderId="33" xfId="0" applyNumberFormat="1" applyFont="1" applyFill="1" applyBorder="1" applyProtection="1"/>
    <xf numFmtId="3" fontId="10" fillId="3" borderId="36" xfId="0" applyNumberFormat="1" applyFont="1" applyFill="1" applyBorder="1" applyProtection="1"/>
    <xf numFmtId="0" fontId="9" fillId="2" borderId="2" xfId="0" applyFont="1" applyFill="1" applyBorder="1" applyAlignment="1" applyProtection="1">
      <alignment horizontal="center" vertical="center"/>
    </xf>
    <xf numFmtId="164" fontId="9" fillId="2" borderId="3" xfId="1" applyNumberFormat="1" applyFont="1" applyFill="1" applyBorder="1" applyAlignment="1" applyProtection="1">
      <alignment horizontal="center" vertical="center" wrapText="1"/>
    </xf>
    <xf numFmtId="164" fontId="9" fillId="2" borderId="5" xfId="1" applyNumberFormat="1" applyFont="1" applyFill="1" applyBorder="1" applyAlignment="1" applyProtection="1">
      <alignment horizontal="center" vertical="center" wrapText="1"/>
    </xf>
    <xf numFmtId="164" fontId="9" fillId="2" borderId="6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164" fontId="9" fillId="2" borderId="9" xfId="1" applyNumberFormat="1" applyFont="1" applyFill="1" applyBorder="1" applyAlignment="1" applyProtection="1">
      <alignment horizontal="center" vertical="center" wrapText="1"/>
    </xf>
    <xf numFmtId="164" fontId="9" fillId="2" borderId="4" xfId="1" applyNumberFormat="1" applyFont="1" applyFill="1" applyBorder="1" applyAlignment="1" applyProtection="1">
      <alignment horizontal="center" vertical="center" wrapText="1"/>
    </xf>
    <xf numFmtId="3" fontId="11" fillId="0" borderId="17" xfId="1" applyNumberFormat="1" applyFont="1" applyFill="1" applyBorder="1" applyProtection="1">
      <protection locked="0"/>
    </xf>
    <xf numFmtId="3" fontId="11" fillId="0" borderId="62" xfId="0" applyNumberFormat="1" applyFont="1" applyFill="1" applyBorder="1" applyProtection="1">
      <protection locked="0"/>
    </xf>
    <xf numFmtId="3" fontId="10" fillId="3" borderId="63" xfId="0" applyNumberFormat="1" applyFont="1" applyFill="1" applyBorder="1" applyProtection="1"/>
    <xf numFmtId="3" fontId="10" fillId="3" borderId="11" xfId="0" applyNumberFormat="1" applyFont="1" applyFill="1" applyBorder="1" applyProtection="1"/>
    <xf numFmtId="3" fontId="11" fillId="0" borderId="64" xfId="0" applyNumberFormat="1" applyFont="1" applyFill="1" applyBorder="1" applyProtection="1">
      <protection locked="0"/>
    </xf>
    <xf numFmtId="3" fontId="10" fillId="3" borderId="33" xfId="1" applyNumberFormat="1" applyFont="1" applyFill="1" applyBorder="1" applyProtection="1"/>
    <xf numFmtId="0" fontId="14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4" fontId="0" fillId="0" borderId="13" xfId="1" applyNumberFormat="1" applyFont="1" applyBorder="1"/>
    <xf numFmtId="164" fontId="0" fillId="0" borderId="40" xfId="1" applyNumberFormat="1" applyFont="1" applyBorder="1"/>
    <xf numFmtId="164" fontId="0" fillId="0" borderId="43" xfId="1" applyNumberFormat="1" applyFont="1" applyBorder="1"/>
    <xf numFmtId="0" fontId="15" fillId="0" borderId="3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8" fillId="0" borderId="16" xfId="0" applyFont="1" applyBorder="1"/>
    <xf numFmtId="164" fontId="8" fillId="0" borderId="13" xfId="1" applyNumberFormat="1" applyFont="1" applyBorder="1"/>
    <xf numFmtId="10" fontId="8" fillId="0" borderId="40" xfId="4" applyNumberFormat="1" applyFont="1" applyBorder="1"/>
    <xf numFmtId="164" fontId="8" fillId="0" borderId="40" xfId="1" applyNumberFormat="1" applyFont="1" applyBorder="1"/>
    <xf numFmtId="164" fontId="8" fillId="0" borderId="40" xfId="1" applyNumberFormat="1" applyFont="1" applyBorder="1" applyAlignment="1"/>
    <xf numFmtId="164" fontId="8" fillId="0" borderId="40" xfId="1" applyNumberFormat="1" applyFont="1" applyBorder="1" applyAlignment="1">
      <alignment horizontal="center"/>
    </xf>
    <xf numFmtId="0" fontId="8" fillId="0" borderId="40" xfId="0" applyNumberFormat="1" applyFont="1" applyBorder="1" applyAlignment="1">
      <alignment horizontal="center" vertical="top"/>
    </xf>
    <xf numFmtId="0" fontId="8" fillId="0" borderId="4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5" xfId="0" applyFont="1" applyBorder="1"/>
    <xf numFmtId="164" fontId="8" fillId="0" borderId="19" xfId="1" applyNumberFormat="1" applyFont="1" applyBorder="1"/>
    <xf numFmtId="10" fontId="8" fillId="0" borderId="43" xfId="4" applyNumberFormat="1" applyFont="1" applyBorder="1"/>
    <xf numFmtId="164" fontId="8" fillId="0" borderId="43" xfId="1" applyNumberFormat="1" applyFont="1" applyBorder="1"/>
    <xf numFmtId="164" fontId="8" fillId="0" borderId="43" xfId="1" applyNumberFormat="1" applyFont="1" applyBorder="1" applyAlignment="1">
      <alignment horizontal="center"/>
    </xf>
    <xf numFmtId="0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164" fontId="8" fillId="0" borderId="43" xfId="1" applyNumberFormat="1" applyFont="1" applyBorder="1" applyAlignment="1"/>
    <xf numFmtId="0" fontId="8" fillId="0" borderId="24" xfId="0" applyFont="1" applyBorder="1" applyAlignment="1">
      <alignment horizontal="center"/>
    </xf>
    <xf numFmtId="0" fontId="8" fillId="0" borderId="30" xfId="0" applyFont="1" applyBorder="1"/>
    <xf numFmtId="164" fontId="8" fillId="0" borderId="31" xfId="1" applyNumberFormat="1" applyFont="1" applyBorder="1"/>
    <xf numFmtId="10" fontId="8" fillId="0" borderId="52" xfId="4" applyNumberFormat="1" applyFont="1" applyBorder="1"/>
    <xf numFmtId="164" fontId="8" fillId="0" borderId="52" xfId="1" applyNumberFormat="1" applyFont="1" applyBorder="1"/>
    <xf numFmtId="164" fontId="8" fillId="0" borderId="52" xfId="1" applyNumberFormat="1" applyFont="1" applyBorder="1" applyAlignment="1">
      <alignment horizontal="center"/>
    </xf>
    <xf numFmtId="0" fontId="8" fillId="0" borderId="52" xfId="0" applyNumberFormat="1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164" fontId="8" fillId="0" borderId="52" xfId="1" applyNumberFormat="1" applyFont="1" applyBorder="1" applyAlignment="1"/>
    <xf numFmtId="0" fontId="8" fillId="0" borderId="29" xfId="0" applyFont="1" applyBorder="1" applyAlignment="1">
      <alignment horizontal="center"/>
    </xf>
    <xf numFmtId="0" fontId="5" fillId="3" borderId="37" xfId="0" applyFont="1" applyFill="1" applyBorder="1" applyProtection="1"/>
    <xf numFmtId="3" fontId="4" fillId="3" borderId="54" xfId="1" applyNumberFormat="1" applyFont="1" applyFill="1" applyBorder="1" applyProtection="1"/>
    <xf numFmtId="3" fontId="5" fillId="0" borderId="43" xfId="1" applyNumberFormat="1" applyFont="1" applyFill="1" applyBorder="1" applyProtection="1">
      <protection locked="0"/>
    </xf>
    <xf numFmtId="3" fontId="5" fillId="0" borderId="40" xfId="1" applyNumberFormat="1" applyFont="1" applyFill="1" applyBorder="1" applyProtection="1">
      <protection locked="0"/>
    </xf>
    <xf numFmtId="3" fontId="5" fillId="0" borderId="52" xfId="1" applyNumberFormat="1" applyFont="1" applyFill="1" applyBorder="1" applyProtection="1">
      <protection locked="0"/>
    </xf>
    <xf numFmtId="3" fontId="5" fillId="0" borderId="15" xfId="0" applyNumberFormat="1" applyFont="1" applyFill="1" applyBorder="1" applyProtection="1">
      <protection locked="0"/>
    </xf>
    <xf numFmtId="3" fontId="5" fillId="0" borderId="43" xfId="0" applyNumberFormat="1" applyFont="1" applyFill="1" applyBorder="1" applyProtection="1">
      <protection locked="0"/>
    </xf>
    <xf numFmtId="3" fontId="5" fillId="0" borderId="40" xfId="0" applyNumberFormat="1" applyFont="1" applyFill="1" applyBorder="1" applyProtection="1">
      <protection locked="0"/>
    </xf>
    <xf numFmtId="3" fontId="5" fillId="0" borderId="52" xfId="0" applyNumberFormat="1" applyFont="1" applyFill="1" applyBorder="1" applyProtection="1">
      <protection locked="0"/>
    </xf>
    <xf numFmtId="3" fontId="5" fillId="3" borderId="37" xfId="0" applyNumberFormat="1" applyFont="1" applyFill="1" applyBorder="1" applyAlignment="1" applyProtection="1">
      <alignment horizontal="left"/>
    </xf>
    <xf numFmtId="3" fontId="0" fillId="0" borderId="0" xfId="0" applyNumberFormat="1"/>
    <xf numFmtId="0" fontId="3" fillId="4" borderId="33" xfId="2" applyFont="1" applyFill="1" applyBorder="1" applyAlignment="1" applyProtection="1">
      <alignment vertical="center"/>
    </xf>
    <xf numFmtId="164" fontId="3" fillId="4" borderId="61" xfId="5" applyNumberFormat="1" applyFont="1" applyFill="1" applyBorder="1" applyAlignment="1" applyProtection="1">
      <alignment horizontal="center" vertical="center" wrapText="1"/>
    </xf>
    <xf numFmtId="164" fontId="3" fillId="4" borderId="5" xfId="5" applyNumberFormat="1" applyFont="1" applyFill="1" applyBorder="1" applyAlignment="1" applyProtection="1">
      <alignment horizontal="center" wrapText="1"/>
    </xf>
    <xf numFmtId="43" fontId="3" fillId="4" borderId="33" xfId="5" applyFont="1" applyFill="1" applyBorder="1" applyAlignment="1" applyProtection="1">
      <alignment horizontal="center" wrapText="1"/>
    </xf>
    <xf numFmtId="164" fontId="3" fillId="4" borderId="8" xfId="5" applyNumberFormat="1" applyFont="1" applyFill="1" applyBorder="1" applyAlignment="1" applyProtection="1">
      <alignment vertical="center"/>
    </xf>
    <xf numFmtId="0" fontId="3" fillId="4" borderId="37" xfId="2" applyFont="1" applyFill="1" applyBorder="1" applyProtection="1"/>
    <xf numFmtId="43" fontId="3" fillId="4" borderId="37" xfId="5" applyFont="1" applyFill="1" applyBorder="1" applyProtection="1"/>
    <xf numFmtId="164" fontId="3" fillId="0" borderId="8" xfId="5" applyNumberFormat="1" applyFont="1" applyFill="1" applyBorder="1" applyAlignment="1" applyProtection="1">
      <alignment vertical="center"/>
    </xf>
    <xf numFmtId="3" fontId="3" fillId="0" borderId="13" xfId="5" applyNumberFormat="1" applyFont="1" applyFill="1" applyBorder="1" applyProtection="1"/>
    <xf numFmtId="3" fontId="3" fillId="0" borderId="40" xfId="5" applyNumberFormat="1" applyFont="1" applyFill="1" applyBorder="1" applyProtection="1"/>
    <xf numFmtId="3" fontId="3" fillId="0" borderId="15" xfId="5" applyNumberFormat="1" applyFont="1" applyFill="1" applyBorder="1" applyProtection="1"/>
    <xf numFmtId="164" fontId="0" fillId="0" borderId="0" xfId="1" applyNumberFormat="1" applyFont="1"/>
    <xf numFmtId="164" fontId="3" fillId="4" borderId="33" xfId="5" applyNumberFormat="1" applyFont="1" applyFill="1" applyBorder="1" applyAlignment="1" applyProtection="1">
      <alignment vertical="center"/>
    </xf>
    <xf numFmtId="3" fontId="3" fillId="4" borderId="35" xfId="5" applyNumberFormat="1" applyFont="1" applyFill="1" applyBorder="1" applyProtection="1"/>
    <xf numFmtId="164" fontId="3" fillId="0" borderId="0" xfId="5" applyNumberFormat="1" applyFont="1" applyFill="1" applyBorder="1" applyAlignment="1" applyProtection="1">
      <alignment vertical="center"/>
    </xf>
    <xf numFmtId="3" fontId="3" fillId="0" borderId="0" xfId="5" applyNumberFormat="1" applyFont="1" applyFill="1" applyBorder="1" applyProtection="1"/>
    <xf numFmtId="43" fontId="3" fillId="0" borderId="0" xfId="5" applyFont="1" applyFill="1" applyBorder="1" applyProtection="1"/>
    <xf numFmtId="0" fontId="3" fillId="4" borderId="8" xfId="2" applyFont="1" applyFill="1" applyBorder="1" applyAlignment="1" applyProtection="1">
      <alignment vertical="center"/>
    </xf>
    <xf numFmtId="3" fontId="3" fillId="4" borderId="9" xfId="5" applyNumberFormat="1" applyFont="1" applyFill="1" applyBorder="1" applyProtection="1"/>
    <xf numFmtId="3" fontId="17" fillId="4" borderId="9" xfId="5" applyNumberFormat="1" applyFont="1" applyFill="1" applyBorder="1" applyProtection="1"/>
    <xf numFmtId="43" fontId="17" fillId="4" borderId="11" xfId="5" applyFont="1" applyFill="1" applyBorder="1" applyProtection="1"/>
    <xf numFmtId="0" fontId="3" fillId="0" borderId="33" xfId="2" applyFont="1" applyFill="1" applyBorder="1" applyAlignment="1" applyProtection="1">
      <alignment vertical="center"/>
    </xf>
    <xf numFmtId="3" fontId="3" fillId="0" borderId="14" xfId="5" applyNumberFormat="1" applyFont="1" applyFill="1" applyBorder="1" applyProtection="1"/>
    <xf numFmtId="3" fontId="3" fillId="0" borderId="41" xfId="5" applyNumberFormat="1" applyFont="1" applyFill="1" applyBorder="1" applyProtection="1"/>
    <xf numFmtId="164" fontId="3" fillId="0" borderId="33" xfId="5" applyNumberFormat="1" applyFont="1" applyFill="1" applyBorder="1" applyAlignment="1" applyProtection="1">
      <alignment vertical="center"/>
    </xf>
    <xf numFmtId="3" fontId="3" fillId="4" borderId="34" xfId="2" applyNumberFormat="1" applyFont="1" applyFill="1" applyBorder="1" applyProtection="1"/>
    <xf numFmtId="3" fontId="3" fillId="4" borderId="33" xfId="2" applyNumberFormat="1" applyFont="1" applyFill="1" applyBorder="1" applyProtection="1"/>
    <xf numFmtId="3" fontId="3" fillId="0" borderId="0" xfId="2" applyNumberFormat="1" applyFont="1" applyFill="1" applyBorder="1" applyProtection="1"/>
    <xf numFmtId="0" fontId="0" fillId="0" borderId="0" xfId="0" applyBorder="1"/>
    <xf numFmtId="3" fontId="3" fillId="4" borderId="9" xfId="2" applyNumberFormat="1" applyFont="1" applyFill="1" applyBorder="1" applyProtection="1"/>
    <xf numFmtId="43" fontId="3" fillId="4" borderId="11" xfId="5" applyFont="1" applyFill="1" applyBorder="1" applyProtection="1"/>
    <xf numFmtId="0" fontId="3" fillId="0" borderId="37" xfId="2" applyFont="1" applyFill="1" applyBorder="1" applyAlignment="1" applyProtection="1">
      <alignment vertical="center" wrapText="1"/>
    </xf>
    <xf numFmtId="3" fontId="3" fillId="0" borderId="37" xfId="2" applyNumberFormat="1" applyFont="1" applyFill="1" applyBorder="1" applyProtection="1"/>
    <xf numFmtId="43" fontId="3" fillId="0" borderId="37" xfId="5" applyFont="1" applyFill="1" applyBorder="1" applyProtection="1"/>
    <xf numFmtId="3" fontId="17" fillId="4" borderId="9" xfId="2" applyNumberFormat="1" applyFont="1" applyFill="1" applyBorder="1" applyProtection="1"/>
    <xf numFmtId="3" fontId="3" fillId="4" borderId="37" xfId="2" applyNumberFormat="1" applyFont="1" applyFill="1" applyBorder="1" applyProtection="1"/>
    <xf numFmtId="3" fontId="17" fillId="4" borderId="37" xfId="2" applyNumberFormat="1" applyFont="1" applyFill="1" applyBorder="1" applyProtection="1"/>
    <xf numFmtId="43" fontId="17" fillId="4" borderId="38" xfId="5" applyFont="1" applyFill="1" applyBorder="1" applyProtection="1"/>
    <xf numFmtId="3" fontId="3" fillId="4" borderId="35" xfId="2" applyNumberFormat="1" applyFont="1" applyFill="1" applyBorder="1" applyProtection="1"/>
    <xf numFmtId="43" fontId="3" fillId="4" borderId="38" xfId="5" applyFont="1" applyFill="1" applyBorder="1" applyProtection="1"/>
    <xf numFmtId="164" fontId="3" fillId="0" borderId="54" xfId="5" applyNumberFormat="1" applyFont="1" applyFill="1" applyBorder="1" applyAlignment="1" applyProtection="1">
      <alignment vertical="center"/>
    </xf>
    <xf numFmtId="164" fontId="3" fillId="0" borderId="8" xfId="5" applyNumberFormat="1" applyFont="1" applyFill="1" applyBorder="1" applyAlignment="1" applyProtection="1">
      <alignment vertical="center" wrapText="1"/>
    </xf>
    <xf numFmtId="3" fontId="3" fillId="4" borderId="31" xfId="2" applyNumberFormat="1" applyFont="1" applyFill="1" applyBorder="1" applyProtection="1"/>
    <xf numFmtId="44" fontId="0" fillId="0" borderId="0" xfId="3" applyFont="1" applyBorder="1"/>
    <xf numFmtId="44" fontId="0" fillId="0" borderId="0" xfId="0" applyNumberFormat="1" applyBorder="1"/>
    <xf numFmtId="164" fontId="3" fillId="0" borderId="33" xfId="5" applyNumberFormat="1" applyFont="1" applyFill="1" applyBorder="1" applyAlignment="1" applyProtection="1">
      <alignment vertical="center" wrapText="1"/>
    </xf>
    <xf numFmtId="165" fontId="0" fillId="0" borderId="0" xfId="0" applyNumberFormat="1"/>
    <xf numFmtId="164" fontId="3" fillId="4" borderId="63" xfId="5" applyNumberFormat="1" applyFont="1" applyFill="1" applyBorder="1" applyAlignment="1" applyProtection="1">
      <alignment horizontal="center" wrapText="1"/>
    </xf>
    <xf numFmtId="0" fontId="14" fillId="0" borderId="27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0" fillId="0" borderId="55" xfId="0" applyBorder="1"/>
    <xf numFmtId="164" fontId="0" fillId="0" borderId="6" xfId="1" applyNumberFormat="1" applyFont="1" applyBorder="1"/>
    <xf numFmtId="3" fontId="0" fillId="0" borderId="13" xfId="0" applyNumberFormat="1" applyBorder="1"/>
    <xf numFmtId="0" fontId="0" fillId="0" borderId="21" xfId="0" applyBorder="1"/>
    <xf numFmtId="164" fontId="0" fillId="0" borderId="22" xfId="1" applyNumberFormat="1" applyFont="1" applyBorder="1"/>
    <xf numFmtId="164" fontId="18" fillId="0" borderId="22" xfId="1" applyNumberFormat="1" applyFont="1" applyBorder="1"/>
    <xf numFmtId="0" fontId="0" fillId="0" borderId="46" xfId="0" applyBorder="1"/>
    <xf numFmtId="164" fontId="0" fillId="0" borderId="27" xfId="1" applyNumberFormat="1" applyFont="1" applyBorder="1"/>
    <xf numFmtId="0" fontId="0" fillId="0" borderId="26" xfId="0" applyBorder="1"/>
    <xf numFmtId="0" fontId="14" fillId="0" borderId="34" xfId="0" applyFont="1" applyFill="1" applyBorder="1"/>
    <xf numFmtId="164" fontId="0" fillId="0" borderId="3" xfId="0" applyNumberFormat="1" applyBorder="1"/>
    <xf numFmtId="166" fontId="0" fillId="0" borderId="13" xfId="1" applyNumberFormat="1" applyFont="1" applyBorder="1"/>
    <xf numFmtId="166" fontId="0" fillId="0" borderId="22" xfId="1" applyNumberFormat="1" applyFont="1" applyBorder="1"/>
    <xf numFmtId="166" fontId="18" fillId="0" borderId="22" xfId="1" applyNumberFormat="1" applyFont="1" applyBorder="1"/>
    <xf numFmtId="3" fontId="0" fillId="0" borderId="22" xfId="0" applyNumberFormat="1" applyBorder="1"/>
    <xf numFmtId="3" fontId="0" fillId="0" borderId="27" xfId="0" applyNumberFormat="1" applyBorder="1"/>
    <xf numFmtId="164" fontId="14" fillId="0" borderId="3" xfId="0" applyNumberFormat="1" applyFont="1" applyBorder="1"/>
    <xf numFmtId="0" fontId="0" fillId="0" borderId="0" xfId="0" applyFill="1" applyBorder="1"/>
    <xf numFmtId="164" fontId="0" fillId="0" borderId="0" xfId="0" applyNumberFormat="1" applyBorder="1"/>
    <xf numFmtId="0" fontId="14" fillId="0" borderId="31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6" xfId="0" applyFont="1" applyBorder="1"/>
    <xf numFmtId="0" fontId="0" fillId="0" borderId="13" xfId="0" applyBorder="1"/>
    <xf numFmtId="0" fontId="14" fillId="0" borderId="55" xfId="0" applyFont="1" applyBorder="1"/>
    <xf numFmtId="164" fontId="0" fillId="0" borderId="40" xfId="0" applyNumberFormat="1" applyBorder="1"/>
    <xf numFmtId="164" fontId="0" fillId="0" borderId="15" xfId="0" applyNumberFormat="1" applyBorder="1"/>
    <xf numFmtId="0" fontId="0" fillId="0" borderId="22" xfId="0" applyBorder="1"/>
    <xf numFmtId="0" fontId="14" fillId="0" borderId="21" xfId="0" applyFont="1" applyBorder="1"/>
    <xf numFmtId="164" fontId="0" fillId="0" borderId="43" xfId="0" applyNumberFormat="1" applyBorder="1"/>
    <xf numFmtId="164" fontId="0" fillId="0" borderId="24" xfId="0" applyNumberFormat="1" applyBorder="1"/>
    <xf numFmtId="0" fontId="14" fillId="0" borderId="26" xfId="0" applyFont="1" applyBorder="1"/>
    <xf numFmtId="164" fontId="0" fillId="0" borderId="52" xfId="0" applyNumberFormat="1" applyBorder="1"/>
    <xf numFmtId="164" fontId="0" fillId="0" borderId="29" xfId="0" applyNumberFormat="1" applyBorder="1"/>
    <xf numFmtId="0" fontId="0" fillId="0" borderId="27" xfId="0" applyBorder="1"/>
    <xf numFmtId="164" fontId="14" fillId="0" borderId="65" xfId="0" applyNumberFormat="1" applyFont="1" applyBorder="1"/>
    <xf numFmtId="0" fontId="19" fillId="0" borderId="0" xfId="0" applyFont="1"/>
    <xf numFmtId="0" fontId="19" fillId="4" borderId="8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4" borderId="33" xfId="0" applyFont="1" applyFill="1" applyBorder="1" applyAlignment="1" applyProtection="1">
      <alignment horizontal="center"/>
    </xf>
    <xf numFmtId="0" fontId="19" fillId="4" borderId="11" xfId="0" applyFont="1" applyFill="1" applyBorder="1" applyAlignment="1" applyProtection="1">
      <alignment horizontal="center"/>
    </xf>
    <xf numFmtId="0" fontId="19" fillId="4" borderId="33" xfId="0" applyFont="1" applyFill="1" applyBorder="1" applyAlignment="1" applyProtection="1">
      <alignment horizontal="center" wrapText="1"/>
    </xf>
    <xf numFmtId="0" fontId="19" fillId="0" borderId="33" xfId="0" applyFont="1" applyBorder="1"/>
    <xf numFmtId="3" fontId="19" fillId="0" borderId="33" xfId="0" applyNumberFormat="1" applyFont="1" applyBorder="1"/>
    <xf numFmtId="44" fontId="19" fillId="0" borderId="33" xfId="3" applyFont="1" applyBorder="1"/>
    <xf numFmtId="4" fontId="19" fillId="0" borderId="33" xfId="0" applyNumberFormat="1" applyFont="1" applyBorder="1"/>
    <xf numFmtId="0" fontId="19" fillId="0" borderId="33" xfId="0" applyFont="1" applyFill="1" applyBorder="1"/>
    <xf numFmtId="0" fontId="19" fillId="4" borderId="33" xfId="0" applyFont="1" applyFill="1" applyBorder="1"/>
    <xf numFmtId="3" fontId="19" fillId="4" borderId="11" xfId="0" applyNumberFormat="1" applyFont="1" applyFill="1" applyBorder="1"/>
    <xf numFmtId="3" fontId="19" fillId="4" borderId="33" xfId="0" applyNumberFormat="1" applyFont="1" applyFill="1" applyBorder="1"/>
    <xf numFmtId="167" fontId="19" fillId="4" borderId="33" xfId="3" applyNumberFormat="1" applyFont="1" applyFill="1" applyBorder="1"/>
    <xf numFmtId="44" fontId="19" fillId="4" borderId="33" xfId="3" applyFont="1" applyFill="1" applyBorder="1"/>
    <xf numFmtId="0" fontId="5" fillId="3" borderId="2" xfId="0" applyFont="1" applyFill="1" applyBorder="1" applyProtection="1"/>
    <xf numFmtId="0" fontId="5" fillId="3" borderId="38" xfId="0" applyFont="1" applyFill="1" applyBorder="1" applyProtection="1"/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3" fontId="11" fillId="0" borderId="69" xfId="0" applyNumberFormat="1" applyFont="1" applyFill="1" applyBorder="1" applyProtection="1">
      <protection locked="0"/>
    </xf>
    <xf numFmtId="3" fontId="11" fillId="0" borderId="68" xfId="1" applyNumberFormat="1" applyFont="1" applyFill="1" applyBorder="1" applyProtection="1">
      <protection locked="0"/>
    </xf>
    <xf numFmtId="164" fontId="9" fillId="3" borderId="8" xfId="1" applyNumberFormat="1" applyFont="1" applyFill="1" applyBorder="1" applyAlignment="1" applyProtection="1">
      <alignment horizontal="left" vertical="center"/>
    </xf>
    <xf numFmtId="3" fontId="11" fillId="0" borderId="50" xfId="0" applyNumberFormat="1" applyFont="1" applyFill="1" applyBorder="1" applyProtection="1">
      <protection locked="0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left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3" fontId="4" fillId="3" borderId="35" xfId="1" applyNumberFormat="1" applyFont="1" applyFill="1" applyBorder="1" applyProtection="1"/>
    <xf numFmtId="3" fontId="4" fillId="3" borderId="35" xfId="0" applyNumberFormat="1" applyFont="1" applyFill="1" applyBorder="1" applyProtection="1"/>
    <xf numFmtId="0" fontId="0" fillId="0" borderId="0" xfId="0" applyFill="1"/>
    <xf numFmtId="164" fontId="3" fillId="0" borderId="0" xfId="1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Protection="1"/>
    <xf numFmtId="3" fontId="0" fillId="0" borderId="0" xfId="0" applyNumberFormat="1" applyFill="1"/>
    <xf numFmtId="3" fontId="4" fillId="0" borderId="0" xfId="1" applyNumberFormat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3" fontId="5" fillId="3" borderId="38" xfId="0" applyNumberFormat="1" applyFont="1" applyFill="1" applyBorder="1" applyAlignment="1" applyProtection="1">
      <alignment horizontal="left"/>
    </xf>
    <xf numFmtId="164" fontId="3" fillId="4" borderId="5" xfId="5" applyNumberFormat="1" applyFont="1" applyFill="1" applyBorder="1" applyAlignment="1" applyProtection="1">
      <alignment horizontal="center" vertical="center" wrapText="1"/>
    </xf>
    <xf numFmtId="164" fontId="9" fillId="3" borderId="8" xfId="1" applyNumberFormat="1" applyFont="1" applyFill="1" applyBorder="1" applyAlignment="1" applyProtection="1">
      <alignment horizontal="left" vertical="center"/>
    </xf>
    <xf numFmtId="0" fontId="3" fillId="3" borderId="8" xfId="0" applyFont="1" applyFill="1" applyBorder="1" applyAlignment="1" applyProtection="1">
      <alignment vertical="center"/>
    </xf>
    <xf numFmtId="0" fontId="3" fillId="3" borderId="37" xfId="0" applyFont="1" applyFill="1" applyBorder="1" applyAlignment="1" applyProtection="1">
      <alignment vertical="center"/>
    </xf>
    <xf numFmtId="0" fontId="3" fillId="3" borderId="38" xfId="0" applyFont="1" applyFill="1" applyBorder="1" applyAlignment="1" applyProtection="1">
      <alignment vertical="center"/>
    </xf>
    <xf numFmtId="164" fontId="3" fillId="3" borderId="37" xfId="1" applyNumberFormat="1" applyFont="1" applyFill="1" applyBorder="1" applyAlignment="1" applyProtection="1">
      <alignment vertical="center"/>
    </xf>
    <xf numFmtId="164" fontId="3" fillId="3" borderId="38" xfId="1" applyNumberFormat="1" applyFont="1" applyFill="1" applyBorder="1" applyAlignment="1" applyProtection="1">
      <alignment vertical="center"/>
    </xf>
    <xf numFmtId="3" fontId="5" fillId="0" borderId="58" xfId="0" applyNumberFormat="1" applyFont="1" applyFill="1" applyBorder="1" applyProtection="1">
      <protection locked="0"/>
    </xf>
    <xf numFmtId="3" fontId="5" fillId="0" borderId="59" xfId="0" applyNumberFormat="1" applyFont="1" applyFill="1" applyBorder="1" applyProtection="1">
      <protection locked="0"/>
    </xf>
    <xf numFmtId="3" fontId="5" fillId="0" borderId="60" xfId="0" applyNumberFormat="1" applyFont="1" applyFill="1" applyBorder="1" applyProtection="1">
      <protection locked="0"/>
    </xf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8" fillId="0" borderId="0" xfId="0" applyFont="1" applyAlignment="1" applyProtection="1"/>
    <xf numFmtId="3" fontId="10" fillId="3" borderId="3" xfId="1" applyNumberFormat="1" applyFont="1" applyFill="1" applyBorder="1" applyProtection="1"/>
    <xf numFmtId="3" fontId="10" fillId="3" borderId="11" xfId="1" applyNumberFormat="1" applyFont="1" applyFill="1" applyBorder="1" applyProtection="1"/>
    <xf numFmtId="3" fontId="8" fillId="0" borderId="0" xfId="0" applyNumberFormat="1" applyFont="1"/>
    <xf numFmtId="3" fontId="5" fillId="0" borderId="57" xfId="1" applyNumberFormat="1" applyFont="1" applyFill="1" applyBorder="1" applyProtection="1">
      <protection locked="0"/>
    </xf>
    <xf numFmtId="3" fontId="5" fillId="0" borderId="23" xfId="1" applyNumberFormat="1" applyFont="1" applyFill="1" applyBorder="1" applyProtection="1"/>
    <xf numFmtId="3" fontId="5" fillId="0" borderId="28" xfId="1" applyNumberFormat="1" applyFont="1" applyFill="1" applyBorder="1" applyProtection="1"/>
    <xf numFmtId="3" fontId="5" fillId="0" borderId="57" xfId="0" applyNumberFormat="1" applyFont="1" applyFill="1" applyBorder="1" applyProtection="1">
      <protection locked="0"/>
    </xf>
    <xf numFmtId="3" fontId="5" fillId="0" borderId="14" xfId="0" applyNumberFormat="1" applyFont="1" applyFill="1" applyBorder="1" applyProtection="1">
      <protection locked="0"/>
    </xf>
    <xf numFmtId="3" fontId="5" fillId="0" borderId="47" xfId="0" applyNumberFormat="1" applyFont="1" applyFill="1" applyBorder="1" applyProtection="1">
      <protection locked="0"/>
    </xf>
    <xf numFmtId="3" fontId="5" fillId="0" borderId="23" xfId="0" applyNumberFormat="1" applyFont="1" applyFill="1" applyBorder="1" applyProtection="1">
      <protection locked="0"/>
    </xf>
    <xf numFmtId="3" fontId="5" fillId="0" borderId="28" xfId="0" applyNumberFormat="1" applyFont="1" applyFill="1" applyBorder="1" applyProtection="1">
      <protection locked="0"/>
    </xf>
    <xf numFmtId="3" fontId="5" fillId="0" borderId="14" xfId="1" applyNumberFormat="1" applyFont="1" applyFill="1" applyBorder="1" applyProtection="1"/>
    <xf numFmtId="3" fontId="5" fillId="3" borderId="2" xfId="0" applyNumberFormat="1" applyFont="1" applyFill="1" applyBorder="1" applyAlignment="1" applyProtection="1">
      <alignment horizontal="left"/>
    </xf>
    <xf numFmtId="0" fontId="4" fillId="0" borderId="0" xfId="2" applyFont="1" applyAlignment="1"/>
    <xf numFmtId="164" fontId="0" fillId="0" borderId="13" xfId="0" applyNumberFormat="1" applyBorder="1"/>
    <xf numFmtId="164" fontId="0" fillId="0" borderId="22" xfId="0" applyNumberFormat="1" applyBorder="1"/>
    <xf numFmtId="164" fontId="0" fillId="0" borderId="27" xfId="0" applyNumberFormat="1" applyBorder="1"/>
    <xf numFmtId="3" fontId="0" fillId="0" borderId="43" xfId="0" applyNumberFormat="1" applyBorder="1"/>
    <xf numFmtId="3" fontId="0" fillId="0" borderId="40" xfId="0" applyNumberFormat="1" applyBorder="1"/>
    <xf numFmtId="3" fontId="0" fillId="0" borderId="15" xfId="0" applyNumberFormat="1" applyBorder="1"/>
    <xf numFmtId="3" fontId="0" fillId="0" borderId="24" xfId="0" applyNumberFormat="1" applyBorder="1"/>
    <xf numFmtId="3" fontId="0" fillId="0" borderId="52" xfId="0" applyNumberFormat="1" applyBorder="1"/>
    <xf numFmtId="3" fontId="0" fillId="0" borderId="29" xfId="0" applyNumberFormat="1" applyBorder="1"/>
    <xf numFmtId="164" fontId="18" fillId="0" borderId="43" xfId="1" applyNumberFormat="1" applyFont="1" applyBorder="1"/>
    <xf numFmtId="164" fontId="0" fillId="0" borderId="15" xfId="1" applyNumberFormat="1" applyFont="1" applyBorder="1"/>
    <xf numFmtId="164" fontId="0" fillId="0" borderId="24" xfId="1" applyNumberFormat="1" applyFont="1" applyBorder="1"/>
    <xf numFmtId="164" fontId="18" fillId="0" borderId="24" xfId="1" applyNumberFormat="1" applyFont="1" applyBorder="1"/>
    <xf numFmtId="0" fontId="9" fillId="3" borderId="8" xfId="0" applyFont="1" applyFill="1" applyBorder="1" applyAlignment="1" applyProtection="1">
      <alignment horizontal="left" vertical="center"/>
    </xf>
    <xf numFmtId="0" fontId="9" fillId="3" borderId="9" xfId="0" applyFont="1" applyFill="1" applyBorder="1" applyAlignment="1" applyProtection="1">
      <alignment horizontal="left" vertical="center"/>
    </xf>
    <xf numFmtId="0" fontId="9" fillId="3" borderId="37" xfId="0" applyFont="1" applyFill="1" applyBorder="1" applyAlignment="1" applyProtection="1">
      <alignment horizontal="left" vertical="center"/>
    </xf>
    <xf numFmtId="0" fontId="9" fillId="3" borderId="38" xfId="0" applyFont="1" applyFill="1" applyBorder="1" applyAlignment="1" applyProtection="1">
      <alignment horizontal="left" vertical="center"/>
    </xf>
    <xf numFmtId="0" fontId="10" fillId="0" borderId="0" xfId="2" applyFont="1" applyAlignment="1" applyProtection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Border="1" applyAlignment="1" applyProtection="1">
      <alignment horizont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9" xfId="1" applyNumberFormat="1" applyFont="1" applyFill="1" applyBorder="1" applyAlignment="1" applyProtection="1">
      <alignment horizontal="left" vertical="center"/>
    </xf>
    <xf numFmtId="164" fontId="9" fillId="3" borderId="11" xfId="1" applyNumberFormat="1" applyFont="1" applyFill="1" applyBorder="1" applyAlignment="1" applyProtection="1">
      <alignment horizontal="left" vertical="center"/>
    </xf>
    <xf numFmtId="164" fontId="9" fillId="3" borderId="37" xfId="1" applyNumberFormat="1" applyFont="1" applyFill="1" applyBorder="1" applyAlignment="1" applyProtection="1">
      <alignment horizontal="left" vertical="center"/>
    </xf>
    <xf numFmtId="164" fontId="9" fillId="3" borderId="38" xfId="1" applyNumberFormat="1" applyFont="1" applyFill="1" applyBorder="1" applyAlignment="1" applyProtection="1">
      <alignment horizontal="left" vertical="center"/>
    </xf>
    <xf numFmtId="0" fontId="3" fillId="0" borderId="0" xfId="2" applyFont="1" applyAlignment="1" applyProtection="1">
      <alignment horizontal="center"/>
    </xf>
    <xf numFmtId="0" fontId="4" fillId="0" borderId="0" xfId="2" applyFont="1" applyAlignment="1">
      <alignment horizontal="center"/>
    </xf>
    <xf numFmtId="0" fontId="3" fillId="0" borderId="1" xfId="2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3" fillId="0" borderId="0" xfId="2" applyFont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left" vertical="center"/>
    </xf>
    <xf numFmtId="164" fontId="3" fillId="3" borderId="37" xfId="1" applyNumberFormat="1" applyFont="1" applyFill="1" applyBorder="1" applyAlignment="1" applyProtection="1">
      <alignment horizontal="left" vertical="center"/>
    </xf>
    <xf numFmtId="164" fontId="3" fillId="3" borderId="38" xfId="1" applyNumberFormat="1" applyFont="1" applyFill="1" applyBorder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left" vertical="center"/>
    </xf>
    <xf numFmtId="0" fontId="3" fillId="3" borderId="37" xfId="0" applyFont="1" applyFill="1" applyBorder="1" applyAlignment="1" applyProtection="1">
      <alignment horizontal="left" vertical="center"/>
    </xf>
    <xf numFmtId="0" fontId="3" fillId="3" borderId="38" xfId="0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2" applyFont="1" applyAlignment="1" applyProtection="1">
      <alignment horizontal="center"/>
    </xf>
    <xf numFmtId="0" fontId="9" fillId="0" borderId="0" xfId="2" applyFont="1" applyBorder="1" applyAlignment="1" applyProtection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/>
    <xf numFmtId="0" fontId="10" fillId="0" borderId="0" xfId="0" applyFont="1" applyAlignment="1"/>
  </cellXfs>
  <cellStyles count="6">
    <cellStyle name="Comma" xfId="1" builtinId="3"/>
    <cellStyle name="Comma 5" xfId="5"/>
    <cellStyle name="Currency" xfId="3" builtinId="4"/>
    <cellStyle name="Normal" xfId="0" builtinId="0"/>
    <cellStyle name="Normal 5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AGUADILLA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[1]Region!$B$4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[1]Region!$A$5:$A$16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[1]Region!$B$5:$B$16</c:f>
              <c:numCache>
                <c:formatCode>General</c:formatCode>
                <c:ptCount val="12"/>
                <c:pt idx="0">
                  <c:v>52836</c:v>
                </c:pt>
                <c:pt idx="1">
                  <c:v>53166</c:v>
                </c:pt>
                <c:pt idx="2">
                  <c:v>53233</c:v>
                </c:pt>
                <c:pt idx="3">
                  <c:v>53231</c:v>
                </c:pt>
                <c:pt idx="4">
                  <c:v>52957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F-48FD-8947-E1005420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3723392"/>
        <c:axId val="103724928"/>
        <c:axId val="0"/>
      </c:bar3DChart>
      <c:catAx>
        <c:axId val="10372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3724928"/>
        <c:crosses val="autoZero"/>
        <c:auto val="1"/>
        <c:lblAlgn val="ctr"/>
        <c:lblOffset val="100"/>
        <c:noMultiLvlLbl val="0"/>
      </c:catAx>
      <c:valAx>
        <c:axId val="103724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372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 JUAN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[1]Region!$G$37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[1]Region!$F$38:$F$49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[1]Region!$G$38:$G$49</c:f>
              <c:numCache>
                <c:formatCode>General</c:formatCode>
                <c:ptCount val="12"/>
                <c:pt idx="0">
                  <c:v>64488</c:v>
                </c:pt>
                <c:pt idx="1">
                  <c:v>64717</c:v>
                </c:pt>
                <c:pt idx="2">
                  <c:v>64691</c:v>
                </c:pt>
                <c:pt idx="3">
                  <c:v>64739</c:v>
                </c:pt>
                <c:pt idx="4">
                  <c:v>64398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7-4085-9FD0-14E427B4D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4609664"/>
        <c:axId val="104611200"/>
        <c:axId val="0"/>
      </c:bar3DChart>
      <c:catAx>
        <c:axId val="10460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611200"/>
        <c:crosses val="autoZero"/>
        <c:auto val="1"/>
        <c:lblAlgn val="ctr"/>
        <c:lblOffset val="100"/>
        <c:noMultiLvlLbl val="0"/>
      </c:catAx>
      <c:valAx>
        <c:axId val="1046112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4609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PROMEDIO FAMILIA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[1]Region!$L$37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[1]Region!$K$38:$K$47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[1]Region!$L$38:$L$47</c:f>
              <c:numCache>
                <c:formatCode>General</c:formatCode>
                <c:ptCount val="10"/>
                <c:pt idx="0">
                  <c:v>22118.583333333332</c:v>
                </c:pt>
                <c:pt idx="1">
                  <c:v>37167.5</c:v>
                </c:pt>
                <c:pt idx="2">
                  <c:v>40180.666666666664</c:v>
                </c:pt>
                <c:pt idx="3">
                  <c:v>26892.166666666668</c:v>
                </c:pt>
                <c:pt idx="4">
                  <c:v>24515.166666666668</c:v>
                </c:pt>
                <c:pt idx="5">
                  <c:v>14682.25</c:v>
                </c:pt>
                <c:pt idx="6">
                  <c:v>23399.25</c:v>
                </c:pt>
                <c:pt idx="7">
                  <c:v>23129.75</c:v>
                </c:pt>
                <c:pt idx="8">
                  <c:v>479768</c:v>
                </c:pt>
                <c:pt idx="9">
                  <c:v>39980.666666666664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3-4933-86A5-91C2E0AE1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4644608"/>
        <c:axId val="104646144"/>
        <c:axId val="0"/>
      </c:bar3DChart>
      <c:catAx>
        <c:axId val="10464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646144"/>
        <c:crosses val="autoZero"/>
        <c:auto val="1"/>
        <c:lblAlgn val="ctr"/>
        <c:lblOffset val="100"/>
        <c:noMultiLvlLbl val="0"/>
      </c:catAx>
      <c:valAx>
        <c:axId val="1046461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464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Mensual!$B$8</c:f>
              <c:strCache>
                <c:ptCount val="1"/>
                <c:pt idx="0">
                  <c:v>Familias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C0000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Mensual!$A$9:$A$20</c:f>
              <c:strCache>
                <c:ptCount val="12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Enero</c:v>
                </c:pt>
                <c:pt idx="4">
                  <c:v>Febrero</c:v>
                </c:pt>
                <c:pt idx="5">
                  <c:v>Marzo</c:v>
                </c:pt>
                <c:pt idx="6">
                  <c:v>Abril</c:v>
                </c:pt>
                <c:pt idx="7">
                  <c:v>Mayo</c:v>
                </c:pt>
                <c:pt idx="8">
                  <c:v>Junio</c:v>
                </c:pt>
                <c:pt idx="9">
                  <c:v>Julio</c:v>
                </c:pt>
                <c:pt idx="10">
                  <c:v>Agosto</c:v>
                </c:pt>
                <c:pt idx="11">
                  <c:v>Septiembre</c:v>
                </c:pt>
              </c:strCache>
            </c:strRef>
          </c:cat>
          <c:val>
            <c:numRef>
              <c:f>Mensual!$B$9:$B$20</c:f>
              <c:numCache>
                <c:formatCode>#,##0</c:formatCode>
                <c:ptCount val="12"/>
                <c:pt idx="0">
                  <c:v>41009</c:v>
                </c:pt>
                <c:pt idx="1">
                  <c:v>43474</c:v>
                </c:pt>
                <c:pt idx="2">
                  <c:v>45769</c:v>
                </c:pt>
                <c:pt idx="3">
                  <c:v>45198</c:v>
                </c:pt>
                <c:pt idx="4">
                  <c:v>45114</c:v>
                </c:pt>
                <c:pt idx="5">
                  <c:v>44133</c:v>
                </c:pt>
                <c:pt idx="6">
                  <c:v>42861</c:v>
                </c:pt>
                <c:pt idx="7">
                  <c:v>41432</c:v>
                </c:pt>
                <c:pt idx="8">
                  <c:v>40514</c:v>
                </c:pt>
                <c:pt idx="9">
                  <c:v>38912</c:v>
                </c:pt>
                <c:pt idx="10">
                  <c:v>39046</c:v>
                </c:pt>
                <c:pt idx="11">
                  <c:v>38807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75C-B6DB-FC93AE4A3F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57842392"/>
        <c:axId val="657843376"/>
      </c:barChart>
      <c:catAx>
        <c:axId val="6578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843376"/>
        <c:crosses val="autoZero"/>
        <c:auto val="1"/>
        <c:lblAlgn val="ctr"/>
        <c:lblOffset val="100"/>
        <c:noMultiLvlLbl val="0"/>
      </c:catAx>
      <c:valAx>
        <c:axId val="6578433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57842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ARECIBO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[1]Region!$G$4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[1]Region!$F$5:$F$16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[1]Region!$G$5:$G$16</c:f>
              <c:numCache>
                <c:formatCode>General</c:formatCode>
                <c:ptCount val="12"/>
                <c:pt idx="0">
                  <c:v>89279</c:v>
                </c:pt>
                <c:pt idx="1">
                  <c:v>89502</c:v>
                </c:pt>
                <c:pt idx="2">
                  <c:v>89413</c:v>
                </c:pt>
                <c:pt idx="3">
                  <c:v>89044</c:v>
                </c:pt>
                <c:pt idx="4">
                  <c:v>88772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6-4104-8003-893254F62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98404608"/>
        <c:axId val="98406400"/>
        <c:axId val="0"/>
      </c:bar3DChart>
      <c:catAx>
        <c:axId val="9840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8406400"/>
        <c:crosses val="autoZero"/>
        <c:auto val="1"/>
        <c:lblAlgn val="ctr"/>
        <c:lblOffset val="100"/>
        <c:noMultiLvlLbl val="0"/>
      </c:catAx>
      <c:valAx>
        <c:axId val="984064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9840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BAYAMÓN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[1]Region!$L$4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[1]Region!$K$5:$K$16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[1]Region!$L$5:$L$16</c:f>
              <c:numCache>
                <c:formatCode>General</c:formatCode>
                <c:ptCount val="12"/>
                <c:pt idx="0">
                  <c:v>95914</c:v>
                </c:pt>
                <c:pt idx="1">
                  <c:v>96655</c:v>
                </c:pt>
                <c:pt idx="2">
                  <c:v>96755</c:v>
                </c:pt>
                <c:pt idx="3">
                  <c:v>96654</c:v>
                </c:pt>
                <c:pt idx="4">
                  <c:v>96190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D-4F13-92A9-2E23CAB01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98427264"/>
        <c:axId val="98428800"/>
        <c:axId val="0"/>
      </c:bar3DChart>
      <c:catAx>
        <c:axId val="98427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8428800"/>
        <c:crosses val="autoZero"/>
        <c:auto val="1"/>
        <c:lblAlgn val="ctr"/>
        <c:lblOffset val="100"/>
        <c:noMultiLvlLbl val="0"/>
      </c:catAx>
      <c:valAx>
        <c:axId val="984288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9842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CAGUAS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[1]Region!$Q$4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[1]Region!$P$5:$P$16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[1]Region!$Q$5:$Q$16</c:f>
              <c:numCache>
                <c:formatCode>General</c:formatCode>
                <c:ptCount val="12"/>
                <c:pt idx="0">
                  <c:v>64423</c:v>
                </c:pt>
                <c:pt idx="1">
                  <c:v>64696</c:v>
                </c:pt>
                <c:pt idx="2">
                  <c:v>64731</c:v>
                </c:pt>
                <c:pt idx="3">
                  <c:v>64558</c:v>
                </c:pt>
                <c:pt idx="4">
                  <c:v>64298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1-4B8B-87F7-AE4A136B9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0069376"/>
        <c:axId val="100070912"/>
        <c:axId val="0"/>
      </c:bar3DChart>
      <c:catAx>
        <c:axId val="10006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070912"/>
        <c:crosses val="autoZero"/>
        <c:auto val="1"/>
        <c:lblAlgn val="ctr"/>
        <c:lblOffset val="100"/>
        <c:noMultiLvlLbl val="0"/>
      </c:catAx>
      <c:valAx>
        <c:axId val="10007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00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CAROLINA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[1]Region!$B$20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[1]Region!$A$21:$A$32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[1]Region!$B$21:$B$32</c:f>
              <c:numCache>
                <c:formatCode>General</c:formatCode>
                <c:ptCount val="12"/>
                <c:pt idx="0">
                  <c:v>58831</c:v>
                </c:pt>
                <c:pt idx="1">
                  <c:v>58866</c:v>
                </c:pt>
                <c:pt idx="2">
                  <c:v>58827</c:v>
                </c:pt>
                <c:pt idx="3">
                  <c:v>58949</c:v>
                </c:pt>
                <c:pt idx="4">
                  <c:v>58709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B-42BA-907D-F608CD457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4703872"/>
        <c:axId val="104705408"/>
        <c:axId val="0"/>
      </c:bar3DChart>
      <c:catAx>
        <c:axId val="104703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705408"/>
        <c:crosses val="autoZero"/>
        <c:auto val="1"/>
        <c:lblAlgn val="ctr"/>
        <c:lblOffset val="100"/>
        <c:noMultiLvlLbl val="0"/>
      </c:catAx>
      <c:valAx>
        <c:axId val="104705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470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GUAYAMA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[1]Region!$G$20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[1]Region!$F$21:$F$32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[1]Region!$G$21:$G$32</c:f>
              <c:numCache>
                <c:formatCode>General</c:formatCode>
                <c:ptCount val="12"/>
                <c:pt idx="0">
                  <c:v>35223</c:v>
                </c:pt>
                <c:pt idx="1">
                  <c:v>35317</c:v>
                </c:pt>
                <c:pt idx="2">
                  <c:v>35351</c:v>
                </c:pt>
                <c:pt idx="3">
                  <c:v>35217</c:v>
                </c:pt>
                <c:pt idx="4">
                  <c:v>35079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7-4D50-85D7-576B5866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4401536"/>
        <c:axId val="104403328"/>
        <c:axId val="0"/>
      </c:bar3DChart>
      <c:catAx>
        <c:axId val="104401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403328"/>
        <c:crosses val="autoZero"/>
        <c:auto val="1"/>
        <c:lblAlgn val="ctr"/>
        <c:lblOffset val="100"/>
        <c:noMultiLvlLbl val="0"/>
      </c:catAx>
      <c:valAx>
        <c:axId val="10440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440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HUMACAO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[1]Region!$L$20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[1]Region!$K$21:$K$32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[1]Region!$L$21:$L$32</c:f>
              <c:numCache>
                <c:formatCode>General</c:formatCode>
                <c:ptCount val="12"/>
                <c:pt idx="0">
                  <c:v>56105</c:v>
                </c:pt>
                <c:pt idx="1">
                  <c:v>56375</c:v>
                </c:pt>
                <c:pt idx="2">
                  <c:v>56356</c:v>
                </c:pt>
                <c:pt idx="3">
                  <c:v>56117</c:v>
                </c:pt>
                <c:pt idx="4">
                  <c:v>55838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3-4086-8B4B-E43CE5E31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4436480"/>
        <c:axId val="104438016"/>
        <c:axId val="0"/>
      </c:bar3DChart>
      <c:catAx>
        <c:axId val="10443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438016"/>
        <c:crosses val="autoZero"/>
        <c:auto val="1"/>
        <c:lblAlgn val="ctr"/>
        <c:lblOffset val="100"/>
        <c:noMultiLvlLbl val="0"/>
      </c:catAx>
      <c:valAx>
        <c:axId val="104438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443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MAYAGÜEZ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[1]Region!$Q$20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[1]Region!$P$21:$P$32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[1]Region!$Q$21:$Q$32</c:f>
              <c:numCache>
                <c:formatCode>General</c:formatCode>
                <c:ptCount val="12"/>
                <c:pt idx="0">
                  <c:v>55486</c:v>
                </c:pt>
                <c:pt idx="1">
                  <c:v>55706</c:v>
                </c:pt>
                <c:pt idx="2">
                  <c:v>55600</c:v>
                </c:pt>
                <c:pt idx="3">
                  <c:v>55421</c:v>
                </c:pt>
                <c:pt idx="4">
                  <c:v>55344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4-4C7E-986A-BA4A6A3BC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4532224"/>
        <c:axId val="104534016"/>
        <c:axId val="0"/>
      </c:bar3DChart>
      <c:catAx>
        <c:axId val="104532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534016"/>
        <c:crosses val="autoZero"/>
        <c:auto val="1"/>
        <c:lblAlgn val="ctr"/>
        <c:lblOffset val="100"/>
        <c:noMultiLvlLbl val="0"/>
      </c:catAx>
      <c:valAx>
        <c:axId val="1045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453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PONCE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[1]Region!$B$37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[1]Region!$A$38:$A$49</c:f>
              <c:strCache>
                <c:ptCount val="12"/>
                <c:pt idx="0">
                  <c:v>Julio 16</c:v>
                </c:pt>
                <c:pt idx="1">
                  <c:v>Agosto 16</c:v>
                </c:pt>
                <c:pt idx="2">
                  <c:v>Septiembre 16</c:v>
                </c:pt>
                <c:pt idx="3">
                  <c:v>Octubre 16</c:v>
                </c:pt>
                <c:pt idx="4">
                  <c:v>Noviembre 16</c:v>
                </c:pt>
                <c:pt idx="5">
                  <c:v>Diciembre 16 </c:v>
                </c:pt>
                <c:pt idx="6">
                  <c:v>Enero 17</c:v>
                </c:pt>
                <c:pt idx="7">
                  <c:v>Febrero 17</c:v>
                </c:pt>
                <c:pt idx="8">
                  <c:v>Marzo 17</c:v>
                </c:pt>
                <c:pt idx="9">
                  <c:v>Abril 17</c:v>
                </c:pt>
                <c:pt idx="10">
                  <c:v>Mayo 17</c:v>
                </c:pt>
                <c:pt idx="11">
                  <c:v>Junio 17</c:v>
                </c:pt>
              </c:strCache>
            </c:strRef>
          </c:cat>
          <c:val>
            <c:numRef>
              <c:f>[1]Region!$B$38:$B$49</c:f>
              <c:numCache>
                <c:formatCode>General</c:formatCode>
                <c:ptCount val="12"/>
                <c:pt idx="0">
                  <c:v>95832</c:v>
                </c:pt>
                <c:pt idx="1">
                  <c:v>96382</c:v>
                </c:pt>
                <c:pt idx="2">
                  <c:v>96152</c:v>
                </c:pt>
                <c:pt idx="3">
                  <c:v>95929</c:v>
                </c:pt>
                <c:pt idx="4">
                  <c:v>95473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B-41D4-A548-3B910D1D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4566784"/>
        <c:axId val="104568320"/>
        <c:axId val="0"/>
      </c:bar3DChart>
      <c:catAx>
        <c:axId val="104566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568320"/>
        <c:crosses val="autoZero"/>
        <c:auto val="1"/>
        <c:lblAlgn val="ctr"/>
        <c:lblOffset val="100"/>
        <c:noMultiLvlLbl val="0"/>
      </c:catAx>
      <c:valAx>
        <c:axId val="1045683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4566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104775</xdr:rowOff>
    </xdr:from>
    <xdr:to>
      <xdr:col>5</xdr:col>
      <xdr:colOff>581025</xdr:colOff>
      <xdr:row>65</xdr:row>
      <xdr:rowOff>180975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80962</xdr:colOff>
      <xdr:row>51</xdr:row>
      <xdr:rowOff>161925</xdr:rowOff>
    </xdr:from>
    <xdr:to>
      <xdr:col>11</xdr:col>
      <xdr:colOff>595312</xdr:colOff>
      <xdr:row>66</xdr:row>
      <xdr:rowOff>47625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309562</xdr:colOff>
      <xdr:row>51</xdr:row>
      <xdr:rowOff>161925</xdr:rowOff>
    </xdr:from>
    <xdr:to>
      <xdr:col>18</xdr:col>
      <xdr:colOff>119062</xdr:colOff>
      <xdr:row>66</xdr:row>
      <xdr:rowOff>47625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490537</xdr:colOff>
      <xdr:row>51</xdr:row>
      <xdr:rowOff>161925</xdr:rowOff>
    </xdr:from>
    <xdr:to>
      <xdr:col>25</xdr:col>
      <xdr:colOff>452437</xdr:colOff>
      <xdr:row>66</xdr:row>
      <xdr:rowOff>47625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67</xdr:row>
      <xdr:rowOff>133350</xdr:rowOff>
    </xdr:from>
    <xdr:to>
      <xdr:col>5</xdr:col>
      <xdr:colOff>581025</xdr:colOff>
      <xdr:row>82</xdr:row>
      <xdr:rowOff>19050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890587</xdr:colOff>
      <xdr:row>67</xdr:row>
      <xdr:rowOff>161925</xdr:rowOff>
    </xdr:from>
    <xdr:to>
      <xdr:col>11</xdr:col>
      <xdr:colOff>471487</xdr:colOff>
      <xdr:row>82</xdr:row>
      <xdr:rowOff>47625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42862</xdr:colOff>
      <xdr:row>67</xdr:row>
      <xdr:rowOff>180975</xdr:rowOff>
    </xdr:from>
    <xdr:to>
      <xdr:col>17</xdr:col>
      <xdr:colOff>623887</xdr:colOff>
      <xdr:row>82</xdr:row>
      <xdr:rowOff>66675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490537</xdr:colOff>
      <xdr:row>68</xdr:row>
      <xdr:rowOff>47625</xdr:rowOff>
    </xdr:from>
    <xdr:to>
      <xdr:col>25</xdr:col>
      <xdr:colOff>452437</xdr:colOff>
      <xdr:row>82</xdr:row>
      <xdr:rowOff>123825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82</xdr:row>
      <xdr:rowOff>57150</xdr:rowOff>
    </xdr:from>
    <xdr:to>
      <xdr:col>5</xdr:col>
      <xdr:colOff>581025</xdr:colOff>
      <xdr:row>96</xdr:row>
      <xdr:rowOff>133350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909637</xdr:colOff>
      <xdr:row>84</xdr:row>
      <xdr:rowOff>57150</xdr:rowOff>
    </xdr:from>
    <xdr:to>
      <xdr:col>11</xdr:col>
      <xdr:colOff>490537</xdr:colOff>
      <xdr:row>98</xdr:row>
      <xdr:rowOff>133350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33337</xdr:colOff>
      <xdr:row>84</xdr:row>
      <xdr:rowOff>66675</xdr:rowOff>
    </xdr:from>
    <xdr:to>
      <xdr:col>17</xdr:col>
      <xdr:colOff>614362</xdr:colOff>
      <xdr:row>98</xdr:row>
      <xdr:rowOff>142875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5</xdr:row>
      <xdr:rowOff>133350</xdr:rowOff>
    </xdr:from>
    <xdr:to>
      <xdr:col>14</xdr:col>
      <xdr:colOff>47625</xdr:colOff>
      <xdr:row>18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ouchet/Desktop/PAN/Adsef-Informe%20PAN/Informes%20PAN%20Estatal%202016%20-%202017/A&#241;o%20Fiscal%20Estatal/Informe%20PAN%20a&#241;o%20Fiscal%20Estatal%2016-17%20Consolidado%20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 16"/>
      <sheetName val="Agosto 16"/>
      <sheetName val="Sep 16"/>
      <sheetName val="Trimestre Jul-Sep"/>
      <sheetName val="Oct 16"/>
      <sheetName val="Nov 16"/>
      <sheetName val="Dec 16"/>
      <sheetName val="Trimestre Oct-Dic"/>
      <sheetName val="Ene  17"/>
      <sheetName val="Feb 17"/>
      <sheetName val="Mar 17"/>
      <sheetName val="Trimestre Ene-Mar"/>
      <sheetName val="Abr 17"/>
      <sheetName val="May 17"/>
      <sheetName val="Jun 17"/>
      <sheetName val="Trimestre Abr-Jun"/>
      <sheetName val="Promedio Anual"/>
      <sheetName val="Mensual"/>
      <sheetName val="Reg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Familia</v>
          </cell>
          <cell r="G4" t="str">
            <v>Familia</v>
          </cell>
          <cell r="L4" t="str">
            <v>Familia</v>
          </cell>
          <cell r="Q4" t="str">
            <v>Familia</v>
          </cell>
        </row>
        <row r="5">
          <cell r="A5" t="str">
            <v>Julio 16</v>
          </cell>
          <cell r="B5">
            <v>52836</v>
          </cell>
          <cell r="F5" t="str">
            <v>Julio 16</v>
          </cell>
          <cell r="G5">
            <v>89279</v>
          </cell>
          <cell r="K5" t="str">
            <v>Julio 16</v>
          </cell>
          <cell r="L5">
            <v>95914</v>
          </cell>
          <cell r="P5" t="str">
            <v>Julio 16</v>
          </cell>
          <cell r="Q5">
            <v>64423</v>
          </cell>
        </row>
        <row r="6">
          <cell r="A6" t="str">
            <v>Agosto 16</v>
          </cell>
          <cell r="B6">
            <v>53166</v>
          </cell>
          <cell r="F6" t="str">
            <v>Agosto 16</v>
          </cell>
          <cell r="G6">
            <v>89502</v>
          </cell>
          <cell r="K6" t="str">
            <v>Agosto 16</v>
          </cell>
          <cell r="L6">
            <v>96655</v>
          </cell>
          <cell r="P6" t="str">
            <v>Agosto 16</v>
          </cell>
          <cell r="Q6">
            <v>64696</v>
          </cell>
        </row>
        <row r="7">
          <cell r="A7" t="str">
            <v>Septiembre 16</v>
          </cell>
          <cell r="B7">
            <v>53233</v>
          </cell>
          <cell r="F7" t="str">
            <v>Septiembre 16</v>
          </cell>
          <cell r="G7">
            <v>89413</v>
          </cell>
          <cell r="K7" t="str">
            <v>Septiembre 16</v>
          </cell>
          <cell r="L7">
            <v>96755</v>
          </cell>
          <cell r="P7" t="str">
            <v>Septiembre 16</v>
          </cell>
          <cell r="Q7">
            <v>64731</v>
          </cell>
        </row>
        <row r="8">
          <cell r="A8" t="str">
            <v>Octubre 16</v>
          </cell>
          <cell r="B8">
            <v>53231</v>
          </cell>
          <cell r="F8" t="str">
            <v>Octubre 16</v>
          </cell>
          <cell r="G8">
            <v>89044</v>
          </cell>
          <cell r="K8" t="str">
            <v>Octubre 16</v>
          </cell>
          <cell r="L8">
            <v>96654</v>
          </cell>
          <cell r="P8" t="str">
            <v>Octubre 16</v>
          </cell>
          <cell r="Q8">
            <v>64558</v>
          </cell>
        </row>
        <row r="9">
          <cell r="A9" t="str">
            <v>Noviembre 16</v>
          </cell>
          <cell r="B9">
            <v>52957</v>
          </cell>
          <cell r="F9" t="str">
            <v>Noviembre 16</v>
          </cell>
          <cell r="G9">
            <v>88772</v>
          </cell>
          <cell r="K9" t="str">
            <v>Noviembre 16</v>
          </cell>
          <cell r="L9">
            <v>96190</v>
          </cell>
          <cell r="P9" t="str">
            <v>Noviembre 16</v>
          </cell>
          <cell r="Q9">
            <v>64298</v>
          </cell>
        </row>
        <row r="10">
          <cell r="A10" t="str">
            <v xml:space="preserve">Diciembre 16 </v>
          </cell>
          <cell r="B10">
            <v>0</v>
          </cell>
          <cell r="F10" t="str">
            <v xml:space="preserve">Diciembre 16 </v>
          </cell>
          <cell r="G10">
            <v>0</v>
          </cell>
          <cell r="K10" t="str">
            <v xml:space="preserve">Diciembre 16 </v>
          </cell>
          <cell r="L10">
            <v>0</v>
          </cell>
          <cell r="P10" t="str">
            <v xml:space="preserve">Diciembre 16 </v>
          </cell>
          <cell r="Q10">
            <v>0</v>
          </cell>
        </row>
        <row r="11">
          <cell r="A11" t="str">
            <v>Enero 17</v>
          </cell>
          <cell r="B11">
            <v>0</v>
          </cell>
          <cell r="F11" t="str">
            <v>Enero 17</v>
          </cell>
          <cell r="G11">
            <v>0</v>
          </cell>
          <cell r="K11" t="str">
            <v>Enero 17</v>
          </cell>
          <cell r="L11">
            <v>0</v>
          </cell>
          <cell r="P11" t="str">
            <v>Enero 17</v>
          </cell>
          <cell r="Q11">
            <v>0</v>
          </cell>
        </row>
        <row r="12">
          <cell r="A12" t="str">
            <v>Febrero 17</v>
          </cell>
          <cell r="B12">
            <v>0</v>
          </cell>
          <cell r="F12" t="str">
            <v>Febrero 17</v>
          </cell>
          <cell r="G12">
            <v>0</v>
          </cell>
          <cell r="K12" t="str">
            <v>Febrero 17</v>
          </cell>
          <cell r="L12">
            <v>0</v>
          </cell>
          <cell r="P12" t="str">
            <v>Febrero 17</v>
          </cell>
          <cell r="Q12">
            <v>0</v>
          </cell>
        </row>
        <row r="13">
          <cell r="A13" t="str">
            <v>Marzo 17</v>
          </cell>
          <cell r="B13">
            <v>0</v>
          </cell>
          <cell r="F13" t="str">
            <v>Marzo 17</v>
          </cell>
          <cell r="G13">
            <v>0</v>
          </cell>
          <cell r="K13" t="str">
            <v>Marzo 17</v>
          </cell>
          <cell r="L13">
            <v>0</v>
          </cell>
          <cell r="P13" t="str">
            <v>Marzo 17</v>
          </cell>
          <cell r="Q13">
            <v>0</v>
          </cell>
        </row>
        <row r="14">
          <cell r="A14" t="str">
            <v>Abril 17</v>
          </cell>
          <cell r="B14">
            <v>0</v>
          </cell>
          <cell r="F14" t="str">
            <v>Abril 17</v>
          </cell>
          <cell r="G14">
            <v>0</v>
          </cell>
          <cell r="K14" t="str">
            <v>Abril 17</v>
          </cell>
          <cell r="L14">
            <v>0</v>
          </cell>
          <cell r="P14" t="str">
            <v>Abril 17</v>
          </cell>
          <cell r="Q14">
            <v>0</v>
          </cell>
        </row>
        <row r="15">
          <cell r="A15" t="str">
            <v>Mayo 17</v>
          </cell>
          <cell r="B15">
            <v>0</v>
          </cell>
          <cell r="F15" t="str">
            <v>Mayo 17</v>
          </cell>
          <cell r="G15">
            <v>0</v>
          </cell>
          <cell r="K15" t="str">
            <v>Mayo 17</v>
          </cell>
          <cell r="L15">
            <v>0</v>
          </cell>
          <cell r="P15" t="str">
            <v>Mayo 17</v>
          </cell>
          <cell r="Q15">
            <v>0</v>
          </cell>
        </row>
        <row r="16">
          <cell r="A16" t="str">
            <v>Junio 17</v>
          </cell>
          <cell r="B16">
            <v>0</v>
          </cell>
          <cell r="F16" t="str">
            <v>Junio 17</v>
          </cell>
          <cell r="G16">
            <v>0</v>
          </cell>
          <cell r="K16" t="str">
            <v>Junio 17</v>
          </cell>
          <cell r="L16">
            <v>0</v>
          </cell>
          <cell r="P16" t="str">
            <v>Junio 17</v>
          </cell>
          <cell r="Q16">
            <v>0</v>
          </cell>
        </row>
        <row r="20">
          <cell r="B20" t="str">
            <v>Familia</v>
          </cell>
          <cell r="G20" t="str">
            <v>Familia</v>
          </cell>
          <cell r="L20" t="str">
            <v>Familia</v>
          </cell>
          <cell r="Q20" t="str">
            <v>Familia</v>
          </cell>
        </row>
        <row r="21">
          <cell r="A21" t="str">
            <v>Julio 16</v>
          </cell>
          <cell r="B21">
            <v>58831</v>
          </cell>
          <cell r="F21" t="str">
            <v>Julio 16</v>
          </cell>
          <cell r="G21">
            <v>35223</v>
          </cell>
          <cell r="K21" t="str">
            <v>Julio 16</v>
          </cell>
          <cell r="L21">
            <v>56105</v>
          </cell>
          <cell r="P21" t="str">
            <v>Julio 16</v>
          </cell>
          <cell r="Q21">
            <v>55486</v>
          </cell>
        </row>
        <row r="22">
          <cell r="A22" t="str">
            <v>Agosto 16</v>
          </cell>
          <cell r="B22">
            <v>58866</v>
          </cell>
          <cell r="F22" t="str">
            <v>Agosto 16</v>
          </cell>
          <cell r="G22">
            <v>35317</v>
          </cell>
          <cell r="K22" t="str">
            <v>Agosto 16</v>
          </cell>
          <cell r="L22">
            <v>56375</v>
          </cell>
          <cell r="P22" t="str">
            <v>Agosto 16</v>
          </cell>
          <cell r="Q22">
            <v>55706</v>
          </cell>
        </row>
        <row r="23">
          <cell r="A23" t="str">
            <v>Septiembre 16</v>
          </cell>
          <cell r="B23">
            <v>58827</v>
          </cell>
          <cell r="F23" t="str">
            <v>Septiembre 16</v>
          </cell>
          <cell r="G23">
            <v>35351</v>
          </cell>
          <cell r="K23" t="str">
            <v>Septiembre 16</v>
          </cell>
          <cell r="L23">
            <v>56356</v>
          </cell>
          <cell r="P23" t="str">
            <v>Septiembre 16</v>
          </cell>
          <cell r="Q23">
            <v>55600</v>
          </cell>
        </row>
        <row r="24">
          <cell r="A24" t="str">
            <v>Octubre 16</v>
          </cell>
          <cell r="B24">
            <v>58949</v>
          </cell>
          <cell r="F24" t="str">
            <v>Octubre 16</v>
          </cell>
          <cell r="G24">
            <v>35217</v>
          </cell>
          <cell r="K24" t="str">
            <v>Octubre 16</v>
          </cell>
          <cell r="L24">
            <v>56117</v>
          </cell>
          <cell r="P24" t="str">
            <v>Octubre 16</v>
          </cell>
          <cell r="Q24">
            <v>55421</v>
          </cell>
        </row>
        <row r="25">
          <cell r="A25" t="str">
            <v>Noviembre 16</v>
          </cell>
          <cell r="B25">
            <v>58709</v>
          </cell>
          <cell r="F25" t="str">
            <v>Noviembre 16</v>
          </cell>
          <cell r="G25">
            <v>35079</v>
          </cell>
          <cell r="K25" t="str">
            <v>Noviembre 16</v>
          </cell>
          <cell r="L25">
            <v>55838</v>
          </cell>
          <cell r="P25" t="str">
            <v>Noviembre 16</v>
          </cell>
          <cell r="Q25">
            <v>55344</v>
          </cell>
        </row>
        <row r="26">
          <cell r="A26" t="str">
            <v xml:space="preserve">Diciembre 16 </v>
          </cell>
          <cell r="B26">
            <v>0</v>
          </cell>
          <cell r="F26" t="str">
            <v xml:space="preserve">Diciembre 16 </v>
          </cell>
          <cell r="G26">
            <v>0</v>
          </cell>
          <cell r="K26" t="str">
            <v xml:space="preserve">Diciembre 16 </v>
          </cell>
          <cell r="L26">
            <v>0</v>
          </cell>
          <cell r="P26" t="str">
            <v xml:space="preserve">Diciembre 16 </v>
          </cell>
          <cell r="Q26">
            <v>0</v>
          </cell>
        </row>
        <row r="27">
          <cell r="A27" t="str">
            <v>Enero 17</v>
          </cell>
          <cell r="B27">
            <v>0</v>
          </cell>
          <cell r="F27" t="str">
            <v>Enero 17</v>
          </cell>
          <cell r="G27">
            <v>0</v>
          </cell>
          <cell r="K27" t="str">
            <v>Enero 17</v>
          </cell>
          <cell r="L27">
            <v>0</v>
          </cell>
          <cell r="P27" t="str">
            <v>Enero 17</v>
          </cell>
          <cell r="Q27">
            <v>0</v>
          </cell>
        </row>
        <row r="28">
          <cell r="A28" t="str">
            <v>Febrero 17</v>
          </cell>
          <cell r="B28">
            <v>0</v>
          </cell>
          <cell r="F28" t="str">
            <v>Febrero 17</v>
          </cell>
          <cell r="G28">
            <v>0</v>
          </cell>
          <cell r="K28" t="str">
            <v>Febrero 17</v>
          </cell>
          <cell r="L28">
            <v>0</v>
          </cell>
          <cell r="P28" t="str">
            <v>Febrero 17</v>
          </cell>
          <cell r="Q28">
            <v>0</v>
          </cell>
        </row>
        <row r="29">
          <cell r="A29" t="str">
            <v>Marzo 17</v>
          </cell>
          <cell r="B29">
            <v>0</v>
          </cell>
          <cell r="F29" t="str">
            <v>Marzo 17</v>
          </cell>
          <cell r="G29">
            <v>0</v>
          </cell>
          <cell r="K29" t="str">
            <v>Marzo 17</v>
          </cell>
          <cell r="L29">
            <v>0</v>
          </cell>
          <cell r="P29" t="str">
            <v>Marzo 17</v>
          </cell>
          <cell r="Q29">
            <v>0</v>
          </cell>
        </row>
        <row r="30">
          <cell r="A30" t="str">
            <v>Abril 17</v>
          </cell>
          <cell r="B30">
            <v>0</v>
          </cell>
          <cell r="F30" t="str">
            <v>Abril 17</v>
          </cell>
          <cell r="G30">
            <v>0</v>
          </cell>
          <cell r="K30" t="str">
            <v>Abril 17</v>
          </cell>
          <cell r="L30">
            <v>0</v>
          </cell>
          <cell r="P30" t="str">
            <v>Abril 17</v>
          </cell>
          <cell r="Q30">
            <v>0</v>
          </cell>
        </row>
        <row r="31">
          <cell r="A31" t="str">
            <v>Mayo 17</v>
          </cell>
          <cell r="B31">
            <v>0</v>
          </cell>
          <cell r="F31" t="str">
            <v>Mayo 17</v>
          </cell>
          <cell r="G31">
            <v>0</v>
          </cell>
          <cell r="K31" t="str">
            <v>Mayo 17</v>
          </cell>
          <cell r="L31">
            <v>0</v>
          </cell>
          <cell r="P31" t="str">
            <v>Mayo 17</v>
          </cell>
          <cell r="Q31">
            <v>0</v>
          </cell>
        </row>
        <row r="32">
          <cell r="A32" t="str">
            <v>Junio 17</v>
          </cell>
          <cell r="B32">
            <v>0</v>
          </cell>
          <cell r="F32" t="str">
            <v>Junio 17</v>
          </cell>
          <cell r="G32">
            <v>0</v>
          </cell>
          <cell r="K32" t="str">
            <v>Junio 17</v>
          </cell>
          <cell r="L32">
            <v>0</v>
          </cell>
          <cell r="P32" t="str">
            <v>Junio 17</v>
          </cell>
          <cell r="Q32">
            <v>0</v>
          </cell>
        </row>
        <row r="37">
          <cell r="B37" t="str">
            <v>Familia</v>
          </cell>
          <cell r="G37" t="str">
            <v>Familia</v>
          </cell>
          <cell r="L37" t="str">
            <v>Familia</v>
          </cell>
        </row>
        <row r="38">
          <cell r="A38" t="str">
            <v>Julio 16</v>
          </cell>
          <cell r="B38">
            <v>95832</v>
          </cell>
          <cell r="F38" t="str">
            <v>Julio 16</v>
          </cell>
          <cell r="G38">
            <v>64488</v>
          </cell>
          <cell r="K38" t="str">
            <v>Aguadilla</v>
          </cell>
          <cell r="L38">
            <v>22118.583333333332</v>
          </cell>
        </row>
        <row r="39">
          <cell r="A39" t="str">
            <v>Agosto 16</v>
          </cell>
          <cell r="B39">
            <v>96382</v>
          </cell>
          <cell r="F39" t="str">
            <v>Agosto 16</v>
          </cell>
          <cell r="G39">
            <v>64717</v>
          </cell>
          <cell r="K39" t="str">
            <v>Arecibo</v>
          </cell>
          <cell r="L39">
            <v>37167.5</v>
          </cell>
        </row>
        <row r="40">
          <cell r="A40" t="str">
            <v>Septiembre 16</v>
          </cell>
          <cell r="B40">
            <v>96152</v>
          </cell>
          <cell r="F40" t="str">
            <v>Septiembre 16</v>
          </cell>
          <cell r="G40">
            <v>64691</v>
          </cell>
          <cell r="K40" t="str">
            <v>Bayamon</v>
          </cell>
          <cell r="L40">
            <v>40180.666666666664</v>
          </cell>
        </row>
        <row r="41">
          <cell r="A41" t="str">
            <v>Octubre 16</v>
          </cell>
          <cell r="B41">
            <v>95929</v>
          </cell>
          <cell r="F41" t="str">
            <v>Octubre 16</v>
          </cell>
          <cell r="G41">
            <v>64739</v>
          </cell>
          <cell r="K41" t="str">
            <v>Caguas</v>
          </cell>
          <cell r="L41">
            <v>26892.166666666668</v>
          </cell>
        </row>
        <row r="42">
          <cell r="A42" t="str">
            <v>Noviembre 16</v>
          </cell>
          <cell r="B42">
            <v>95473</v>
          </cell>
          <cell r="F42" t="str">
            <v>Noviembre 16</v>
          </cell>
          <cell r="G42">
            <v>64398</v>
          </cell>
          <cell r="K42" t="str">
            <v>Carolina</v>
          </cell>
          <cell r="L42">
            <v>24515.166666666668</v>
          </cell>
        </row>
        <row r="43">
          <cell r="A43" t="str">
            <v xml:space="preserve">Diciembre 16 </v>
          </cell>
          <cell r="B43">
            <v>0</v>
          </cell>
          <cell r="F43" t="str">
            <v xml:space="preserve">Diciembre 16 </v>
          </cell>
          <cell r="G43">
            <v>0</v>
          </cell>
          <cell r="K43" t="str">
            <v>Guayama</v>
          </cell>
          <cell r="L43">
            <v>14682.25</v>
          </cell>
        </row>
        <row r="44">
          <cell r="A44" t="str">
            <v>Enero 17</v>
          </cell>
          <cell r="B44">
            <v>0</v>
          </cell>
          <cell r="F44" t="str">
            <v>Enero 17</v>
          </cell>
          <cell r="G44">
            <v>0</v>
          </cell>
          <cell r="K44" t="str">
            <v>Humacao</v>
          </cell>
          <cell r="L44">
            <v>23399.25</v>
          </cell>
        </row>
        <row r="45">
          <cell r="A45" t="str">
            <v>Febrero 17</v>
          </cell>
          <cell r="B45">
            <v>0</v>
          </cell>
          <cell r="F45" t="str">
            <v>Febrero 17</v>
          </cell>
          <cell r="G45">
            <v>0</v>
          </cell>
          <cell r="K45" t="str">
            <v>Mayaguez</v>
          </cell>
          <cell r="L45">
            <v>23129.75</v>
          </cell>
        </row>
        <row r="46">
          <cell r="A46" t="str">
            <v>Marzo 17</v>
          </cell>
          <cell r="B46">
            <v>0</v>
          </cell>
          <cell r="F46" t="str">
            <v>Marzo 17</v>
          </cell>
          <cell r="G46">
            <v>0</v>
          </cell>
          <cell r="K46" t="str">
            <v>Ponce</v>
          </cell>
          <cell r="L46">
            <v>479768</v>
          </cell>
        </row>
        <row r="47">
          <cell r="A47" t="str">
            <v>Abril 17</v>
          </cell>
          <cell r="B47">
            <v>0</v>
          </cell>
          <cell r="F47" t="str">
            <v>Abril 17</v>
          </cell>
          <cell r="G47">
            <v>0</v>
          </cell>
          <cell r="K47" t="str">
            <v>San Juan</v>
          </cell>
          <cell r="L47">
            <v>39980.666666666664</v>
          </cell>
        </row>
        <row r="48">
          <cell r="A48" t="str">
            <v>Mayo 17</v>
          </cell>
          <cell r="B48">
            <v>0</v>
          </cell>
          <cell r="F48" t="str">
            <v>Mayo 17</v>
          </cell>
          <cell r="G48">
            <v>0</v>
          </cell>
        </row>
        <row r="49">
          <cell r="A49" t="str">
            <v>Junio 17</v>
          </cell>
          <cell r="B49">
            <v>0</v>
          </cell>
          <cell r="F49" t="str">
            <v>Junio 17</v>
          </cell>
          <cell r="G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3" sqref="M3"/>
    </sheetView>
  </sheetViews>
  <sheetFormatPr defaultRowHeight="15" x14ac:dyDescent="0.25"/>
  <cols>
    <col min="1" max="1" width="18.140625" style="56" bestFit="1" customWidth="1"/>
    <col min="2" max="2" width="12.28515625" style="56" bestFit="1" customWidth="1"/>
    <col min="3" max="3" width="17.85546875" style="56" bestFit="1" customWidth="1"/>
    <col min="4" max="4" width="14.7109375" style="56" bestFit="1" customWidth="1"/>
    <col min="5" max="5" width="32.7109375" style="56" bestFit="1" customWidth="1"/>
    <col min="6" max="6" width="9.2851562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6.5703125" style="56" bestFit="1" customWidth="1"/>
    <col min="11" max="16384" width="9.140625" style="56"/>
  </cols>
  <sheetData>
    <row r="1" spans="1:10" ht="18.75" x14ac:dyDescent="0.3">
      <c r="D1" s="425" t="s">
        <v>0</v>
      </c>
      <c r="E1" s="425"/>
      <c r="F1" s="425"/>
    </row>
    <row r="2" spans="1:10" ht="18.75" x14ac:dyDescent="0.3">
      <c r="D2" s="425" t="s">
        <v>1</v>
      </c>
      <c r="E2" s="425"/>
      <c r="F2" s="425"/>
    </row>
    <row r="3" spans="1:10" ht="18.75" x14ac:dyDescent="0.3">
      <c r="D3" s="426" t="s">
        <v>2</v>
      </c>
      <c r="E3" s="426"/>
      <c r="F3" s="426"/>
    </row>
    <row r="4" spans="1:10" ht="18.75" x14ac:dyDescent="0.3">
      <c r="D4" s="425" t="s">
        <v>3</v>
      </c>
      <c r="E4" s="425"/>
      <c r="F4" s="425"/>
    </row>
    <row r="5" spans="1:10" ht="18.75" x14ac:dyDescent="0.3">
      <c r="D5" s="427" t="s">
        <v>187</v>
      </c>
      <c r="E5" s="427"/>
      <c r="F5" s="427"/>
    </row>
    <row r="6" spans="1:10" ht="15.75" thickBot="1" x14ac:dyDescent="0.3"/>
    <row r="7" spans="1:10" ht="16.5" thickBot="1" x14ac:dyDescent="0.3">
      <c r="A7" s="57"/>
      <c r="B7" s="58" t="s">
        <v>4</v>
      </c>
      <c r="C7" s="59" t="s">
        <v>5</v>
      </c>
      <c r="D7" s="60" t="s">
        <v>117</v>
      </c>
      <c r="E7" s="61" t="s">
        <v>6</v>
      </c>
      <c r="F7" s="62" t="s">
        <v>7</v>
      </c>
      <c r="G7" s="63" t="s">
        <v>8</v>
      </c>
      <c r="H7" s="61" t="s">
        <v>9</v>
      </c>
      <c r="I7" s="59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448</v>
      </c>
      <c r="C9" s="72">
        <v>553</v>
      </c>
      <c r="D9" s="73">
        <v>37063</v>
      </c>
      <c r="E9" s="74">
        <v>82.729910714285708</v>
      </c>
      <c r="F9" s="71">
        <v>93</v>
      </c>
      <c r="G9" s="75">
        <v>460</v>
      </c>
      <c r="H9" s="76">
        <v>327</v>
      </c>
      <c r="I9" s="77">
        <v>226</v>
      </c>
      <c r="J9" s="78">
        <v>0</v>
      </c>
    </row>
    <row r="10" spans="1:10" ht="18.75" x14ac:dyDescent="0.3">
      <c r="A10" s="79" t="s">
        <v>14</v>
      </c>
      <c r="B10" s="80">
        <v>451</v>
      </c>
      <c r="C10" s="81">
        <v>626</v>
      </c>
      <c r="D10" s="82">
        <v>43385</v>
      </c>
      <c r="E10" s="83">
        <v>96.197339246119739</v>
      </c>
      <c r="F10" s="84">
        <v>155</v>
      </c>
      <c r="G10" s="75">
        <v>471</v>
      </c>
      <c r="H10" s="85">
        <v>379</v>
      </c>
      <c r="I10" s="77">
        <v>247</v>
      </c>
      <c r="J10" s="78">
        <v>0</v>
      </c>
    </row>
    <row r="11" spans="1:10" ht="18.75" x14ac:dyDescent="0.3">
      <c r="A11" s="79" t="s">
        <v>15</v>
      </c>
      <c r="B11" s="80">
        <v>534</v>
      </c>
      <c r="C11" s="81">
        <v>695</v>
      </c>
      <c r="D11" s="82">
        <v>46294</v>
      </c>
      <c r="E11" s="83">
        <v>86.692883895131089</v>
      </c>
      <c r="F11" s="84">
        <v>150</v>
      </c>
      <c r="G11" s="75">
        <v>545</v>
      </c>
      <c r="H11" s="85">
        <v>427</v>
      </c>
      <c r="I11" s="77">
        <v>268</v>
      </c>
      <c r="J11" s="78">
        <v>0</v>
      </c>
    </row>
    <row r="12" spans="1:10" ht="18.75" x14ac:dyDescent="0.3">
      <c r="A12" s="79" t="s">
        <v>16</v>
      </c>
      <c r="B12" s="80">
        <v>626</v>
      </c>
      <c r="C12" s="81">
        <v>794</v>
      </c>
      <c r="D12" s="82">
        <v>55241</v>
      </c>
      <c r="E12" s="83">
        <v>88.244408945686899</v>
      </c>
      <c r="F12" s="84">
        <v>127</v>
      </c>
      <c r="G12" s="75">
        <v>667</v>
      </c>
      <c r="H12" s="85">
        <v>468</v>
      </c>
      <c r="I12" s="77">
        <v>326</v>
      </c>
      <c r="J12" s="78">
        <v>0</v>
      </c>
    </row>
    <row r="13" spans="1:10" ht="18.75" x14ac:dyDescent="0.3">
      <c r="A13" s="79" t="s">
        <v>17</v>
      </c>
      <c r="B13" s="80">
        <v>143</v>
      </c>
      <c r="C13" s="81">
        <v>197</v>
      </c>
      <c r="D13" s="82">
        <v>14195</v>
      </c>
      <c r="E13" s="83">
        <v>99.265734265734267</v>
      </c>
      <c r="F13" s="84">
        <v>38</v>
      </c>
      <c r="G13" s="75">
        <v>159</v>
      </c>
      <c r="H13" s="85">
        <v>116</v>
      </c>
      <c r="I13" s="77">
        <v>81</v>
      </c>
      <c r="J13" s="78">
        <v>0</v>
      </c>
    </row>
    <row r="14" spans="1:10" ht="18.75" x14ac:dyDescent="0.3">
      <c r="A14" s="79" t="s">
        <v>18</v>
      </c>
      <c r="B14" s="80">
        <v>494</v>
      </c>
      <c r="C14" s="81">
        <v>591</v>
      </c>
      <c r="D14" s="82">
        <v>40916</v>
      </c>
      <c r="E14" s="83">
        <v>82.825910931174093</v>
      </c>
      <c r="F14" s="84">
        <v>99</v>
      </c>
      <c r="G14" s="75">
        <v>492</v>
      </c>
      <c r="H14" s="85">
        <v>346</v>
      </c>
      <c r="I14" s="77">
        <v>245</v>
      </c>
      <c r="J14" s="78">
        <v>0</v>
      </c>
    </row>
    <row r="15" spans="1:10" ht="18.75" x14ac:dyDescent="0.3">
      <c r="A15" s="79" t="s">
        <v>19</v>
      </c>
      <c r="B15" s="80">
        <v>191</v>
      </c>
      <c r="C15" s="81">
        <v>234</v>
      </c>
      <c r="D15" s="82">
        <v>15576</v>
      </c>
      <c r="E15" s="83">
        <v>81.549738219895289</v>
      </c>
      <c r="F15" s="84">
        <v>40</v>
      </c>
      <c r="G15" s="75">
        <v>194</v>
      </c>
      <c r="H15" s="85">
        <v>128</v>
      </c>
      <c r="I15" s="77">
        <v>106</v>
      </c>
      <c r="J15" s="78">
        <v>0</v>
      </c>
    </row>
    <row r="16" spans="1:10" ht="19.5" thickBot="1" x14ac:dyDescent="0.35">
      <c r="A16" s="86" t="s">
        <v>20</v>
      </c>
      <c r="B16" s="87">
        <v>555</v>
      </c>
      <c r="C16" s="88">
        <v>733</v>
      </c>
      <c r="D16" s="89">
        <v>56140</v>
      </c>
      <c r="E16" s="90">
        <v>101.15315315315316</v>
      </c>
      <c r="F16" s="91">
        <v>167</v>
      </c>
      <c r="G16" s="75">
        <v>566</v>
      </c>
      <c r="H16" s="92">
        <v>469</v>
      </c>
      <c r="I16" s="93">
        <v>264</v>
      </c>
      <c r="J16" s="94">
        <v>0</v>
      </c>
    </row>
    <row r="17" spans="1:10" ht="19.5" thickBot="1" x14ac:dyDescent="0.35">
      <c r="A17" s="95" t="s">
        <v>21</v>
      </c>
      <c r="B17" s="96">
        <f>SUM(B9:B16)</f>
        <v>3442</v>
      </c>
      <c r="C17" s="96">
        <f t="shared" ref="C17:D17" si="0">SUM(C9:C16)</f>
        <v>4423</v>
      </c>
      <c r="D17" s="97">
        <f t="shared" si="0"/>
        <v>308810</v>
      </c>
      <c r="E17" s="98">
        <f>D17/B17</f>
        <v>89.718187100522954</v>
      </c>
      <c r="F17" s="97">
        <f>SUM(F9:F16)</f>
        <v>869</v>
      </c>
      <c r="G17" s="97">
        <f>SUM(G9:G16)</f>
        <v>3554</v>
      </c>
      <c r="H17" s="96">
        <f>SUM(H9:H16)</f>
        <v>2660</v>
      </c>
      <c r="I17" s="99">
        <f>SUM(I9:I16)</f>
        <v>1763</v>
      </c>
      <c r="J17" s="100">
        <f t="shared" ref="J17" si="1">SUM(J9:J16)</f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870</v>
      </c>
      <c r="C20" s="72">
        <v>1160</v>
      </c>
      <c r="D20" s="73">
        <v>80672</v>
      </c>
      <c r="E20" s="104">
        <v>92.726436781609195</v>
      </c>
      <c r="F20" s="71">
        <v>280</v>
      </c>
      <c r="G20" s="105">
        <v>880</v>
      </c>
      <c r="H20" s="106">
        <v>730</v>
      </c>
      <c r="I20" s="107">
        <v>430</v>
      </c>
      <c r="J20" s="108">
        <v>0</v>
      </c>
    </row>
    <row r="21" spans="1:10" ht="18.75" x14ac:dyDescent="0.3">
      <c r="A21" s="103" t="s">
        <v>24</v>
      </c>
      <c r="B21" s="84">
        <v>527</v>
      </c>
      <c r="C21" s="109">
        <v>716</v>
      </c>
      <c r="D21" s="110">
        <v>50415</v>
      </c>
      <c r="E21" s="111">
        <v>95.664136622390899</v>
      </c>
      <c r="F21" s="84">
        <v>176</v>
      </c>
      <c r="G21" s="75">
        <v>540</v>
      </c>
      <c r="H21" s="85">
        <v>466</v>
      </c>
      <c r="I21" s="112">
        <v>250</v>
      </c>
      <c r="J21" s="113">
        <v>0</v>
      </c>
    </row>
    <row r="22" spans="1:10" ht="18.75" x14ac:dyDescent="0.3">
      <c r="A22" s="70" t="s">
        <v>25</v>
      </c>
      <c r="B22" s="114">
        <v>308</v>
      </c>
      <c r="C22" s="115">
        <v>420</v>
      </c>
      <c r="D22" s="116">
        <v>30372</v>
      </c>
      <c r="E22" s="111">
        <v>98.610389610389603</v>
      </c>
      <c r="F22" s="84">
        <v>111</v>
      </c>
      <c r="G22" s="75">
        <v>309</v>
      </c>
      <c r="H22" s="85">
        <v>269</v>
      </c>
      <c r="I22" s="112">
        <v>151</v>
      </c>
      <c r="J22" s="113">
        <v>0</v>
      </c>
    </row>
    <row r="23" spans="1:10" ht="18.75" x14ac:dyDescent="0.3">
      <c r="A23" s="79" t="s">
        <v>26</v>
      </c>
      <c r="B23" s="117">
        <v>422</v>
      </c>
      <c r="C23" s="118">
        <v>529</v>
      </c>
      <c r="D23" s="119">
        <v>34839</v>
      </c>
      <c r="E23" s="111">
        <v>82.556872037914687</v>
      </c>
      <c r="F23" s="80">
        <v>96</v>
      </c>
      <c r="G23" s="120">
        <v>433</v>
      </c>
      <c r="H23" s="85">
        <v>312</v>
      </c>
      <c r="I23" s="112">
        <v>217</v>
      </c>
      <c r="J23" s="121">
        <v>0</v>
      </c>
    </row>
    <row r="24" spans="1:10" ht="18.75" x14ac:dyDescent="0.3">
      <c r="A24" s="79" t="s">
        <v>27</v>
      </c>
      <c r="B24" s="117">
        <v>249</v>
      </c>
      <c r="C24" s="118">
        <v>332</v>
      </c>
      <c r="D24" s="119">
        <v>23219</v>
      </c>
      <c r="E24" s="111">
        <v>93.248995983935743</v>
      </c>
      <c r="F24" s="80">
        <v>82</v>
      </c>
      <c r="G24" s="120">
        <v>250</v>
      </c>
      <c r="H24" s="85">
        <v>195</v>
      </c>
      <c r="I24" s="112">
        <v>137</v>
      </c>
      <c r="J24" s="121">
        <v>0</v>
      </c>
    </row>
    <row r="25" spans="1:10" ht="18.75" x14ac:dyDescent="0.3">
      <c r="A25" s="79" t="s">
        <v>28</v>
      </c>
      <c r="B25" s="117">
        <v>191</v>
      </c>
      <c r="C25" s="118">
        <v>276</v>
      </c>
      <c r="D25" s="119">
        <v>20474</v>
      </c>
      <c r="E25" s="111">
        <v>107.19371727748691</v>
      </c>
      <c r="F25" s="80">
        <v>80</v>
      </c>
      <c r="G25" s="120">
        <v>196</v>
      </c>
      <c r="H25" s="85">
        <v>179</v>
      </c>
      <c r="I25" s="112">
        <v>97</v>
      </c>
      <c r="J25" s="121">
        <v>0</v>
      </c>
    </row>
    <row r="26" spans="1:10" ht="18.75" x14ac:dyDescent="0.3">
      <c r="A26" s="79" t="s">
        <v>29</v>
      </c>
      <c r="B26" s="117">
        <v>524</v>
      </c>
      <c r="C26" s="118">
        <v>701</v>
      </c>
      <c r="D26" s="119">
        <v>51389</v>
      </c>
      <c r="E26" s="111">
        <v>98.070610687022906</v>
      </c>
      <c r="F26" s="80">
        <v>159</v>
      </c>
      <c r="G26" s="120">
        <v>542</v>
      </c>
      <c r="H26" s="85">
        <v>402</v>
      </c>
      <c r="I26" s="112">
        <v>299</v>
      </c>
      <c r="J26" s="121">
        <v>0</v>
      </c>
    </row>
    <row r="27" spans="1:10" ht="18.75" x14ac:dyDescent="0.3">
      <c r="A27" s="79" t="s">
        <v>30</v>
      </c>
      <c r="B27" s="117">
        <v>614</v>
      </c>
      <c r="C27" s="118">
        <v>810</v>
      </c>
      <c r="D27" s="119">
        <v>60392</v>
      </c>
      <c r="E27" s="111">
        <v>98.358306188925084</v>
      </c>
      <c r="F27" s="80">
        <v>157</v>
      </c>
      <c r="G27" s="120">
        <v>653</v>
      </c>
      <c r="H27" s="85">
        <v>493</v>
      </c>
      <c r="I27" s="112">
        <v>317</v>
      </c>
      <c r="J27" s="121">
        <v>0</v>
      </c>
    </row>
    <row r="28" spans="1:10" ht="18.75" x14ac:dyDescent="0.3">
      <c r="A28" s="79" t="s">
        <v>31</v>
      </c>
      <c r="B28" s="117">
        <v>633</v>
      </c>
      <c r="C28" s="118">
        <v>896</v>
      </c>
      <c r="D28" s="119">
        <v>60196</v>
      </c>
      <c r="E28" s="111">
        <v>95.096366508688789</v>
      </c>
      <c r="F28" s="80">
        <v>257</v>
      </c>
      <c r="G28" s="120">
        <v>639</v>
      </c>
      <c r="H28" s="85">
        <v>584</v>
      </c>
      <c r="I28" s="112">
        <v>312</v>
      </c>
      <c r="J28" s="121">
        <v>0</v>
      </c>
    </row>
    <row r="29" spans="1:10" ht="18.75" x14ac:dyDescent="0.3">
      <c r="A29" s="79" t="s">
        <v>32</v>
      </c>
      <c r="B29" s="117">
        <v>426</v>
      </c>
      <c r="C29" s="118">
        <v>565</v>
      </c>
      <c r="D29" s="119">
        <v>37259</v>
      </c>
      <c r="E29" s="111">
        <v>87.462441314553985</v>
      </c>
      <c r="F29" s="80">
        <v>119</v>
      </c>
      <c r="G29" s="120">
        <v>446</v>
      </c>
      <c r="H29" s="85">
        <v>334</v>
      </c>
      <c r="I29" s="112">
        <v>231</v>
      </c>
      <c r="J29" s="121">
        <v>0</v>
      </c>
    </row>
    <row r="30" spans="1:10" ht="18.75" x14ac:dyDescent="0.3">
      <c r="A30" s="79" t="s">
        <v>33</v>
      </c>
      <c r="B30" s="117">
        <v>299</v>
      </c>
      <c r="C30" s="118">
        <v>455</v>
      </c>
      <c r="D30" s="119">
        <v>30262</v>
      </c>
      <c r="E30" s="111">
        <v>101.21070234113712</v>
      </c>
      <c r="F30" s="80">
        <v>148</v>
      </c>
      <c r="G30" s="120">
        <v>307</v>
      </c>
      <c r="H30" s="85">
        <v>272</v>
      </c>
      <c r="I30" s="112">
        <v>183</v>
      </c>
      <c r="J30" s="121">
        <v>0</v>
      </c>
    </row>
    <row r="31" spans="1:10" ht="18.75" x14ac:dyDescent="0.3">
      <c r="A31" s="122" t="s">
        <v>34</v>
      </c>
      <c r="B31" s="117">
        <v>404</v>
      </c>
      <c r="C31" s="123">
        <v>474</v>
      </c>
      <c r="D31" s="124">
        <v>31170</v>
      </c>
      <c r="E31" s="111">
        <v>77.153465346534659</v>
      </c>
      <c r="F31" s="125">
        <v>63</v>
      </c>
      <c r="G31" s="120">
        <v>411</v>
      </c>
      <c r="H31" s="85">
        <v>278</v>
      </c>
      <c r="I31" s="112">
        <v>196</v>
      </c>
      <c r="J31" s="126">
        <v>0</v>
      </c>
    </row>
    <row r="32" spans="1:10" ht="19.5" thickBot="1" x14ac:dyDescent="0.35">
      <c r="A32" s="122" t="s">
        <v>35</v>
      </c>
      <c r="B32" s="127">
        <v>90</v>
      </c>
      <c r="C32" s="128">
        <v>121</v>
      </c>
      <c r="D32" s="129">
        <v>9213</v>
      </c>
      <c r="E32" s="111">
        <v>102.36666666666666</v>
      </c>
      <c r="F32" s="87">
        <v>26</v>
      </c>
      <c r="G32" s="130">
        <v>95</v>
      </c>
      <c r="H32" s="92">
        <v>73</v>
      </c>
      <c r="I32" s="131">
        <v>48</v>
      </c>
      <c r="J32" s="132">
        <v>0</v>
      </c>
    </row>
    <row r="33" spans="1:10" ht="19.5" thickBot="1" x14ac:dyDescent="0.35">
      <c r="A33" s="95" t="s">
        <v>36</v>
      </c>
      <c r="B33" s="133">
        <f>SUM(B20:B32)</f>
        <v>5557</v>
      </c>
      <c r="C33" s="133">
        <f t="shared" ref="C33:D33" si="2">SUM(C20:C32)</f>
        <v>7455</v>
      </c>
      <c r="D33" s="134">
        <f t="shared" si="2"/>
        <v>519872</v>
      </c>
      <c r="E33" s="98">
        <f>D33/B33</f>
        <v>93.552636314558214</v>
      </c>
      <c r="F33" s="135">
        <f>SUM(F20:F32)</f>
        <v>1754</v>
      </c>
      <c r="G33" s="136">
        <f>SUM(G20:G32)</f>
        <v>5701</v>
      </c>
      <c r="H33" s="96">
        <f>SUM(H20:H32)</f>
        <v>4587</v>
      </c>
      <c r="I33" s="99">
        <f>SUM(I20:I32)</f>
        <v>2868</v>
      </c>
      <c r="J33" s="100">
        <f t="shared" ref="J33" si="3">SUM(J20:J32)</f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639</v>
      </c>
      <c r="C36" s="118">
        <v>855</v>
      </c>
      <c r="D36" s="119">
        <v>57189</v>
      </c>
      <c r="E36" s="76">
        <v>89.497652582159631</v>
      </c>
      <c r="F36" s="138">
        <v>207</v>
      </c>
      <c r="G36" s="139">
        <v>648</v>
      </c>
      <c r="H36" s="106">
        <v>556</v>
      </c>
      <c r="I36" s="107">
        <v>299</v>
      </c>
      <c r="J36" s="140">
        <v>0</v>
      </c>
    </row>
    <row r="37" spans="1:10" ht="18.75" x14ac:dyDescent="0.3">
      <c r="A37" s="79" t="s">
        <v>39</v>
      </c>
      <c r="B37" s="117">
        <v>689</v>
      </c>
      <c r="C37" s="118">
        <v>1016</v>
      </c>
      <c r="D37" s="119">
        <v>65934</v>
      </c>
      <c r="E37" s="85">
        <v>95.69521044992743</v>
      </c>
      <c r="F37" s="117">
        <v>318</v>
      </c>
      <c r="G37" s="141">
        <v>698</v>
      </c>
      <c r="H37" s="85">
        <v>656</v>
      </c>
      <c r="I37" s="112">
        <v>360</v>
      </c>
      <c r="J37" s="142">
        <v>0</v>
      </c>
    </row>
    <row r="38" spans="1:10" ht="18.75" x14ac:dyDescent="0.3">
      <c r="A38" s="79" t="s">
        <v>40</v>
      </c>
      <c r="B38" s="117">
        <v>413</v>
      </c>
      <c r="C38" s="118">
        <v>599</v>
      </c>
      <c r="D38" s="119">
        <v>39396</v>
      </c>
      <c r="E38" s="85">
        <v>95.389830508474574</v>
      </c>
      <c r="F38" s="117">
        <v>179</v>
      </c>
      <c r="G38" s="141">
        <v>420</v>
      </c>
      <c r="H38" s="85">
        <v>414</v>
      </c>
      <c r="I38" s="112">
        <v>185</v>
      </c>
      <c r="J38" s="142">
        <v>0</v>
      </c>
    </row>
    <row r="39" spans="1:10" ht="18.75" x14ac:dyDescent="0.3">
      <c r="A39" s="79" t="s">
        <v>41</v>
      </c>
      <c r="B39" s="117">
        <v>586</v>
      </c>
      <c r="C39" s="118">
        <v>662</v>
      </c>
      <c r="D39" s="119">
        <v>44000</v>
      </c>
      <c r="E39" s="85">
        <v>75.085324232081916</v>
      </c>
      <c r="F39" s="117">
        <v>75</v>
      </c>
      <c r="G39" s="141">
        <v>587</v>
      </c>
      <c r="H39" s="85">
        <v>365</v>
      </c>
      <c r="I39" s="112">
        <v>297</v>
      </c>
      <c r="J39" s="142">
        <v>0</v>
      </c>
    </row>
    <row r="40" spans="1:10" ht="18.75" x14ac:dyDescent="0.3">
      <c r="A40" s="79" t="s">
        <v>42</v>
      </c>
      <c r="B40" s="117">
        <v>260</v>
      </c>
      <c r="C40" s="118">
        <v>336</v>
      </c>
      <c r="D40" s="119">
        <v>22243</v>
      </c>
      <c r="E40" s="85">
        <v>85.55</v>
      </c>
      <c r="F40" s="117">
        <v>74</v>
      </c>
      <c r="G40" s="141">
        <v>262</v>
      </c>
      <c r="H40" s="85">
        <v>221</v>
      </c>
      <c r="I40" s="112">
        <v>115</v>
      </c>
      <c r="J40" s="142">
        <v>0</v>
      </c>
    </row>
    <row r="41" spans="1:10" ht="18.75" x14ac:dyDescent="0.3">
      <c r="A41" s="79" t="s">
        <v>43</v>
      </c>
      <c r="B41" s="117">
        <v>383</v>
      </c>
      <c r="C41" s="118">
        <v>474</v>
      </c>
      <c r="D41" s="119">
        <v>32075</v>
      </c>
      <c r="E41" s="85">
        <v>83.746736292428196</v>
      </c>
      <c r="F41" s="117">
        <v>82</v>
      </c>
      <c r="G41" s="141">
        <v>392</v>
      </c>
      <c r="H41" s="85">
        <v>297</v>
      </c>
      <c r="I41" s="112">
        <v>177</v>
      </c>
      <c r="J41" s="142">
        <v>0</v>
      </c>
    </row>
    <row r="42" spans="1:10" ht="18.75" x14ac:dyDescent="0.3">
      <c r="A42" s="79" t="s">
        <v>44</v>
      </c>
      <c r="B42" s="117">
        <v>579</v>
      </c>
      <c r="C42" s="118">
        <v>749</v>
      </c>
      <c r="D42" s="119">
        <v>51360</v>
      </c>
      <c r="E42" s="85">
        <v>88.704663212435236</v>
      </c>
      <c r="F42" s="117">
        <v>165</v>
      </c>
      <c r="G42" s="141">
        <v>584</v>
      </c>
      <c r="H42" s="85">
        <v>433</v>
      </c>
      <c r="I42" s="112">
        <v>316</v>
      </c>
      <c r="J42" s="142">
        <v>0</v>
      </c>
    </row>
    <row r="43" spans="1:10" ht="18.75" x14ac:dyDescent="0.3">
      <c r="A43" s="79" t="s">
        <v>45</v>
      </c>
      <c r="B43" s="117">
        <v>401</v>
      </c>
      <c r="C43" s="118">
        <v>541</v>
      </c>
      <c r="D43" s="119">
        <v>35382</v>
      </c>
      <c r="E43" s="85">
        <v>88.234413965087285</v>
      </c>
      <c r="F43" s="117">
        <v>137</v>
      </c>
      <c r="G43" s="141">
        <v>404</v>
      </c>
      <c r="H43" s="85">
        <v>338</v>
      </c>
      <c r="I43" s="112">
        <v>203</v>
      </c>
      <c r="J43" s="142">
        <v>0</v>
      </c>
    </row>
    <row r="44" spans="1:10" ht="18.75" x14ac:dyDescent="0.3">
      <c r="A44" s="79" t="s">
        <v>46</v>
      </c>
      <c r="B44" s="117">
        <v>260</v>
      </c>
      <c r="C44" s="118">
        <v>309</v>
      </c>
      <c r="D44" s="119">
        <v>20447</v>
      </c>
      <c r="E44" s="85">
        <v>78.642307692307696</v>
      </c>
      <c r="F44" s="117">
        <v>50</v>
      </c>
      <c r="G44" s="141">
        <v>259</v>
      </c>
      <c r="H44" s="85">
        <v>200</v>
      </c>
      <c r="I44" s="112">
        <v>109</v>
      </c>
      <c r="J44" s="142">
        <v>0</v>
      </c>
    </row>
    <row r="45" spans="1:10" ht="18.75" x14ac:dyDescent="0.3">
      <c r="A45" s="79" t="s">
        <v>47</v>
      </c>
      <c r="B45" s="117">
        <v>444</v>
      </c>
      <c r="C45" s="118">
        <v>647</v>
      </c>
      <c r="D45" s="119">
        <v>43080</v>
      </c>
      <c r="E45" s="85">
        <v>97.027027027027032</v>
      </c>
      <c r="F45" s="117">
        <v>195</v>
      </c>
      <c r="G45" s="141">
        <v>452</v>
      </c>
      <c r="H45" s="85">
        <v>386</v>
      </c>
      <c r="I45" s="112">
        <v>261</v>
      </c>
      <c r="J45" s="142">
        <v>0</v>
      </c>
    </row>
    <row r="46" spans="1:10" ht="19.5" thickBot="1" x14ac:dyDescent="0.35">
      <c r="A46" s="122" t="s">
        <v>48</v>
      </c>
      <c r="B46" s="117">
        <v>522</v>
      </c>
      <c r="C46" s="118">
        <v>635</v>
      </c>
      <c r="D46" s="119">
        <v>41843</v>
      </c>
      <c r="E46" s="85">
        <v>80.159003831417621</v>
      </c>
      <c r="F46" s="143">
        <v>119</v>
      </c>
      <c r="G46" s="141">
        <v>516</v>
      </c>
      <c r="H46" s="85">
        <v>356</v>
      </c>
      <c r="I46" s="112">
        <v>279</v>
      </c>
      <c r="J46" s="142">
        <v>0</v>
      </c>
    </row>
    <row r="47" spans="1:10" ht="19.5" thickBot="1" x14ac:dyDescent="0.35">
      <c r="A47" s="95" t="s">
        <v>49</v>
      </c>
      <c r="B47" s="133">
        <f t="shared" ref="B47:J47" si="4">SUM(B36:B46)</f>
        <v>5176</v>
      </c>
      <c r="C47" s="133">
        <f t="shared" si="4"/>
        <v>6823</v>
      </c>
      <c r="D47" s="134">
        <f t="shared" si="4"/>
        <v>452949</v>
      </c>
      <c r="E47" s="98">
        <f>D47/B47</f>
        <v>87.509466769706336</v>
      </c>
      <c r="F47" s="147">
        <f t="shared" si="4"/>
        <v>1601</v>
      </c>
      <c r="G47" s="147">
        <f t="shared" si="4"/>
        <v>5222</v>
      </c>
      <c r="H47" s="96">
        <f t="shared" si="4"/>
        <v>4222</v>
      </c>
      <c r="I47" s="99">
        <f t="shared" si="4"/>
        <v>2601</v>
      </c>
      <c r="J47" s="100">
        <f t="shared" si="4"/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318</v>
      </c>
      <c r="C50" s="151">
        <v>411</v>
      </c>
      <c r="D50" s="152">
        <v>28218</v>
      </c>
      <c r="E50" s="106">
        <v>88.735849056603769</v>
      </c>
      <c r="F50" s="138">
        <v>89</v>
      </c>
      <c r="G50" s="153">
        <v>322</v>
      </c>
      <c r="H50" s="154">
        <v>259</v>
      </c>
      <c r="I50" s="107">
        <v>152</v>
      </c>
      <c r="J50" s="108">
        <v>0</v>
      </c>
    </row>
    <row r="51" spans="1:10" ht="18.75" x14ac:dyDescent="0.3">
      <c r="A51" s="79" t="s">
        <v>52</v>
      </c>
      <c r="B51" s="117">
        <v>538</v>
      </c>
      <c r="C51" s="155">
        <v>638</v>
      </c>
      <c r="D51" s="156">
        <v>44662</v>
      </c>
      <c r="E51" s="85">
        <v>83.014869888475843</v>
      </c>
      <c r="F51" s="114">
        <v>83</v>
      </c>
      <c r="G51" s="153">
        <v>555</v>
      </c>
      <c r="H51" s="111">
        <v>381</v>
      </c>
      <c r="I51" s="112">
        <v>257</v>
      </c>
      <c r="J51" s="121">
        <v>0</v>
      </c>
    </row>
    <row r="52" spans="1:10" ht="18.75" x14ac:dyDescent="0.3">
      <c r="A52" s="79" t="s">
        <v>53</v>
      </c>
      <c r="B52" s="117">
        <v>1337</v>
      </c>
      <c r="C52" s="155">
        <v>1680</v>
      </c>
      <c r="D52" s="156">
        <v>116278</v>
      </c>
      <c r="E52" s="85">
        <v>86.969334330590868</v>
      </c>
      <c r="F52" s="114">
        <v>337</v>
      </c>
      <c r="G52" s="153">
        <v>1343</v>
      </c>
      <c r="H52" s="111">
        <v>1051</v>
      </c>
      <c r="I52" s="112">
        <v>629</v>
      </c>
      <c r="J52" s="121">
        <v>0</v>
      </c>
    </row>
    <row r="53" spans="1:10" ht="18.75" x14ac:dyDescent="0.3">
      <c r="A53" s="79" t="s">
        <v>54</v>
      </c>
      <c r="B53" s="117">
        <v>306</v>
      </c>
      <c r="C53" s="155">
        <v>373</v>
      </c>
      <c r="D53" s="156">
        <v>24583</v>
      </c>
      <c r="E53" s="85">
        <v>80.33660130718954</v>
      </c>
      <c r="F53" s="114">
        <v>62</v>
      </c>
      <c r="G53" s="153">
        <v>311</v>
      </c>
      <c r="H53" s="111">
        <v>209</v>
      </c>
      <c r="I53" s="112">
        <v>164</v>
      </c>
      <c r="J53" s="121">
        <v>0</v>
      </c>
    </row>
    <row r="54" spans="1:10" ht="18.75" x14ac:dyDescent="0.3">
      <c r="A54" s="79" t="s">
        <v>55</v>
      </c>
      <c r="B54" s="117">
        <v>326</v>
      </c>
      <c r="C54" s="155">
        <v>410</v>
      </c>
      <c r="D54" s="156">
        <v>29001</v>
      </c>
      <c r="E54" s="85">
        <v>88.960122699386503</v>
      </c>
      <c r="F54" s="114">
        <v>76</v>
      </c>
      <c r="G54" s="153">
        <v>334</v>
      </c>
      <c r="H54" s="111">
        <v>247</v>
      </c>
      <c r="I54" s="112">
        <v>163</v>
      </c>
      <c r="J54" s="121">
        <v>0</v>
      </c>
    </row>
    <row r="55" spans="1:10" ht="18.75" x14ac:dyDescent="0.3">
      <c r="A55" s="79" t="s">
        <v>56</v>
      </c>
      <c r="B55" s="117">
        <v>252</v>
      </c>
      <c r="C55" s="155">
        <v>299</v>
      </c>
      <c r="D55" s="156">
        <v>19619</v>
      </c>
      <c r="E55" s="85">
        <v>77.853174603174608</v>
      </c>
      <c r="F55" s="114">
        <v>45</v>
      </c>
      <c r="G55" s="153">
        <v>254</v>
      </c>
      <c r="H55" s="111">
        <v>195</v>
      </c>
      <c r="I55" s="112">
        <v>104</v>
      </c>
      <c r="J55" s="121">
        <v>0</v>
      </c>
    </row>
    <row r="56" spans="1:10" ht="19.5" thickBot="1" x14ac:dyDescent="0.35">
      <c r="A56" s="79" t="s">
        <v>57</v>
      </c>
      <c r="B56" s="144">
        <v>627</v>
      </c>
      <c r="C56" s="157">
        <v>789</v>
      </c>
      <c r="D56" s="158">
        <v>49427</v>
      </c>
      <c r="E56" s="85">
        <f>D56/B56</f>
        <v>78.830940988835721</v>
      </c>
      <c r="F56" s="127">
        <v>105</v>
      </c>
      <c r="G56" s="153">
        <v>684</v>
      </c>
      <c r="H56" s="159">
        <v>473</v>
      </c>
      <c r="I56" s="131">
        <v>316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3704</v>
      </c>
      <c r="C57" s="133">
        <f t="shared" ref="C57:D57" si="5">SUM(C50:C56)</f>
        <v>4600</v>
      </c>
      <c r="D57" s="133">
        <f t="shared" si="5"/>
        <v>311788</v>
      </c>
      <c r="E57" s="160">
        <f>D57/B57</f>
        <v>84.176025917926566</v>
      </c>
      <c r="F57" s="134">
        <f t="shared" ref="F57:J57" si="6">SUM(F50:F56)</f>
        <v>797</v>
      </c>
      <c r="G57" s="134">
        <f t="shared" si="6"/>
        <v>3803</v>
      </c>
      <c r="H57" s="161">
        <f t="shared" si="6"/>
        <v>2815</v>
      </c>
      <c r="I57" s="162">
        <f t="shared" si="6"/>
        <v>1785</v>
      </c>
      <c r="J57" s="163">
        <f t="shared" si="6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646</v>
      </c>
      <c r="C60" s="139">
        <v>884</v>
      </c>
      <c r="D60" s="138">
        <v>64736</v>
      </c>
      <c r="E60" s="106">
        <v>100.21052631578948</v>
      </c>
      <c r="F60" s="153">
        <v>239</v>
      </c>
      <c r="G60" s="153">
        <v>645</v>
      </c>
      <c r="H60" s="154">
        <v>526</v>
      </c>
      <c r="I60" s="107">
        <v>358</v>
      </c>
      <c r="J60" s="108">
        <v>0</v>
      </c>
    </row>
    <row r="61" spans="1:10" ht="18.75" x14ac:dyDescent="0.3">
      <c r="A61" s="79" t="s">
        <v>60</v>
      </c>
      <c r="B61" s="117">
        <v>496</v>
      </c>
      <c r="C61" s="141">
        <v>727</v>
      </c>
      <c r="D61" s="117">
        <v>48262</v>
      </c>
      <c r="E61" s="85">
        <v>97.302419354838705</v>
      </c>
      <c r="F61" s="153">
        <v>220</v>
      </c>
      <c r="G61" s="153">
        <v>507</v>
      </c>
      <c r="H61" s="111">
        <v>477</v>
      </c>
      <c r="I61" s="112">
        <v>250</v>
      </c>
      <c r="J61" s="121">
        <v>0</v>
      </c>
    </row>
    <row r="62" spans="1:10" ht="18.75" x14ac:dyDescent="0.3">
      <c r="A62" s="79" t="s">
        <v>61</v>
      </c>
      <c r="B62" s="117">
        <v>620</v>
      </c>
      <c r="C62" s="141">
        <v>875</v>
      </c>
      <c r="D62" s="117">
        <v>58077</v>
      </c>
      <c r="E62" s="85">
        <v>93.67258064516129</v>
      </c>
      <c r="F62" s="153">
        <v>254</v>
      </c>
      <c r="G62" s="153">
        <v>621</v>
      </c>
      <c r="H62" s="111">
        <v>597</v>
      </c>
      <c r="I62" s="112">
        <v>278</v>
      </c>
      <c r="J62" s="121">
        <v>0</v>
      </c>
    </row>
    <row r="63" spans="1:10" ht="18.75" x14ac:dyDescent="0.3">
      <c r="A63" s="79" t="s">
        <v>62</v>
      </c>
      <c r="B63" s="117">
        <v>454</v>
      </c>
      <c r="C63" s="141">
        <v>644</v>
      </c>
      <c r="D63" s="117">
        <v>43261</v>
      </c>
      <c r="E63" s="85">
        <v>95.288546255506603</v>
      </c>
      <c r="F63" s="153">
        <v>173</v>
      </c>
      <c r="G63" s="153">
        <v>471</v>
      </c>
      <c r="H63" s="111">
        <v>399</v>
      </c>
      <c r="I63" s="112">
        <v>245</v>
      </c>
      <c r="J63" s="121">
        <v>0</v>
      </c>
    </row>
    <row r="64" spans="1:10" ht="18.75" x14ac:dyDescent="0.3">
      <c r="A64" s="79" t="s">
        <v>63</v>
      </c>
      <c r="B64" s="117">
        <v>277</v>
      </c>
      <c r="C64" s="141">
        <v>390</v>
      </c>
      <c r="D64" s="117">
        <v>25531</v>
      </c>
      <c r="E64" s="85">
        <v>92.16967509025271</v>
      </c>
      <c r="F64" s="153">
        <v>96</v>
      </c>
      <c r="G64" s="153">
        <v>294</v>
      </c>
      <c r="H64" s="111">
        <v>223</v>
      </c>
      <c r="I64" s="112">
        <v>167</v>
      </c>
      <c r="J64" s="121">
        <v>0</v>
      </c>
    </row>
    <row r="65" spans="1:10" ht="18.75" x14ac:dyDescent="0.3">
      <c r="A65" s="79" t="s">
        <v>64</v>
      </c>
      <c r="B65" s="117">
        <v>507</v>
      </c>
      <c r="C65" s="141">
        <v>725</v>
      </c>
      <c r="D65" s="117">
        <v>49813</v>
      </c>
      <c r="E65" s="85">
        <v>98.250493096646949</v>
      </c>
      <c r="F65" s="153">
        <v>214</v>
      </c>
      <c r="G65" s="153">
        <v>511</v>
      </c>
      <c r="H65" s="111">
        <v>479</v>
      </c>
      <c r="I65" s="112">
        <v>246</v>
      </c>
      <c r="J65" s="121">
        <v>0</v>
      </c>
    </row>
    <row r="66" spans="1:10" ht="19.5" thickBot="1" x14ac:dyDescent="0.35">
      <c r="A66" s="79" t="s">
        <v>65</v>
      </c>
      <c r="B66" s="144">
        <v>488</v>
      </c>
      <c r="C66" s="145">
        <v>658</v>
      </c>
      <c r="D66" s="144">
        <v>43011</v>
      </c>
      <c r="E66" s="85">
        <v>88.13729508196721</v>
      </c>
      <c r="F66" s="164">
        <v>162</v>
      </c>
      <c r="G66" s="153">
        <v>496</v>
      </c>
      <c r="H66" s="159">
        <v>401</v>
      </c>
      <c r="I66" s="131">
        <v>257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3488</v>
      </c>
      <c r="C67" s="133">
        <f t="shared" ref="C67:J67" si="7">SUM(C60:C66)</f>
        <v>4903</v>
      </c>
      <c r="D67" s="133">
        <f t="shared" si="7"/>
        <v>332691</v>
      </c>
      <c r="E67" s="165">
        <f>D67/B67</f>
        <v>95.381594036697251</v>
      </c>
      <c r="F67" s="134">
        <f t="shared" si="7"/>
        <v>1358</v>
      </c>
      <c r="G67" s="134">
        <f t="shared" si="7"/>
        <v>3545</v>
      </c>
      <c r="H67" s="96">
        <f t="shared" si="7"/>
        <v>3102</v>
      </c>
      <c r="I67" s="99">
        <f t="shared" si="7"/>
        <v>1801</v>
      </c>
      <c r="J67" s="100">
        <f t="shared" si="7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166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266</v>
      </c>
      <c r="C70" s="139">
        <v>371</v>
      </c>
      <c r="D70" s="138">
        <v>24284</v>
      </c>
      <c r="E70" s="170">
        <v>91.293233082706763</v>
      </c>
      <c r="F70" s="153">
        <v>101</v>
      </c>
      <c r="G70" s="153">
        <v>270</v>
      </c>
      <c r="H70" s="104">
        <v>226</v>
      </c>
      <c r="I70" s="171">
        <v>145</v>
      </c>
      <c r="J70" s="113">
        <v>0</v>
      </c>
    </row>
    <row r="71" spans="1:10" ht="18.75" x14ac:dyDescent="0.3">
      <c r="A71" s="79" t="s">
        <v>68</v>
      </c>
      <c r="B71" s="117">
        <v>558</v>
      </c>
      <c r="C71" s="141">
        <v>789</v>
      </c>
      <c r="D71" s="117">
        <v>52602</v>
      </c>
      <c r="E71" s="172">
        <v>94.268817204301072</v>
      </c>
      <c r="F71" s="153">
        <v>205</v>
      </c>
      <c r="G71" s="153">
        <v>584</v>
      </c>
      <c r="H71" s="111">
        <v>482</v>
      </c>
      <c r="I71" s="112">
        <v>307</v>
      </c>
      <c r="J71" s="121">
        <v>0</v>
      </c>
    </row>
    <row r="72" spans="1:10" ht="18.75" x14ac:dyDescent="0.3">
      <c r="A72" s="79" t="s">
        <v>66</v>
      </c>
      <c r="B72" s="117">
        <v>556</v>
      </c>
      <c r="C72" s="141">
        <v>850</v>
      </c>
      <c r="D72" s="117">
        <v>56035</v>
      </c>
      <c r="E72" s="172">
        <v>100.78237410071942</v>
      </c>
      <c r="F72" s="153">
        <v>278</v>
      </c>
      <c r="G72" s="153">
        <v>572</v>
      </c>
      <c r="H72" s="111">
        <v>530</v>
      </c>
      <c r="I72" s="112">
        <v>320</v>
      </c>
      <c r="J72" s="121">
        <v>0</v>
      </c>
    </row>
    <row r="73" spans="1:10" ht="18.75" x14ac:dyDescent="0.3">
      <c r="A73" s="79" t="s">
        <v>69</v>
      </c>
      <c r="B73" s="117">
        <v>296</v>
      </c>
      <c r="C73" s="141">
        <v>374</v>
      </c>
      <c r="D73" s="117">
        <v>24491</v>
      </c>
      <c r="E73" s="172">
        <v>82.73986486486487</v>
      </c>
      <c r="F73" s="153">
        <v>73</v>
      </c>
      <c r="G73" s="153">
        <v>301</v>
      </c>
      <c r="H73" s="111">
        <v>216</v>
      </c>
      <c r="I73" s="112">
        <v>158</v>
      </c>
      <c r="J73" s="121">
        <v>0</v>
      </c>
    </row>
    <row r="74" spans="1:10" ht="18.75" x14ac:dyDescent="0.3">
      <c r="A74" s="79" t="s">
        <v>70</v>
      </c>
      <c r="B74" s="117">
        <v>341</v>
      </c>
      <c r="C74" s="141">
        <v>490</v>
      </c>
      <c r="D74" s="117">
        <v>33104</v>
      </c>
      <c r="E74" s="172">
        <v>97.079178885630498</v>
      </c>
      <c r="F74" s="153">
        <v>146</v>
      </c>
      <c r="G74" s="153">
        <v>344</v>
      </c>
      <c r="H74" s="111">
        <v>320</v>
      </c>
      <c r="I74" s="112">
        <v>170</v>
      </c>
      <c r="J74" s="121">
        <v>0</v>
      </c>
    </row>
    <row r="75" spans="1:10" ht="19.5" thickBot="1" x14ac:dyDescent="0.35">
      <c r="A75" s="86" t="s">
        <v>71</v>
      </c>
      <c r="B75" s="144">
        <v>323</v>
      </c>
      <c r="C75" s="145">
        <v>467</v>
      </c>
      <c r="D75" s="144">
        <v>30644</v>
      </c>
      <c r="E75" s="173">
        <v>94.873065015479881</v>
      </c>
      <c r="F75" s="164">
        <v>139</v>
      </c>
      <c r="G75" s="153">
        <v>328</v>
      </c>
      <c r="H75" s="174">
        <v>312</v>
      </c>
      <c r="I75" s="175">
        <v>155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2340</v>
      </c>
      <c r="C76" s="133">
        <f t="shared" ref="C76:J76" si="8">SUM(C70:C75)</f>
        <v>3341</v>
      </c>
      <c r="D76" s="133">
        <f t="shared" si="8"/>
        <v>221160</v>
      </c>
      <c r="E76" s="160">
        <f>D76/B76</f>
        <v>94.512820512820511</v>
      </c>
      <c r="F76" s="134">
        <f t="shared" si="8"/>
        <v>942</v>
      </c>
      <c r="G76" s="134">
        <f t="shared" si="8"/>
        <v>2399</v>
      </c>
      <c r="H76" s="96">
        <f t="shared" si="8"/>
        <v>2086</v>
      </c>
      <c r="I76" s="99">
        <f t="shared" si="8"/>
        <v>1255</v>
      </c>
      <c r="J76" s="100">
        <f t="shared" si="8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146</v>
      </c>
      <c r="C79" s="139">
        <v>222</v>
      </c>
      <c r="D79" s="138">
        <v>15367</v>
      </c>
      <c r="E79" s="170">
        <v>105.25342465753425</v>
      </c>
      <c r="F79" s="153">
        <v>77</v>
      </c>
      <c r="G79" s="153">
        <v>145</v>
      </c>
      <c r="H79" s="154">
        <v>137</v>
      </c>
      <c r="I79" s="107">
        <v>85</v>
      </c>
      <c r="J79" s="108">
        <v>0</v>
      </c>
    </row>
    <row r="80" spans="1:10" ht="18.75" x14ac:dyDescent="0.3">
      <c r="A80" s="79" t="s">
        <v>74</v>
      </c>
      <c r="B80" s="117">
        <v>12</v>
      </c>
      <c r="C80" s="141">
        <v>18</v>
      </c>
      <c r="D80" s="117">
        <v>1216</v>
      </c>
      <c r="E80" s="172">
        <v>101.33333333333333</v>
      </c>
      <c r="F80" s="153">
        <v>6</v>
      </c>
      <c r="G80" s="153">
        <v>12</v>
      </c>
      <c r="H80" s="111">
        <v>9</v>
      </c>
      <c r="I80" s="112">
        <v>9</v>
      </c>
      <c r="J80" s="121">
        <v>0</v>
      </c>
    </row>
    <row r="81" spans="1:10" ht="18.75" x14ac:dyDescent="0.3">
      <c r="A81" s="79" t="s">
        <v>75</v>
      </c>
      <c r="B81" s="117">
        <v>400</v>
      </c>
      <c r="C81" s="141">
        <v>648</v>
      </c>
      <c r="D81" s="117">
        <v>43142</v>
      </c>
      <c r="E81" s="172">
        <v>107.855</v>
      </c>
      <c r="F81" s="153">
        <v>249</v>
      </c>
      <c r="G81" s="153">
        <v>399</v>
      </c>
      <c r="H81" s="111">
        <v>424</v>
      </c>
      <c r="I81" s="112">
        <v>224</v>
      </c>
      <c r="J81" s="121">
        <v>0</v>
      </c>
    </row>
    <row r="82" spans="1:10" ht="18.75" x14ac:dyDescent="0.3">
      <c r="A82" s="79" t="s">
        <v>72</v>
      </c>
      <c r="B82" s="117">
        <v>550</v>
      </c>
      <c r="C82" s="141">
        <v>796</v>
      </c>
      <c r="D82" s="117">
        <v>56675</v>
      </c>
      <c r="E82" s="172">
        <v>103.04545454545455</v>
      </c>
      <c r="F82" s="153">
        <v>224</v>
      </c>
      <c r="G82" s="153">
        <v>572</v>
      </c>
      <c r="H82" s="111">
        <v>521</v>
      </c>
      <c r="I82" s="112">
        <v>275</v>
      </c>
      <c r="J82" s="121">
        <v>0</v>
      </c>
    </row>
    <row r="83" spans="1:10" ht="18.75" x14ac:dyDescent="0.3">
      <c r="A83" s="79" t="s">
        <v>76</v>
      </c>
      <c r="B83" s="117">
        <v>498</v>
      </c>
      <c r="C83" s="141">
        <v>664</v>
      </c>
      <c r="D83" s="117">
        <v>43914</v>
      </c>
      <c r="E83" s="172">
        <v>88.180722891566262</v>
      </c>
      <c r="F83" s="153">
        <v>162</v>
      </c>
      <c r="G83" s="153">
        <v>502</v>
      </c>
      <c r="H83" s="111">
        <v>404</v>
      </c>
      <c r="I83" s="112">
        <v>260</v>
      </c>
      <c r="J83" s="121">
        <v>0</v>
      </c>
    </row>
    <row r="84" spans="1:10" ht="18.75" x14ac:dyDescent="0.3">
      <c r="A84" s="79" t="s">
        <v>77</v>
      </c>
      <c r="B84" s="117">
        <v>554</v>
      </c>
      <c r="C84" s="141">
        <v>742</v>
      </c>
      <c r="D84" s="117">
        <v>54592</v>
      </c>
      <c r="E84" s="172">
        <v>98.541516245487358</v>
      </c>
      <c r="F84" s="153">
        <v>177</v>
      </c>
      <c r="G84" s="153">
        <v>565</v>
      </c>
      <c r="H84" s="111">
        <v>457</v>
      </c>
      <c r="I84" s="112">
        <v>285</v>
      </c>
      <c r="J84" s="121">
        <v>0</v>
      </c>
    </row>
    <row r="85" spans="1:10" ht="18.75" x14ac:dyDescent="0.3">
      <c r="A85" s="79" t="s">
        <v>78</v>
      </c>
      <c r="B85" s="117">
        <v>165</v>
      </c>
      <c r="C85" s="141">
        <v>219</v>
      </c>
      <c r="D85" s="117">
        <v>14857</v>
      </c>
      <c r="E85" s="172">
        <v>90.042424242424246</v>
      </c>
      <c r="F85" s="153">
        <v>51</v>
      </c>
      <c r="G85" s="153">
        <v>168</v>
      </c>
      <c r="H85" s="111">
        <v>136</v>
      </c>
      <c r="I85" s="112">
        <v>83</v>
      </c>
      <c r="J85" s="121">
        <v>0</v>
      </c>
    </row>
    <row r="86" spans="1:10" ht="18.75" x14ac:dyDescent="0.3">
      <c r="A86" s="79" t="s">
        <v>79</v>
      </c>
      <c r="B86" s="117">
        <v>387</v>
      </c>
      <c r="C86" s="141">
        <v>510</v>
      </c>
      <c r="D86" s="117">
        <v>33428</v>
      </c>
      <c r="E86" s="172">
        <v>86.377260981912144</v>
      </c>
      <c r="F86" s="153">
        <v>124</v>
      </c>
      <c r="G86" s="153">
        <v>386</v>
      </c>
      <c r="H86" s="111">
        <v>328</v>
      </c>
      <c r="I86" s="112">
        <v>182</v>
      </c>
      <c r="J86" s="121">
        <v>0</v>
      </c>
    </row>
    <row r="87" spans="1:10" ht="18.75" x14ac:dyDescent="0.3">
      <c r="A87" s="79" t="s">
        <v>80</v>
      </c>
      <c r="B87" s="117">
        <v>127</v>
      </c>
      <c r="C87" s="141">
        <v>183</v>
      </c>
      <c r="D87" s="117">
        <v>12114</v>
      </c>
      <c r="E87" s="172">
        <v>95.385826771653541</v>
      </c>
      <c r="F87" s="153">
        <v>53</v>
      </c>
      <c r="G87" s="153">
        <v>130</v>
      </c>
      <c r="H87" s="111">
        <v>107</v>
      </c>
      <c r="I87" s="112">
        <v>76</v>
      </c>
      <c r="J87" s="121">
        <v>0</v>
      </c>
    </row>
    <row r="88" spans="1:10" ht="19.5" thickBot="1" x14ac:dyDescent="0.35">
      <c r="A88" s="86" t="s">
        <v>81</v>
      </c>
      <c r="B88" s="144">
        <v>665</v>
      </c>
      <c r="C88" s="145">
        <v>877</v>
      </c>
      <c r="D88" s="144">
        <v>60237</v>
      </c>
      <c r="E88" s="173">
        <v>90.581954887218046</v>
      </c>
      <c r="F88" s="164">
        <v>200</v>
      </c>
      <c r="G88" s="153">
        <v>677</v>
      </c>
      <c r="H88" s="159">
        <v>563</v>
      </c>
      <c r="I88" s="131">
        <v>314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3504</v>
      </c>
      <c r="C89" s="133">
        <f t="shared" ref="C89:D89" si="9">SUM(C79:C88)</f>
        <v>4879</v>
      </c>
      <c r="D89" s="133">
        <f t="shared" si="9"/>
        <v>335542</v>
      </c>
      <c r="E89" s="176">
        <f>D89/B89</f>
        <v>95.759703196347033</v>
      </c>
      <c r="F89" s="177">
        <f>SUM(F79:F88)</f>
        <v>1323</v>
      </c>
      <c r="G89" s="177">
        <f>SUM(G79:G88)</f>
        <v>3556</v>
      </c>
      <c r="H89" s="161">
        <f>SUM(H79:H88)</f>
        <v>3086</v>
      </c>
      <c r="I89" s="162">
        <f t="shared" ref="I89:J89" si="10">SUM(I79:I88)</f>
        <v>1793</v>
      </c>
      <c r="J89" s="163">
        <f t="shared" si="1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291</v>
      </c>
      <c r="C92" s="139">
        <v>377</v>
      </c>
      <c r="D92" s="152">
        <v>26641</v>
      </c>
      <c r="E92" s="106">
        <v>91.549828178694156</v>
      </c>
      <c r="F92" s="153">
        <v>82</v>
      </c>
      <c r="G92" s="153">
        <v>295</v>
      </c>
      <c r="H92" s="154">
        <v>239</v>
      </c>
      <c r="I92" s="107">
        <v>138</v>
      </c>
      <c r="J92" s="108">
        <v>0</v>
      </c>
    </row>
    <row r="93" spans="1:10" ht="18.75" x14ac:dyDescent="0.3">
      <c r="A93" s="79" t="s">
        <v>84</v>
      </c>
      <c r="B93" s="117">
        <v>377</v>
      </c>
      <c r="C93" s="141">
        <v>449</v>
      </c>
      <c r="D93" s="156">
        <v>29850</v>
      </c>
      <c r="E93" s="85">
        <v>79.177718832891244</v>
      </c>
      <c r="F93" s="153">
        <v>64</v>
      </c>
      <c r="G93" s="153">
        <v>385</v>
      </c>
      <c r="H93" s="111">
        <v>267</v>
      </c>
      <c r="I93" s="112">
        <v>182</v>
      </c>
      <c r="J93" s="121">
        <v>0</v>
      </c>
    </row>
    <row r="94" spans="1:10" ht="18.75" x14ac:dyDescent="0.3">
      <c r="A94" s="79" t="s">
        <v>85</v>
      </c>
      <c r="B94" s="117">
        <v>226</v>
      </c>
      <c r="C94" s="141">
        <v>274</v>
      </c>
      <c r="D94" s="156">
        <v>19105</v>
      </c>
      <c r="E94" s="85">
        <v>84.535398230088489</v>
      </c>
      <c r="F94" s="153">
        <v>47</v>
      </c>
      <c r="G94" s="153">
        <v>227</v>
      </c>
      <c r="H94" s="111">
        <v>173</v>
      </c>
      <c r="I94" s="112">
        <v>101</v>
      </c>
      <c r="J94" s="121">
        <v>0</v>
      </c>
    </row>
    <row r="95" spans="1:10" ht="18.75" x14ac:dyDescent="0.3">
      <c r="A95" s="79" t="s">
        <v>86</v>
      </c>
      <c r="B95" s="117">
        <v>99</v>
      </c>
      <c r="C95" s="141">
        <v>118</v>
      </c>
      <c r="D95" s="156">
        <v>8435</v>
      </c>
      <c r="E95" s="85">
        <v>85.202020202020208</v>
      </c>
      <c r="F95" s="153">
        <v>17</v>
      </c>
      <c r="G95" s="153">
        <v>101</v>
      </c>
      <c r="H95" s="111">
        <v>66</v>
      </c>
      <c r="I95" s="112">
        <v>52</v>
      </c>
      <c r="J95" s="121">
        <v>0</v>
      </c>
    </row>
    <row r="96" spans="1:10" ht="18.75" x14ac:dyDescent="0.3">
      <c r="A96" s="79" t="s">
        <v>87</v>
      </c>
      <c r="B96" s="117">
        <v>320</v>
      </c>
      <c r="C96" s="141">
        <v>386</v>
      </c>
      <c r="D96" s="156">
        <v>25437</v>
      </c>
      <c r="E96" s="85">
        <v>79.490624999999994</v>
      </c>
      <c r="F96" s="153">
        <v>53</v>
      </c>
      <c r="G96" s="153">
        <v>333</v>
      </c>
      <c r="H96" s="111">
        <v>244</v>
      </c>
      <c r="I96" s="112">
        <v>142</v>
      </c>
      <c r="J96" s="121">
        <v>0</v>
      </c>
    </row>
    <row r="97" spans="1:10" ht="18.75" x14ac:dyDescent="0.3">
      <c r="A97" s="79" t="s">
        <v>88</v>
      </c>
      <c r="B97" s="117">
        <v>72</v>
      </c>
      <c r="C97" s="141">
        <v>108</v>
      </c>
      <c r="D97" s="156">
        <v>9557</v>
      </c>
      <c r="E97" s="85">
        <v>132.73611111111111</v>
      </c>
      <c r="F97" s="153">
        <v>33</v>
      </c>
      <c r="G97" s="153">
        <v>75</v>
      </c>
      <c r="H97" s="111">
        <v>62</v>
      </c>
      <c r="I97" s="112">
        <v>46</v>
      </c>
      <c r="J97" s="121">
        <v>0</v>
      </c>
    </row>
    <row r="98" spans="1:10" ht="18.75" x14ac:dyDescent="0.3">
      <c r="A98" s="79" t="s">
        <v>89</v>
      </c>
      <c r="B98" s="117">
        <v>1063</v>
      </c>
      <c r="C98" s="141">
        <v>1483</v>
      </c>
      <c r="D98" s="156">
        <v>102949</v>
      </c>
      <c r="E98" s="85">
        <v>96.847601128880527</v>
      </c>
      <c r="F98" s="153">
        <v>396</v>
      </c>
      <c r="G98" s="153">
        <v>1087</v>
      </c>
      <c r="H98" s="111">
        <v>933</v>
      </c>
      <c r="I98" s="112">
        <v>550</v>
      </c>
      <c r="J98" s="121">
        <v>0</v>
      </c>
    </row>
    <row r="99" spans="1:10" ht="18.75" x14ac:dyDescent="0.3">
      <c r="A99" s="178" t="s">
        <v>90</v>
      </c>
      <c r="B99" s="117">
        <v>264</v>
      </c>
      <c r="C99" s="141">
        <v>324</v>
      </c>
      <c r="D99" s="179">
        <v>22256</v>
      </c>
      <c r="E99" s="180">
        <v>84.303030303030297</v>
      </c>
      <c r="F99" s="153">
        <v>56</v>
      </c>
      <c r="G99" s="153">
        <v>268</v>
      </c>
      <c r="H99" s="111">
        <v>178</v>
      </c>
      <c r="I99" s="112">
        <v>146</v>
      </c>
      <c r="J99" s="121">
        <v>0</v>
      </c>
    </row>
    <row r="100" spans="1:10" ht="19.5" thickBot="1" x14ac:dyDescent="0.35">
      <c r="A100" s="79" t="s">
        <v>91</v>
      </c>
      <c r="B100" s="144">
        <v>434</v>
      </c>
      <c r="C100" s="145">
        <v>539</v>
      </c>
      <c r="D100" s="158">
        <v>35585</v>
      </c>
      <c r="E100" s="92">
        <v>81.993087557603687</v>
      </c>
      <c r="F100" s="164">
        <v>96</v>
      </c>
      <c r="G100" s="153">
        <v>443</v>
      </c>
      <c r="H100" s="159">
        <v>322</v>
      </c>
      <c r="I100" s="131">
        <v>217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3146</v>
      </c>
      <c r="C101" s="133">
        <f t="shared" ref="C101:G101" si="11">SUM(C92:C100)</f>
        <v>4058</v>
      </c>
      <c r="D101" s="133">
        <f t="shared" si="11"/>
        <v>279815</v>
      </c>
      <c r="E101" s="160">
        <f>D101/B101</f>
        <v>88.943102352193264</v>
      </c>
      <c r="F101" s="134">
        <f t="shared" si="11"/>
        <v>844</v>
      </c>
      <c r="G101" s="134">
        <f t="shared" si="11"/>
        <v>3214</v>
      </c>
      <c r="H101" s="161">
        <f>SUM(H92:H100)</f>
        <v>2484</v>
      </c>
      <c r="I101" s="162">
        <f>SUM(I92:I100)</f>
        <v>1574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220</v>
      </c>
      <c r="C104" s="183">
        <v>270</v>
      </c>
      <c r="D104" s="182">
        <v>18023</v>
      </c>
      <c r="E104" s="170">
        <v>81.922727272727272</v>
      </c>
      <c r="F104" s="153">
        <v>36</v>
      </c>
      <c r="G104" s="153">
        <v>234</v>
      </c>
      <c r="H104" s="154">
        <v>164</v>
      </c>
      <c r="I104" s="107">
        <v>106</v>
      </c>
      <c r="J104" s="108">
        <v>0</v>
      </c>
    </row>
    <row r="105" spans="1:10" ht="18.75" x14ac:dyDescent="0.3">
      <c r="A105" s="184" t="s">
        <v>94</v>
      </c>
      <c r="B105" s="117">
        <v>313</v>
      </c>
      <c r="C105" s="119">
        <v>402</v>
      </c>
      <c r="D105" s="117">
        <v>26663</v>
      </c>
      <c r="E105" s="172">
        <v>85.185303514376997</v>
      </c>
      <c r="F105" s="153">
        <v>70</v>
      </c>
      <c r="G105" s="153">
        <v>332</v>
      </c>
      <c r="H105" s="111">
        <v>248</v>
      </c>
      <c r="I105" s="112">
        <v>154</v>
      </c>
      <c r="J105" s="121">
        <v>0</v>
      </c>
    </row>
    <row r="106" spans="1:10" ht="18.75" x14ac:dyDescent="0.3">
      <c r="A106" s="184" t="s">
        <v>95</v>
      </c>
      <c r="B106" s="114">
        <v>58</v>
      </c>
      <c r="C106" s="185">
        <v>65</v>
      </c>
      <c r="D106" s="114">
        <v>4336</v>
      </c>
      <c r="E106" s="172">
        <v>74.758620689655174</v>
      </c>
      <c r="F106" s="153">
        <v>6</v>
      </c>
      <c r="G106" s="153">
        <v>59</v>
      </c>
      <c r="H106" s="111">
        <v>49</v>
      </c>
      <c r="I106" s="112">
        <v>16</v>
      </c>
      <c r="J106" s="121">
        <v>0</v>
      </c>
    </row>
    <row r="107" spans="1:10" ht="18.75" x14ac:dyDescent="0.3">
      <c r="A107" s="184" t="s">
        <v>96</v>
      </c>
      <c r="B107" s="117">
        <v>429</v>
      </c>
      <c r="C107" s="141">
        <v>522</v>
      </c>
      <c r="D107" s="117">
        <v>36826</v>
      </c>
      <c r="E107" s="172">
        <v>85.841491841491845</v>
      </c>
      <c r="F107" s="153">
        <v>76</v>
      </c>
      <c r="G107" s="153">
        <v>446</v>
      </c>
      <c r="H107" s="111">
        <v>314</v>
      </c>
      <c r="I107" s="112">
        <v>208</v>
      </c>
      <c r="J107" s="121">
        <v>0</v>
      </c>
    </row>
    <row r="108" spans="1:10" ht="18.75" x14ac:dyDescent="0.3">
      <c r="A108" s="79" t="s">
        <v>97</v>
      </c>
      <c r="B108" s="117">
        <v>297</v>
      </c>
      <c r="C108" s="141">
        <v>344</v>
      </c>
      <c r="D108" s="117">
        <v>22185</v>
      </c>
      <c r="E108" s="172">
        <v>74.696969696969703</v>
      </c>
      <c r="F108" s="153">
        <v>42</v>
      </c>
      <c r="G108" s="153">
        <v>302</v>
      </c>
      <c r="H108" s="111">
        <v>221</v>
      </c>
      <c r="I108" s="112">
        <v>123</v>
      </c>
      <c r="J108" s="121">
        <v>0</v>
      </c>
    </row>
    <row r="109" spans="1:10" ht="18.75" x14ac:dyDescent="0.3">
      <c r="A109" s="79" t="s">
        <v>98</v>
      </c>
      <c r="B109" s="117">
        <v>297</v>
      </c>
      <c r="C109" s="141">
        <v>342</v>
      </c>
      <c r="D109" s="117">
        <v>24595</v>
      </c>
      <c r="E109" s="172">
        <v>82.811447811447806</v>
      </c>
      <c r="F109" s="153">
        <v>46</v>
      </c>
      <c r="G109" s="153">
        <v>296</v>
      </c>
      <c r="H109" s="111">
        <v>199</v>
      </c>
      <c r="I109" s="112">
        <v>143</v>
      </c>
      <c r="J109" s="121">
        <v>0</v>
      </c>
    </row>
    <row r="110" spans="1:10" ht="18.75" x14ac:dyDescent="0.3">
      <c r="A110" s="79" t="s">
        <v>99</v>
      </c>
      <c r="B110" s="117">
        <v>479</v>
      </c>
      <c r="C110" s="141">
        <v>598</v>
      </c>
      <c r="D110" s="117">
        <v>39552</v>
      </c>
      <c r="E110" s="172">
        <v>82.57202505219206</v>
      </c>
      <c r="F110" s="153">
        <v>116</v>
      </c>
      <c r="G110" s="153">
        <v>482</v>
      </c>
      <c r="H110" s="111">
        <v>394</v>
      </c>
      <c r="I110" s="112">
        <v>204</v>
      </c>
      <c r="J110" s="121">
        <v>0</v>
      </c>
    </row>
    <row r="111" spans="1:10" ht="18.75" x14ac:dyDescent="0.3">
      <c r="A111" s="79" t="s">
        <v>100</v>
      </c>
      <c r="B111" s="117">
        <v>417</v>
      </c>
      <c r="C111" s="141">
        <v>481</v>
      </c>
      <c r="D111" s="117">
        <v>31557</v>
      </c>
      <c r="E111" s="172">
        <v>75.676258992805757</v>
      </c>
      <c r="F111" s="153">
        <v>48</v>
      </c>
      <c r="G111" s="153">
        <v>433</v>
      </c>
      <c r="H111" s="111">
        <v>272</v>
      </c>
      <c r="I111" s="112">
        <v>209</v>
      </c>
      <c r="J111" s="121">
        <v>0</v>
      </c>
    </row>
    <row r="112" spans="1:10" ht="18.75" x14ac:dyDescent="0.3">
      <c r="A112" s="79" t="s">
        <v>101</v>
      </c>
      <c r="B112" s="117">
        <v>388</v>
      </c>
      <c r="C112" s="141">
        <v>495</v>
      </c>
      <c r="D112" s="117">
        <v>32015</v>
      </c>
      <c r="E112" s="172">
        <v>82.512886597938149</v>
      </c>
      <c r="F112" s="153">
        <v>104</v>
      </c>
      <c r="G112" s="153">
        <v>391</v>
      </c>
      <c r="H112" s="111">
        <v>278</v>
      </c>
      <c r="I112" s="112">
        <v>217</v>
      </c>
      <c r="J112" s="121">
        <v>0</v>
      </c>
    </row>
    <row r="113" spans="1:19" ht="18.75" x14ac:dyDescent="0.3">
      <c r="A113" s="79" t="s">
        <v>102</v>
      </c>
      <c r="B113" s="117">
        <v>497</v>
      </c>
      <c r="C113" s="141">
        <v>589</v>
      </c>
      <c r="D113" s="117">
        <v>40791</v>
      </c>
      <c r="E113" s="172">
        <v>82.074446680080484</v>
      </c>
      <c r="F113" s="153">
        <v>82</v>
      </c>
      <c r="G113" s="153">
        <v>507</v>
      </c>
      <c r="H113" s="111">
        <v>379</v>
      </c>
      <c r="I113" s="112">
        <v>210</v>
      </c>
      <c r="J113" s="121">
        <v>0</v>
      </c>
    </row>
    <row r="114" spans="1:19" ht="18.75" x14ac:dyDescent="0.3">
      <c r="A114" s="79" t="s">
        <v>103</v>
      </c>
      <c r="B114" s="117">
        <v>581</v>
      </c>
      <c r="C114" s="141">
        <v>746</v>
      </c>
      <c r="D114" s="117">
        <v>52286</v>
      </c>
      <c r="E114" s="172">
        <v>89.993115318416528</v>
      </c>
      <c r="F114" s="153">
        <v>157</v>
      </c>
      <c r="G114" s="153">
        <v>589</v>
      </c>
      <c r="H114" s="111">
        <v>461</v>
      </c>
      <c r="I114" s="112">
        <v>285</v>
      </c>
      <c r="J114" s="121">
        <v>0</v>
      </c>
    </row>
    <row r="115" spans="1:19" ht="18.75" x14ac:dyDescent="0.3">
      <c r="A115" s="79" t="s">
        <v>104</v>
      </c>
      <c r="B115" s="117">
        <v>1160</v>
      </c>
      <c r="C115" s="141">
        <v>1415</v>
      </c>
      <c r="D115" s="117">
        <v>99773</v>
      </c>
      <c r="E115" s="172">
        <v>86.011206896551727</v>
      </c>
      <c r="F115" s="153">
        <v>251</v>
      </c>
      <c r="G115" s="153">
        <v>1164</v>
      </c>
      <c r="H115" s="111">
        <v>890</v>
      </c>
      <c r="I115" s="112">
        <v>525</v>
      </c>
      <c r="J115" s="121">
        <v>0</v>
      </c>
    </row>
    <row r="116" spans="1:19" ht="18.75" x14ac:dyDescent="0.3">
      <c r="A116" s="79" t="s">
        <v>105</v>
      </c>
      <c r="B116" s="117">
        <v>274</v>
      </c>
      <c r="C116" s="141">
        <v>327</v>
      </c>
      <c r="D116" s="117">
        <v>21607</v>
      </c>
      <c r="E116" s="172">
        <v>78.857664233576642</v>
      </c>
      <c r="F116" s="153">
        <v>52</v>
      </c>
      <c r="G116" s="153">
        <v>275</v>
      </c>
      <c r="H116" s="111">
        <v>193</v>
      </c>
      <c r="I116" s="112">
        <v>134</v>
      </c>
      <c r="J116" s="121">
        <v>0</v>
      </c>
    </row>
    <row r="117" spans="1:19" ht="19.5" thickBot="1" x14ac:dyDescent="0.35">
      <c r="A117" s="79" t="s">
        <v>106</v>
      </c>
      <c r="B117" s="144">
        <v>522</v>
      </c>
      <c r="C117" s="145">
        <v>576</v>
      </c>
      <c r="D117" s="144">
        <v>39767</v>
      </c>
      <c r="E117" s="173">
        <v>76.181992337164758</v>
      </c>
      <c r="F117" s="164">
        <v>48</v>
      </c>
      <c r="G117" s="153">
        <v>528</v>
      </c>
      <c r="H117" s="159">
        <v>357</v>
      </c>
      <c r="I117" s="131">
        <v>219</v>
      </c>
      <c r="J117" s="132">
        <v>0</v>
      </c>
    </row>
    <row r="118" spans="1:19" ht="19.5" thickBot="1" x14ac:dyDescent="0.35">
      <c r="A118" s="95" t="s">
        <v>49</v>
      </c>
      <c r="B118" s="133">
        <f>SUM(B104:B117)</f>
        <v>5932</v>
      </c>
      <c r="C118" s="133">
        <f t="shared" ref="C118:J118" si="12">SUM(C104:C117)</f>
        <v>7172</v>
      </c>
      <c r="D118" s="133">
        <f t="shared" si="12"/>
        <v>489976</v>
      </c>
      <c r="E118" s="160">
        <f>D118/B118</f>
        <v>82.598786244099799</v>
      </c>
      <c r="F118" s="134">
        <f t="shared" si="12"/>
        <v>1134</v>
      </c>
      <c r="G118" s="134">
        <f t="shared" si="12"/>
        <v>6038</v>
      </c>
      <c r="H118" s="161">
        <f>SUM(H104:H117)</f>
        <v>4419</v>
      </c>
      <c r="I118" s="162">
        <f t="shared" si="12"/>
        <v>2753</v>
      </c>
      <c r="J118" s="163">
        <f t="shared" si="12"/>
        <v>0</v>
      </c>
    </row>
    <row r="119" spans="1:19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9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9" ht="18.75" x14ac:dyDescent="0.3">
      <c r="A121" s="70" t="s">
        <v>109</v>
      </c>
      <c r="B121" s="138">
        <v>630</v>
      </c>
      <c r="C121" s="186">
        <v>736</v>
      </c>
      <c r="D121" s="138">
        <v>53557</v>
      </c>
      <c r="E121" s="170">
        <v>85.011111111111106</v>
      </c>
      <c r="F121" s="138">
        <v>105</v>
      </c>
      <c r="G121" s="186">
        <v>631</v>
      </c>
      <c r="H121" s="106">
        <v>450</v>
      </c>
      <c r="I121" s="107">
        <v>286</v>
      </c>
      <c r="J121" s="140">
        <v>0</v>
      </c>
    </row>
    <row r="122" spans="1:19" ht="18.75" x14ac:dyDescent="0.3">
      <c r="A122" s="79" t="s">
        <v>110</v>
      </c>
      <c r="B122" s="114">
        <v>135</v>
      </c>
      <c r="C122" s="153">
        <v>152</v>
      </c>
      <c r="D122" s="114">
        <v>11016</v>
      </c>
      <c r="E122" s="172">
        <v>81.599999999999994</v>
      </c>
      <c r="F122" s="117">
        <v>17</v>
      </c>
      <c r="G122" s="187">
        <v>135</v>
      </c>
      <c r="H122" s="85">
        <v>111</v>
      </c>
      <c r="I122" s="112">
        <v>41</v>
      </c>
      <c r="J122" s="142">
        <v>0</v>
      </c>
    </row>
    <row r="123" spans="1:19" ht="18.75" x14ac:dyDescent="0.3">
      <c r="A123" s="79" t="s">
        <v>111</v>
      </c>
      <c r="B123" s="117">
        <v>758</v>
      </c>
      <c r="C123" s="155">
        <v>932</v>
      </c>
      <c r="D123" s="117">
        <v>62891</v>
      </c>
      <c r="E123" s="172">
        <v>82.969656992084438</v>
      </c>
      <c r="F123" s="117">
        <v>161</v>
      </c>
      <c r="G123" s="187">
        <v>771</v>
      </c>
      <c r="H123" s="85">
        <v>544</v>
      </c>
      <c r="I123" s="112">
        <v>388</v>
      </c>
      <c r="J123" s="142">
        <v>0</v>
      </c>
    </row>
    <row r="124" spans="1:19" ht="18.75" x14ac:dyDescent="0.3">
      <c r="A124" s="79" t="s">
        <v>112</v>
      </c>
      <c r="B124" s="117">
        <v>775</v>
      </c>
      <c r="C124" s="155">
        <v>996</v>
      </c>
      <c r="D124" s="117">
        <v>66211</v>
      </c>
      <c r="E124" s="172">
        <v>85.433548387096778</v>
      </c>
      <c r="F124" s="117">
        <v>206</v>
      </c>
      <c r="G124" s="187">
        <v>790</v>
      </c>
      <c r="H124" s="85">
        <v>660</v>
      </c>
      <c r="I124" s="112">
        <v>336</v>
      </c>
      <c r="J124" s="142">
        <v>0</v>
      </c>
    </row>
    <row r="125" spans="1:19" ht="18.75" x14ac:dyDescent="0.3">
      <c r="A125" s="79" t="s">
        <v>113</v>
      </c>
      <c r="B125" s="117">
        <v>614</v>
      </c>
      <c r="C125" s="155">
        <v>758</v>
      </c>
      <c r="D125" s="117">
        <v>51104</v>
      </c>
      <c r="E125" s="172">
        <v>83.23127035830619</v>
      </c>
      <c r="F125" s="117">
        <v>142</v>
      </c>
      <c r="G125" s="187">
        <v>616</v>
      </c>
      <c r="H125" s="85">
        <v>506</v>
      </c>
      <c r="I125" s="112">
        <v>252</v>
      </c>
      <c r="J125" s="142">
        <v>0</v>
      </c>
    </row>
    <row r="126" spans="1:19" ht="18.75" x14ac:dyDescent="0.3">
      <c r="A126" s="79" t="s">
        <v>114</v>
      </c>
      <c r="B126" s="117">
        <v>666</v>
      </c>
      <c r="C126" s="155">
        <v>885</v>
      </c>
      <c r="D126" s="117">
        <v>59148</v>
      </c>
      <c r="E126" s="172">
        <v>88.810810810810807</v>
      </c>
      <c r="F126" s="117">
        <v>209</v>
      </c>
      <c r="G126" s="187">
        <v>676</v>
      </c>
      <c r="H126" s="85">
        <v>549</v>
      </c>
      <c r="I126" s="112">
        <v>336</v>
      </c>
      <c r="J126" s="142">
        <v>0</v>
      </c>
    </row>
    <row r="127" spans="1:19" ht="19.5" thickBot="1" x14ac:dyDescent="0.35">
      <c r="A127" s="79" t="s">
        <v>115</v>
      </c>
      <c r="B127" s="117">
        <v>1142</v>
      </c>
      <c r="C127" s="155">
        <v>1536</v>
      </c>
      <c r="D127" s="117">
        <v>103648</v>
      </c>
      <c r="E127" s="172">
        <v>88.810810810810807</v>
      </c>
      <c r="F127" s="117">
        <v>393</v>
      </c>
      <c r="G127" s="187">
        <v>1143</v>
      </c>
      <c r="H127" s="85">
        <v>994</v>
      </c>
      <c r="I127" s="112">
        <v>542</v>
      </c>
      <c r="J127" s="142">
        <v>0</v>
      </c>
      <c r="L127" s="396"/>
      <c r="M127" s="396"/>
      <c r="N127" s="396"/>
      <c r="O127" s="396"/>
      <c r="P127" s="396"/>
      <c r="Q127" s="396"/>
      <c r="R127" s="396"/>
      <c r="S127" s="396"/>
    </row>
    <row r="128" spans="1:19" ht="19.5" thickBot="1" x14ac:dyDescent="0.35">
      <c r="A128" s="95" t="s">
        <v>49</v>
      </c>
      <c r="B128" s="133">
        <f>SUM(B121:B127)</f>
        <v>4720</v>
      </c>
      <c r="C128" s="133">
        <f>SUM(C121:C127)</f>
        <v>5995</v>
      </c>
      <c r="D128" s="133">
        <f>SUM(D121:D127)</f>
        <v>407575</v>
      </c>
      <c r="E128" s="160">
        <f>D128/B128</f>
        <v>86.350635593220332</v>
      </c>
      <c r="F128" s="147">
        <f>SUM(F121:F127)</f>
        <v>1233</v>
      </c>
      <c r="G128" s="147">
        <f>SUM(G121:G127)</f>
        <v>4762</v>
      </c>
      <c r="H128" s="161">
        <f>SUM(H121:H127)</f>
        <v>3814</v>
      </c>
      <c r="I128" s="162">
        <f>SUM(I121:I127)</f>
        <v>2181</v>
      </c>
      <c r="J128" s="163">
        <f>SUM(J121:J127)</f>
        <v>0</v>
      </c>
    </row>
    <row r="129" spans="1:10" ht="19.5" thickBot="1" x14ac:dyDescent="0.35">
      <c r="A129" s="148"/>
      <c r="B129" s="149"/>
      <c r="C129" s="149"/>
      <c r="D129" s="149"/>
      <c r="E129" s="150"/>
      <c r="F129" s="137"/>
      <c r="G129" s="137"/>
      <c r="H129" s="102"/>
      <c r="I129" s="102"/>
      <c r="J129" s="102"/>
    </row>
    <row r="130" spans="1:10" ht="19.5" thickBot="1" x14ac:dyDescent="0.35">
      <c r="A130" s="189" t="s">
        <v>116</v>
      </c>
      <c r="B130" s="190">
        <f>SUM(B128+B118+B101+B89+B76+B67+B57+B47+B33+B17)</f>
        <v>41009</v>
      </c>
      <c r="C130" s="190">
        <f>SUM(C128+C118+C101+C89+C76+C67+C57+C47+C33+C17)</f>
        <v>53649</v>
      </c>
      <c r="D130" s="190">
        <f>SUM(D128+D118+D101+D89+D76+D67+D57+D47+D33+D17)</f>
        <v>3660178</v>
      </c>
      <c r="E130" s="190">
        <f>D130/B130</f>
        <v>89.253042015167409</v>
      </c>
      <c r="F130" s="134">
        <f>SUM(F128+F118+F101+F89+F76+F67+F57+F47+F33+F17)</f>
        <v>11855</v>
      </c>
      <c r="G130" s="134">
        <f>SUM(G128+G118+G101+G89+G76+G67+G57+G47+G33+G17)</f>
        <v>41794</v>
      </c>
      <c r="H130" s="133">
        <f>SUM(H128+H118+H101+H89+H76+H67+H57+H47+H33+H17)</f>
        <v>33275</v>
      </c>
      <c r="I130" s="177">
        <f>SUM(I128+I118+I101+I89+I76+I67+I57+I47+I33+I17)</f>
        <v>20374</v>
      </c>
      <c r="J130" s="191">
        <f>SUM(J128+J118+J101+J89+J76+J67+J57+J47+J33+J17)</f>
        <v>0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A19:J19"/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workbookViewId="0">
      <pane xSplit="1" ySplit="8" topLeftCell="B123" activePane="bottomRight" state="frozen"/>
      <selection pane="topRight" activeCell="B1" sqref="B1"/>
      <selection pane="bottomLeft" activeCell="A9" sqref="A9"/>
      <selection pane="bottomRight" activeCell="A128" sqref="A128:XFD128"/>
    </sheetView>
  </sheetViews>
  <sheetFormatPr defaultRowHeight="15" x14ac:dyDescent="0.25"/>
  <cols>
    <col min="1" max="1" width="18.140625" style="56" bestFit="1" customWidth="1"/>
    <col min="2" max="2" width="12.28515625" style="56" bestFit="1" customWidth="1"/>
    <col min="3" max="3" width="17.85546875" style="56" bestFit="1" customWidth="1"/>
    <col min="4" max="4" width="14.7109375" style="56" bestFit="1" customWidth="1"/>
    <col min="5" max="5" width="37.5703125" style="56" bestFit="1" customWidth="1"/>
    <col min="6" max="6" width="9.2851562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6.5703125" style="56" bestFit="1" customWidth="1"/>
    <col min="11" max="16384" width="9.140625" style="56"/>
  </cols>
  <sheetData>
    <row r="1" spans="1:10" ht="18.75" x14ac:dyDescent="0.3">
      <c r="D1" s="425" t="s">
        <v>0</v>
      </c>
      <c r="E1" s="425"/>
      <c r="F1" s="425"/>
    </row>
    <row r="2" spans="1:10" ht="18.75" x14ac:dyDescent="0.3">
      <c r="D2" s="425" t="s">
        <v>1</v>
      </c>
      <c r="E2" s="425"/>
      <c r="F2" s="425"/>
    </row>
    <row r="3" spans="1:10" ht="18.75" x14ac:dyDescent="0.3">
      <c r="D3" s="426" t="s">
        <v>2</v>
      </c>
      <c r="E3" s="426"/>
      <c r="F3" s="426"/>
    </row>
    <row r="4" spans="1:10" ht="18.75" x14ac:dyDescent="0.3">
      <c r="D4" s="425" t="s">
        <v>3</v>
      </c>
      <c r="E4" s="425"/>
      <c r="F4" s="425"/>
    </row>
    <row r="5" spans="1:10" ht="18.75" x14ac:dyDescent="0.3">
      <c r="D5" s="427" t="s">
        <v>190</v>
      </c>
      <c r="E5" s="427"/>
      <c r="F5" s="427"/>
    </row>
    <row r="6" spans="1:10" ht="15.75" thickBot="1" x14ac:dyDescent="0.3"/>
    <row r="7" spans="1:10" ht="16.5" thickBot="1" x14ac:dyDescent="0.3">
      <c r="A7" s="57"/>
      <c r="B7" s="58" t="s">
        <v>4</v>
      </c>
      <c r="C7" s="59" t="s">
        <v>5</v>
      </c>
      <c r="D7" s="60" t="s">
        <v>117</v>
      </c>
      <c r="E7" s="61" t="s">
        <v>6</v>
      </c>
      <c r="F7" s="62" t="s">
        <v>7</v>
      </c>
      <c r="G7" s="63" t="s">
        <v>8</v>
      </c>
      <c r="H7" s="61" t="s">
        <v>9</v>
      </c>
      <c r="I7" s="59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453</v>
      </c>
      <c r="C9" s="72">
        <v>539</v>
      </c>
      <c r="D9" s="73">
        <v>35375</v>
      </c>
      <c r="E9" s="74">
        <f>D9/B9</f>
        <v>78.090507726269323</v>
      </c>
      <c r="F9" s="71">
        <v>71</v>
      </c>
      <c r="G9" s="75">
        <f t="shared" ref="G9:G16" si="0">C9-F9</f>
        <v>468</v>
      </c>
      <c r="H9" s="76">
        <f t="shared" ref="H9:H16" si="1">C9-I9-J9</f>
        <v>320</v>
      </c>
      <c r="I9" s="77">
        <v>219</v>
      </c>
      <c r="J9" s="78">
        <v>0</v>
      </c>
    </row>
    <row r="10" spans="1:10" ht="18.75" x14ac:dyDescent="0.3">
      <c r="A10" s="79" t="s">
        <v>14</v>
      </c>
      <c r="B10" s="80">
        <v>441</v>
      </c>
      <c r="C10" s="81">
        <v>598</v>
      </c>
      <c r="D10" s="82">
        <v>39991</v>
      </c>
      <c r="E10" s="83">
        <f t="shared" ref="E10:E17" si="2">D10/B10</f>
        <v>90.682539682539684</v>
      </c>
      <c r="F10" s="84">
        <v>138</v>
      </c>
      <c r="G10" s="75">
        <f t="shared" si="0"/>
        <v>460</v>
      </c>
      <c r="H10" s="85">
        <f t="shared" si="1"/>
        <v>363</v>
      </c>
      <c r="I10" s="77">
        <v>235</v>
      </c>
      <c r="J10" s="78">
        <v>0</v>
      </c>
    </row>
    <row r="11" spans="1:10" ht="18.75" x14ac:dyDescent="0.3">
      <c r="A11" s="79" t="s">
        <v>15</v>
      </c>
      <c r="B11" s="80">
        <v>544</v>
      </c>
      <c r="C11" s="81">
        <v>680</v>
      </c>
      <c r="D11" s="82">
        <v>44599</v>
      </c>
      <c r="E11" s="83">
        <f t="shared" si="2"/>
        <v>81.983455882352942</v>
      </c>
      <c r="F11" s="84">
        <v>120</v>
      </c>
      <c r="G11" s="75">
        <f t="shared" si="0"/>
        <v>560</v>
      </c>
      <c r="H11" s="85">
        <f t="shared" si="1"/>
        <v>406</v>
      </c>
      <c r="I11" s="77">
        <v>274</v>
      </c>
      <c r="J11" s="78">
        <v>0</v>
      </c>
    </row>
    <row r="12" spans="1:10" ht="18.75" x14ac:dyDescent="0.3">
      <c r="A12" s="79" t="s">
        <v>16</v>
      </c>
      <c r="B12" s="80">
        <v>619</v>
      </c>
      <c r="C12" s="81">
        <v>781</v>
      </c>
      <c r="D12" s="82">
        <v>50898</v>
      </c>
      <c r="E12" s="83">
        <f t="shared" si="2"/>
        <v>82.226171243941835</v>
      </c>
      <c r="F12" s="84">
        <v>116</v>
      </c>
      <c r="G12" s="75">
        <f t="shared" si="0"/>
        <v>665</v>
      </c>
      <c r="H12" s="85">
        <f t="shared" si="1"/>
        <v>451</v>
      </c>
      <c r="I12" s="77">
        <v>330</v>
      </c>
      <c r="J12" s="78">
        <v>0</v>
      </c>
    </row>
    <row r="13" spans="1:10" ht="18.75" x14ac:dyDescent="0.3">
      <c r="A13" s="79" t="s">
        <v>17</v>
      </c>
      <c r="B13" s="80">
        <v>148</v>
      </c>
      <c r="C13" s="81">
        <v>201</v>
      </c>
      <c r="D13" s="82">
        <v>13307</v>
      </c>
      <c r="E13" s="83">
        <f t="shared" si="2"/>
        <v>89.912162162162161</v>
      </c>
      <c r="F13" s="84">
        <v>39</v>
      </c>
      <c r="G13" s="75">
        <f t="shared" si="0"/>
        <v>162</v>
      </c>
      <c r="H13" s="85">
        <f t="shared" si="1"/>
        <v>107</v>
      </c>
      <c r="I13" s="77">
        <v>94</v>
      </c>
      <c r="J13" s="78">
        <v>0</v>
      </c>
    </row>
    <row r="14" spans="1:10" ht="18.75" x14ac:dyDescent="0.3">
      <c r="A14" s="79" t="s">
        <v>18</v>
      </c>
      <c r="B14" s="80">
        <v>503</v>
      </c>
      <c r="C14" s="81">
        <v>585</v>
      </c>
      <c r="D14" s="82">
        <v>41885</v>
      </c>
      <c r="E14" s="83">
        <f t="shared" si="2"/>
        <v>83.270377733598409</v>
      </c>
      <c r="F14" s="84">
        <v>88</v>
      </c>
      <c r="G14" s="75">
        <f t="shared" si="0"/>
        <v>497</v>
      </c>
      <c r="H14" s="85">
        <f t="shared" si="1"/>
        <v>333</v>
      </c>
      <c r="I14" s="77">
        <v>252</v>
      </c>
      <c r="J14" s="78">
        <v>0</v>
      </c>
    </row>
    <row r="15" spans="1:10" ht="18.75" x14ac:dyDescent="0.3">
      <c r="A15" s="79" t="s">
        <v>19</v>
      </c>
      <c r="B15" s="80">
        <v>194</v>
      </c>
      <c r="C15" s="81">
        <v>235</v>
      </c>
      <c r="D15" s="82">
        <v>14949</v>
      </c>
      <c r="E15" s="83">
        <f t="shared" si="2"/>
        <v>77.05670103092784</v>
      </c>
      <c r="F15" s="84">
        <v>38</v>
      </c>
      <c r="G15" s="75">
        <f t="shared" si="0"/>
        <v>197</v>
      </c>
      <c r="H15" s="85">
        <f t="shared" si="1"/>
        <v>134</v>
      </c>
      <c r="I15" s="77">
        <v>101</v>
      </c>
      <c r="J15" s="78">
        <v>0</v>
      </c>
    </row>
    <row r="16" spans="1:10" ht="19.5" thickBot="1" x14ac:dyDescent="0.35">
      <c r="A16" s="86" t="s">
        <v>20</v>
      </c>
      <c r="B16" s="87">
        <v>571</v>
      </c>
      <c r="C16" s="88">
        <v>724</v>
      </c>
      <c r="D16" s="89">
        <v>53603</v>
      </c>
      <c r="E16" s="90">
        <f t="shared" si="2"/>
        <v>93.875656742556913</v>
      </c>
      <c r="F16" s="91">
        <v>139</v>
      </c>
      <c r="G16" s="75">
        <f t="shared" si="0"/>
        <v>585</v>
      </c>
      <c r="H16" s="85">
        <f t="shared" si="1"/>
        <v>454</v>
      </c>
      <c r="I16" s="93">
        <v>270</v>
      </c>
      <c r="J16" s="94">
        <v>0</v>
      </c>
    </row>
    <row r="17" spans="1:10" ht="19.5" thickBot="1" x14ac:dyDescent="0.35">
      <c r="A17" s="95" t="s">
        <v>21</v>
      </c>
      <c r="B17" s="96">
        <f>SUM(B9:B16)</f>
        <v>3473</v>
      </c>
      <c r="C17" s="96">
        <f t="shared" ref="C17:D17" si="3">SUM(C9:C16)</f>
        <v>4343</v>
      </c>
      <c r="D17" s="97">
        <f t="shared" si="3"/>
        <v>294607</v>
      </c>
      <c r="E17" s="98">
        <f t="shared" si="2"/>
        <v>84.827814569536429</v>
      </c>
      <c r="F17" s="97">
        <f>SUM(F9:F16)</f>
        <v>749</v>
      </c>
      <c r="G17" s="97">
        <f>SUM(G9:G16)</f>
        <v>3594</v>
      </c>
      <c r="H17" s="96">
        <f t="shared" ref="H17:J17" si="4">SUM(H9:H16)</f>
        <v>2568</v>
      </c>
      <c r="I17" s="99">
        <f>SUM(I9:I16)</f>
        <v>1775</v>
      </c>
      <c r="J17" s="100">
        <f t="shared" si="4"/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843</v>
      </c>
      <c r="C20" s="72">
        <v>1100</v>
      </c>
      <c r="D20" s="73">
        <v>73950</v>
      </c>
      <c r="E20" s="104">
        <f t="shared" ref="E20:E33" si="5">D20/B20</f>
        <v>87.722419928825616</v>
      </c>
      <c r="F20" s="71">
        <v>236</v>
      </c>
      <c r="G20" s="105">
        <f t="shared" ref="G20:G32" si="6">C20-F20</f>
        <v>864</v>
      </c>
      <c r="H20" s="106">
        <f t="shared" ref="H20:H32" si="7">C20-I20-J20</f>
        <v>685</v>
      </c>
      <c r="I20" s="107">
        <v>415</v>
      </c>
      <c r="J20" s="108">
        <v>0</v>
      </c>
    </row>
    <row r="21" spans="1:10" ht="18.75" x14ac:dyDescent="0.3">
      <c r="A21" s="103" t="s">
        <v>24</v>
      </c>
      <c r="B21" s="84">
        <v>495</v>
      </c>
      <c r="C21" s="109">
        <v>653</v>
      </c>
      <c r="D21" s="110">
        <v>45297</v>
      </c>
      <c r="E21" s="111">
        <f t="shared" si="5"/>
        <v>91.509090909090915</v>
      </c>
      <c r="F21" s="84">
        <v>149</v>
      </c>
      <c r="G21" s="75">
        <f t="shared" si="6"/>
        <v>504</v>
      </c>
      <c r="H21" s="85">
        <f t="shared" si="7"/>
        <v>411</v>
      </c>
      <c r="I21" s="112">
        <v>242</v>
      </c>
      <c r="J21" s="113">
        <v>0</v>
      </c>
    </row>
    <row r="22" spans="1:10" ht="18.75" x14ac:dyDescent="0.3">
      <c r="A22" s="70" t="s">
        <v>25</v>
      </c>
      <c r="B22" s="114">
        <v>315</v>
      </c>
      <c r="C22" s="115">
        <v>419</v>
      </c>
      <c r="D22" s="116">
        <v>29173</v>
      </c>
      <c r="E22" s="111">
        <f t="shared" si="5"/>
        <v>92.612698412698407</v>
      </c>
      <c r="F22" s="84">
        <v>105</v>
      </c>
      <c r="G22" s="75">
        <f t="shared" si="6"/>
        <v>314</v>
      </c>
      <c r="H22" s="85">
        <f t="shared" si="7"/>
        <v>255</v>
      </c>
      <c r="I22" s="112">
        <v>164</v>
      </c>
      <c r="J22" s="113">
        <v>0</v>
      </c>
    </row>
    <row r="23" spans="1:10" ht="18.75" x14ac:dyDescent="0.3">
      <c r="A23" s="79" t="s">
        <v>26</v>
      </c>
      <c r="B23" s="117">
        <v>429</v>
      </c>
      <c r="C23" s="118">
        <v>519</v>
      </c>
      <c r="D23" s="119">
        <v>34620</v>
      </c>
      <c r="E23" s="111">
        <f t="shared" si="5"/>
        <v>80.699300699300693</v>
      </c>
      <c r="F23" s="80">
        <v>81</v>
      </c>
      <c r="G23" s="120">
        <f t="shared" si="6"/>
        <v>438</v>
      </c>
      <c r="H23" s="85">
        <f t="shared" si="7"/>
        <v>301</v>
      </c>
      <c r="I23" s="112">
        <v>218</v>
      </c>
      <c r="J23" s="121">
        <v>0</v>
      </c>
    </row>
    <row r="24" spans="1:10" ht="18.75" x14ac:dyDescent="0.3">
      <c r="A24" s="79" t="s">
        <v>27</v>
      </c>
      <c r="B24" s="117">
        <v>248</v>
      </c>
      <c r="C24" s="118">
        <v>310</v>
      </c>
      <c r="D24" s="119">
        <v>22150</v>
      </c>
      <c r="E24" s="111">
        <f t="shared" si="5"/>
        <v>89.314516129032256</v>
      </c>
      <c r="F24" s="80">
        <v>57</v>
      </c>
      <c r="G24" s="120">
        <f t="shared" si="6"/>
        <v>253</v>
      </c>
      <c r="H24" s="85">
        <f t="shared" si="7"/>
        <v>174</v>
      </c>
      <c r="I24" s="112">
        <v>136</v>
      </c>
      <c r="J24" s="121">
        <v>0</v>
      </c>
    </row>
    <row r="25" spans="1:10" ht="18.75" x14ac:dyDescent="0.3">
      <c r="A25" s="79" t="s">
        <v>28</v>
      </c>
      <c r="B25" s="117">
        <v>200</v>
      </c>
      <c r="C25" s="118">
        <v>270</v>
      </c>
      <c r="D25" s="119">
        <v>19942</v>
      </c>
      <c r="E25" s="111">
        <f t="shared" si="5"/>
        <v>99.71</v>
      </c>
      <c r="F25" s="80">
        <v>66</v>
      </c>
      <c r="G25" s="120">
        <f t="shared" si="6"/>
        <v>204</v>
      </c>
      <c r="H25" s="85">
        <f t="shared" si="7"/>
        <v>168</v>
      </c>
      <c r="I25" s="112">
        <v>102</v>
      </c>
      <c r="J25" s="121">
        <v>0</v>
      </c>
    </row>
    <row r="26" spans="1:10" ht="18.75" x14ac:dyDescent="0.3">
      <c r="A26" s="79" t="s">
        <v>29</v>
      </c>
      <c r="B26" s="117">
        <v>532</v>
      </c>
      <c r="C26" s="118">
        <v>704</v>
      </c>
      <c r="D26" s="119">
        <v>48334</v>
      </c>
      <c r="E26" s="111">
        <f t="shared" si="5"/>
        <v>90.853383458646618</v>
      </c>
      <c r="F26" s="80">
        <v>155</v>
      </c>
      <c r="G26" s="120">
        <f t="shared" si="6"/>
        <v>549</v>
      </c>
      <c r="H26" s="85">
        <f t="shared" si="7"/>
        <v>417</v>
      </c>
      <c r="I26" s="112">
        <v>287</v>
      </c>
      <c r="J26" s="121">
        <v>0</v>
      </c>
    </row>
    <row r="27" spans="1:10" ht="18.75" x14ac:dyDescent="0.3">
      <c r="A27" s="79" t="s">
        <v>30</v>
      </c>
      <c r="B27" s="117">
        <v>602</v>
      </c>
      <c r="C27" s="118">
        <v>789</v>
      </c>
      <c r="D27" s="119">
        <v>57503</v>
      </c>
      <c r="E27" s="111">
        <f t="shared" si="5"/>
        <v>95.519933554817271</v>
      </c>
      <c r="F27" s="80">
        <v>149</v>
      </c>
      <c r="G27" s="120">
        <f t="shared" si="6"/>
        <v>640</v>
      </c>
      <c r="H27" s="85">
        <f t="shared" si="7"/>
        <v>476</v>
      </c>
      <c r="I27" s="112">
        <v>313</v>
      </c>
      <c r="J27" s="121">
        <v>0</v>
      </c>
    </row>
    <row r="28" spans="1:10" ht="18.75" x14ac:dyDescent="0.3">
      <c r="A28" s="79" t="s">
        <v>31</v>
      </c>
      <c r="B28" s="117">
        <v>545</v>
      </c>
      <c r="C28" s="118">
        <v>765</v>
      </c>
      <c r="D28" s="119">
        <v>53400</v>
      </c>
      <c r="E28" s="111">
        <f t="shared" si="5"/>
        <v>97.981651376146786</v>
      </c>
      <c r="F28" s="80">
        <v>212</v>
      </c>
      <c r="G28" s="120">
        <f t="shared" si="6"/>
        <v>553</v>
      </c>
      <c r="H28" s="85">
        <f t="shared" si="7"/>
        <v>496</v>
      </c>
      <c r="I28" s="112">
        <v>269</v>
      </c>
      <c r="J28" s="121">
        <v>0</v>
      </c>
    </row>
    <row r="29" spans="1:10" ht="18.75" x14ac:dyDescent="0.3">
      <c r="A29" s="79" t="s">
        <v>32</v>
      </c>
      <c r="B29" s="117">
        <v>411</v>
      </c>
      <c r="C29" s="118">
        <v>495</v>
      </c>
      <c r="D29" s="119">
        <v>31664</v>
      </c>
      <c r="E29" s="111">
        <f t="shared" si="5"/>
        <v>77.041362530413622</v>
      </c>
      <c r="F29" s="80">
        <v>68</v>
      </c>
      <c r="G29" s="120">
        <f t="shared" si="6"/>
        <v>427</v>
      </c>
      <c r="H29" s="85">
        <f t="shared" si="7"/>
        <v>289</v>
      </c>
      <c r="I29" s="112">
        <v>206</v>
      </c>
      <c r="J29" s="121">
        <v>0</v>
      </c>
    </row>
    <row r="30" spans="1:10" ht="18.75" x14ac:dyDescent="0.3">
      <c r="A30" s="79" t="s">
        <v>33</v>
      </c>
      <c r="B30" s="117">
        <v>304</v>
      </c>
      <c r="C30" s="118">
        <v>437</v>
      </c>
      <c r="D30" s="119">
        <v>29655</v>
      </c>
      <c r="E30" s="111">
        <f t="shared" si="5"/>
        <v>97.549342105263165</v>
      </c>
      <c r="F30" s="80">
        <v>128</v>
      </c>
      <c r="G30" s="120">
        <f t="shared" si="6"/>
        <v>309</v>
      </c>
      <c r="H30" s="85">
        <f t="shared" si="7"/>
        <v>264</v>
      </c>
      <c r="I30" s="112">
        <v>173</v>
      </c>
      <c r="J30" s="121">
        <v>0</v>
      </c>
    </row>
    <row r="31" spans="1:10" ht="18.75" x14ac:dyDescent="0.3">
      <c r="A31" s="122" t="s">
        <v>34</v>
      </c>
      <c r="B31" s="117">
        <v>382</v>
      </c>
      <c r="C31" s="123">
        <v>447</v>
      </c>
      <c r="D31" s="124">
        <v>29891</v>
      </c>
      <c r="E31" s="111">
        <f t="shared" si="5"/>
        <v>78.248691099476446</v>
      </c>
      <c r="F31" s="125">
        <v>58</v>
      </c>
      <c r="G31" s="120">
        <f t="shared" si="6"/>
        <v>389</v>
      </c>
      <c r="H31" s="85">
        <f t="shared" si="7"/>
        <v>253</v>
      </c>
      <c r="I31" s="112">
        <v>194</v>
      </c>
      <c r="J31" s="126">
        <v>0</v>
      </c>
    </row>
    <row r="32" spans="1:10" ht="19.5" thickBot="1" x14ac:dyDescent="0.35">
      <c r="A32" s="122" t="s">
        <v>35</v>
      </c>
      <c r="B32" s="127">
        <v>79</v>
      </c>
      <c r="C32" s="128">
        <v>102</v>
      </c>
      <c r="D32" s="129">
        <v>7793</v>
      </c>
      <c r="E32" s="111">
        <f t="shared" si="5"/>
        <v>98.64556962025317</v>
      </c>
      <c r="F32" s="87">
        <v>21</v>
      </c>
      <c r="G32" s="130">
        <f t="shared" si="6"/>
        <v>81</v>
      </c>
      <c r="H32" s="92">
        <f t="shared" si="7"/>
        <v>64</v>
      </c>
      <c r="I32" s="131">
        <v>38</v>
      </c>
      <c r="J32" s="132">
        <v>0</v>
      </c>
    </row>
    <row r="33" spans="1:10" ht="19.5" thickBot="1" x14ac:dyDescent="0.35">
      <c r="A33" s="95" t="s">
        <v>36</v>
      </c>
      <c r="B33" s="133">
        <f>SUM(B20:B32)</f>
        <v>5385</v>
      </c>
      <c r="C33" s="133">
        <f t="shared" ref="C33:D33" si="8">SUM(C20:C32)</f>
        <v>7010</v>
      </c>
      <c r="D33" s="134">
        <f t="shared" si="8"/>
        <v>483372</v>
      </c>
      <c r="E33" s="98">
        <f t="shared" si="5"/>
        <v>89.762674094707521</v>
      </c>
      <c r="F33" s="135">
        <f>SUM(F20:F32)</f>
        <v>1485</v>
      </c>
      <c r="G33" s="136">
        <f>SUM(G20:G32)</f>
        <v>5525</v>
      </c>
      <c r="H33" s="96">
        <f>SUM(H20:H32)</f>
        <v>4253</v>
      </c>
      <c r="I33" s="99">
        <f>SUM(I20:I32)</f>
        <v>2757</v>
      </c>
      <c r="J33" s="100">
        <f t="shared" ref="J33" si="9">SUM(J20:J32)</f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681</v>
      </c>
      <c r="C36" s="118">
        <v>868</v>
      </c>
      <c r="D36" s="119">
        <v>57414</v>
      </c>
      <c r="E36" s="76">
        <f t="shared" ref="E36:E47" si="10">D36/B36</f>
        <v>84.308370044052865</v>
      </c>
      <c r="F36" s="138">
        <v>182</v>
      </c>
      <c r="G36" s="139">
        <f t="shared" ref="G36:G46" si="11">C36-F36</f>
        <v>686</v>
      </c>
      <c r="H36" s="106">
        <f t="shared" ref="H36:H46" si="12">C36-I36-J36</f>
        <v>564</v>
      </c>
      <c r="I36" s="107">
        <v>304</v>
      </c>
      <c r="J36" s="140">
        <v>0</v>
      </c>
    </row>
    <row r="37" spans="1:10" ht="18.75" x14ac:dyDescent="0.3">
      <c r="A37" s="79" t="s">
        <v>39</v>
      </c>
      <c r="B37" s="117">
        <v>712</v>
      </c>
      <c r="C37" s="118">
        <v>992</v>
      </c>
      <c r="D37" s="119">
        <v>65851</v>
      </c>
      <c r="E37" s="85">
        <f t="shared" si="10"/>
        <v>92.487359550561791</v>
      </c>
      <c r="F37" s="117">
        <v>271</v>
      </c>
      <c r="G37" s="141">
        <f t="shared" si="11"/>
        <v>721</v>
      </c>
      <c r="H37" s="85">
        <f t="shared" si="12"/>
        <v>634</v>
      </c>
      <c r="I37" s="112">
        <v>358</v>
      </c>
      <c r="J37" s="142">
        <v>0</v>
      </c>
    </row>
    <row r="38" spans="1:10" ht="18.75" x14ac:dyDescent="0.3">
      <c r="A38" s="79" t="s">
        <v>40</v>
      </c>
      <c r="B38" s="117">
        <v>437</v>
      </c>
      <c r="C38" s="118">
        <v>608</v>
      </c>
      <c r="D38" s="119">
        <v>40824</v>
      </c>
      <c r="E38" s="85">
        <f t="shared" si="10"/>
        <v>93.4187643020595</v>
      </c>
      <c r="F38" s="117">
        <v>165</v>
      </c>
      <c r="G38" s="141">
        <f t="shared" si="11"/>
        <v>443</v>
      </c>
      <c r="H38" s="85">
        <f t="shared" si="12"/>
        <v>417</v>
      </c>
      <c r="I38" s="112">
        <v>191</v>
      </c>
      <c r="J38" s="142">
        <v>0</v>
      </c>
    </row>
    <row r="39" spans="1:10" ht="18.75" x14ac:dyDescent="0.3">
      <c r="A39" s="79" t="s">
        <v>41</v>
      </c>
      <c r="B39" s="117">
        <v>593</v>
      </c>
      <c r="C39" s="118">
        <v>640</v>
      </c>
      <c r="D39" s="119">
        <v>42613</v>
      </c>
      <c r="E39" s="85">
        <f t="shared" si="10"/>
        <v>71.860033726812816</v>
      </c>
      <c r="F39" s="117">
        <v>47</v>
      </c>
      <c r="G39" s="141">
        <f t="shared" si="11"/>
        <v>593</v>
      </c>
      <c r="H39" s="85">
        <f t="shared" si="12"/>
        <v>353</v>
      </c>
      <c r="I39" s="112">
        <v>287</v>
      </c>
      <c r="J39" s="142">
        <v>0</v>
      </c>
    </row>
    <row r="40" spans="1:10" ht="18.75" x14ac:dyDescent="0.3">
      <c r="A40" s="79" t="s">
        <v>42</v>
      </c>
      <c r="B40" s="117">
        <v>286</v>
      </c>
      <c r="C40" s="118">
        <v>356</v>
      </c>
      <c r="D40" s="119">
        <v>26343</v>
      </c>
      <c r="E40" s="85">
        <f t="shared" si="10"/>
        <v>92.108391608391614</v>
      </c>
      <c r="F40" s="117">
        <v>67</v>
      </c>
      <c r="G40" s="141">
        <f t="shared" si="11"/>
        <v>289</v>
      </c>
      <c r="H40" s="85">
        <f t="shared" si="12"/>
        <v>232</v>
      </c>
      <c r="I40" s="112">
        <v>124</v>
      </c>
      <c r="J40" s="142">
        <v>0</v>
      </c>
    </row>
    <row r="41" spans="1:10" ht="18.75" x14ac:dyDescent="0.3">
      <c r="A41" s="79" t="s">
        <v>43</v>
      </c>
      <c r="B41" s="117">
        <v>427</v>
      </c>
      <c r="C41" s="118">
        <v>514</v>
      </c>
      <c r="D41" s="119">
        <v>37885</v>
      </c>
      <c r="E41" s="85">
        <f t="shared" si="10"/>
        <v>88.723653395784538</v>
      </c>
      <c r="F41" s="117">
        <v>78</v>
      </c>
      <c r="G41" s="141">
        <f t="shared" si="11"/>
        <v>436</v>
      </c>
      <c r="H41" s="85">
        <f t="shared" si="12"/>
        <v>307</v>
      </c>
      <c r="I41" s="112">
        <v>207</v>
      </c>
      <c r="J41" s="142">
        <v>0</v>
      </c>
    </row>
    <row r="42" spans="1:10" ht="18.75" x14ac:dyDescent="0.3">
      <c r="A42" s="79" t="s">
        <v>44</v>
      </c>
      <c r="B42" s="117">
        <v>610</v>
      </c>
      <c r="C42" s="118">
        <v>779</v>
      </c>
      <c r="D42" s="119">
        <v>53632</v>
      </c>
      <c r="E42" s="85">
        <f t="shared" si="10"/>
        <v>87.921311475409837</v>
      </c>
      <c r="F42" s="117">
        <v>169</v>
      </c>
      <c r="G42" s="141">
        <f t="shared" si="11"/>
        <v>610</v>
      </c>
      <c r="H42" s="85">
        <f t="shared" si="12"/>
        <v>457</v>
      </c>
      <c r="I42" s="112">
        <v>322</v>
      </c>
      <c r="J42" s="142">
        <v>0</v>
      </c>
    </row>
    <row r="43" spans="1:10" ht="18.75" x14ac:dyDescent="0.3">
      <c r="A43" s="79" t="s">
        <v>45</v>
      </c>
      <c r="B43" s="117">
        <v>410</v>
      </c>
      <c r="C43" s="118">
        <v>519</v>
      </c>
      <c r="D43" s="119">
        <v>33741</v>
      </c>
      <c r="E43" s="85">
        <f t="shared" si="10"/>
        <v>82.295121951219514</v>
      </c>
      <c r="F43" s="117">
        <v>106</v>
      </c>
      <c r="G43" s="141">
        <f t="shared" si="11"/>
        <v>413</v>
      </c>
      <c r="H43" s="85">
        <f t="shared" si="12"/>
        <v>323</v>
      </c>
      <c r="I43" s="112">
        <v>196</v>
      </c>
      <c r="J43" s="142">
        <v>0</v>
      </c>
    </row>
    <row r="44" spans="1:10" ht="18.75" x14ac:dyDescent="0.3">
      <c r="A44" s="79" t="s">
        <v>46</v>
      </c>
      <c r="B44" s="117">
        <v>274</v>
      </c>
      <c r="C44" s="118">
        <v>326</v>
      </c>
      <c r="D44" s="119">
        <v>21912</v>
      </c>
      <c r="E44" s="85">
        <f t="shared" si="10"/>
        <v>79.970802919708035</v>
      </c>
      <c r="F44" s="117">
        <v>51</v>
      </c>
      <c r="G44" s="141">
        <f t="shared" si="11"/>
        <v>275</v>
      </c>
      <c r="H44" s="85">
        <f t="shared" si="12"/>
        <v>209</v>
      </c>
      <c r="I44" s="112">
        <v>117</v>
      </c>
      <c r="J44" s="142">
        <v>0</v>
      </c>
    </row>
    <row r="45" spans="1:10" ht="18.75" x14ac:dyDescent="0.3">
      <c r="A45" s="79" t="s">
        <v>47</v>
      </c>
      <c r="B45" s="117">
        <v>428</v>
      </c>
      <c r="C45" s="118">
        <v>573</v>
      </c>
      <c r="D45" s="119">
        <v>38752</v>
      </c>
      <c r="E45" s="85">
        <f t="shared" si="10"/>
        <v>90.54205607476635</v>
      </c>
      <c r="F45" s="117">
        <v>141</v>
      </c>
      <c r="G45" s="141">
        <f t="shared" si="11"/>
        <v>432</v>
      </c>
      <c r="H45" s="85">
        <f t="shared" si="12"/>
        <v>344</v>
      </c>
      <c r="I45" s="112">
        <v>229</v>
      </c>
      <c r="J45" s="142">
        <v>0</v>
      </c>
    </row>
    <row r="46" spans="1:10" ht="19.5" thickBot="1" x14ac:dyDescent="0.35">
      <c r="A46" s="122" t="s">
        <v>48</v>
      </c>
      <c r="B46" s="117">
        <v>539</v>
      </c>
      <c r="C46" s="118">
        <v>633</v>
      </c>
      <c r="D46" s="119">
        <v>42111</v>
      </c>
      <c r="E46" s="85">
        <f t="shared" si="10"/>
        <v>78.128014842300558</v>
      </c>
      <c r="F46" s="143">
        <v>99</v>
      </c>
      <c r="G46" s="141">
        <f t="shared" si="11"/>
        <v>534</v>
      </c>
      <c r="H46" s="85">
        <f t="shared" si="12"/>
        <v>363</v>
      </c>
      <c r="I46" s="112">
        <v>270</v>
      </c>
      <c r="J46" s="142">
        <v>0</v>
      </c>
    </row>
    <row r="47" spans="1:10" ht="19.5" thickBot="1" x14ac:dyDescent="0.35">
      <c r="A47" s="95" t="s">
        <v>49</v>
      </c>
      <c r="B47" s="133">
        <f t="shared" ref="B47:J47" si="13">SUM(B36:B46)</f>
        <v>5397</v>
      </c>
      <c r="C47" s="133">
        <f t="shared" si="13"/>
        <v>6808</v>
      </c>
      <c r="D47" s="134">
        <f t="shared" si="13"/>
        <v>461078</v>
      </c>
      <c r="E47" s="98">
        <f t="shared" si="10"/>
        <v>85.432277191032057</v>
      </c>
      <c r="F47" s="147">
        <f t="shared" si="13"/>
        <v>1376</v>
      </c>
      <c r="G47" s="147">
        <f t="shared" si="13"/>
        <v>5432</v>
      </c>
      <c r="H47" s="96">
        <f t="shared" si="13"/>
        <v>4203</v>
      </c>
      <c r="I47" s="99">
        <f t="shared" si="13"/>
        <v>2605</v>
      </c>
      <c r="J47" s="100">
        <f t="shared" si="13"/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329</v>
      </c>
      <c r="C50" s="151">
        <v>399</v>
      </c>
      <c r="D50" s="152">
        <v>27037</v>
      </c>
      <c r="E50" s="106">
        <f t="shared" ref="E50:E57" si="14">D50/B50</f>
        <v>82.179331306990875</v>
      </c>
      <c r="F50" s="138">
        <v>66</v>
      </c>
      <c r="G50" s="153">
        <f t="shared" ref="G50:G56" si="15">C50-F50</f>
        <v>333</v>
      </c>
      <c r="H50" s="154">
        <f t="shared" ref="H50:H56" si="16">C50-I50-J50</f>
        <v>250</v>
      </c>
      <c r="I50" s="107">
        <v>149</v>
      </c>
      <c r="J50" s="108">
        <v>0</v>
      </c>
    </row>
    <row r="51" spans="1:10" ht="18.75" x14ac:dyDescent="0.3">
      <c r="A51" s="79" t="s">
        <v>52</v>
      </c>
      <c r="B51" s="117">
        <v>570</v>
      </c>
      <c r="C51" s="155">
        <v>671</v>
      </c>
      <c r="D51" s="156">
        <v>48337</v>
      </c>
      <c r="E51" s="85">
        <f t="shared" si="14"/>
        <v>84.801754385964912</v>
      </c>
      <c r="F51" s="114">
        <v>77</v>
      </c>
      <c r="G51" s="153">
        <f t="shared" si="15"/>
        <v>594</v>
      </c>
      <c r="H51" s="111">
        <f t="shared" si="16"/>
        <v>404</v>
      </c>
      <c r="I51" s="112">
        <v>267</v>
      </c>
      <c r="J51" s="121">
        <v>0</v>
      </c>
    </row>
    <row r="52" spans="1:10" ht="18.75" x14ac:dyDescent="0.3">
      <c r="A52" s="79" t="s">
        <v>53</v>
      </c>
      <c r="B52" s="117">
        <v>1415</v>
      </c>
      <c r="C52" s="155">
        <v>1755</v>
      </c>
      <c r="D52" s="156">
        <v>119303</v>
      </c>
      <c r="E52" s="85">
        <f t="shared" si="14"/>
        <v>84.313074204947</v>
      </c>
      <c r="F52" s="114">
        <v>332</v>
      </c>
      <c r="G52" s="153">
        <f t="shared" si="15"/>
        <v>1423</v>
      </c>
      <c r="H52" s="111">
        <f t="shared" si="16"/>
        <v>1095</v>
      </c>
      <c r="I52" s="112">
        <v>660</v>
      </c>
      <c r="J52" s="121">
        <v>0</v>
      </c>
    </row>
    <row r="53" spans="1:10" ht="18.75" x14ac:dyDescent="0.3">
      <c r="A53" s="79" t="s">
        <v>54</v>
      </c>
      <c r="B53" s="117">
        <v>330</v>
      </c>
      <c r="C53" s="155">
        <v>381</v>
      </c>
      <c r="D53" s="156">
        <v>24713</v>
      </c>
      <c r="E53" s="85">
        <f t="shared" si="14"/>
        <v>74.88787878787879</v>
      </c>
      <c r="F53" s="114">
        <v>45</v>
      </c>
      <c r="G53" s="153">
        <f t="shared" si="15"/>
        <v>336</v>
      </c>
      <c r="H53" s="111">
        <f t="shared" si="16"/>
        <v>210</v>
      </c>
      <c r="I53" s="112">
        <v>171</v>
      </c>
      <c r="J53" s="121">
        <v>0</v>
      </c>
    </row>
    <row r="54" spans="1:10" ht="18.75" x14ac:dyDescent="0.3">
      <c r="A54" s="79" t="s">
        <v>55</v>
      </c>
      <c r="B54" s="117">
        <v>313</v>
      </c>
      <c r="C54" s="155">
        <v>379</v>
      </c>
      <c r="D54" s="156">
        <v>27955</v>
      </c>
      <c r="E54" s="85">
        <f t="shared" si="14"/>
        <v>89.313099041533548</v>
      </c>
      <c r="F54" s="114">
        <v>59</v>
      </c>
      <c r="G54" s="153">
        <f t="shared" si="15"/>
        <v>320</v>
      </c>
      <c r="H54" s="111">
        <f t="shared" si="16"/>
        <v>221</v>
      </c>
      <c r="I54" s="112">
        <v>158</v>
      </c>
      <c r="J54" s="121">
        <v>0</v>
      </c>
    </row>
    <row r="55" spans="1:10" ht="18.75" x14ac:dyDescent="0.3">
      <c r="A55" s="79" t="s">
        <v>56</v>
      </c>
      <c r="B55" s="117">
        <v>265</v>
      </c>
      <c r="C55" s="155">
        <v>312</v>
      </c>
      <c r="D55" s="156">
        <v>20749</v>
      </c>
      <c r="E55" s="85">
        <f t="shared" si="14"/>
        <v>78.298113207547175</v>
      </c>
      <c r="F55" s="114">
        <v>47</v>
      </c>
      <c r="G55" s="153">
        <f t="shared" si="15"/>
        <v>265</v>
      </c>
      <c r="H55" s="111">
        <f t="shared" si="16"/>
        <v>203</v>
      </c>
      <c r="I55" s="112">
        <v>109</v>
      </c>
      <c r="J55" s="121">
        <v>0</v>
      </c>
    </row>
    <row r="56" spans="1:10" ht="19.5" thickBot="1" x14ac:dyDescent="0.35">
      <c r="A56" s="79" t="s">
        <v>57</v>
      </c>
      <c r="B56" s="144">
        <v>613</v>
      </c>
      <c r="C56" s="157">
        <v>764</v>
      </c>
      <c r="D56" s="158">
        <v>48387</v>
      </c>
      <c r="E56" s="85">
        <f t="shared" si="14"/>
        <v>78.9347471451876</v>
      </c>
      <c r="F56" s="127">
        <v>103</v>
      </c>
      <c r="G56" s="153">
        <f t="shared" si="15"/>
        <v>661</v>
      </c>
      <c r="H56" s="159">
        <f t="shared" si="16"/>
        <v>469</v>
      </c>
      <c r="I56" s="131">
        <v>295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3835</v>
      </c>
      <c r="C57" s="133">
        <f t="shared" ref="C57:J57" si="17">SUM(C50:C56)</f>
        <v>4661</v>
      </c>
      <c r="D57" s="135">
        <f t="shared" si="17"/>
        <v>316481</v>
      </c>
      <c r="E57" s="160">
        <f t="shared" si="14"/>
        <v>82.524380704041718</v>
      </c>
      <c r="F57" s="134">
        <f t="shared" si="17"/>
        <v>729</v>
      </c>
      <c r="G57" s="134">
        <f t="shared" si="17"/>
        <v>3932</v>
      </c>
      <c r="H57" s="161">
        <f t="shared" si="17"/>
        <v>2852</v>
      </c>
      <c r="I57" s="162">
        <f t="shared" si="17"/>
        <v>1809</v>
      </c>
      <c r="J57" s="163">
        <f t="shared" si="17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554</v>
      </c>
      <c r="C60" s="139">
        <v>750</v>
      </c>
      <c r="D60" s="138">
        <v>49779</v>
      </c>
      <c r="E60" s="106">
        <f t="shared" ref="E60:E67" si="18">D60/B60</f>
        <v>89.853790613718417</v>
      </c>
      <c r="F60" s="153">
        <v>198</v>
      </c>
      <c r="G60" s="153">
        <f t="shared" ref="G60:G66" si="19">C60-F60</f>
        <v>552</v>
      </c>
      <c r="H60" s="154">
        <f t="shared" ref="H60:H66" si="20">C60-I60-J60</f>
        <v>453</v>
      </c>
      <c r="I60" s="107">
        <v>297</v>
      </c>
      <c r="J60" s="108">
        <v>0</v>
      </c>
    </row>
    <row r="61" spans="1:10" ht="18.75" x14ac:dyDescent="0.3">
      <c r="A61" s="79" t="s">
        <v>60</v>
      </c>
      <c r="B61" s="117">
        <v>520</v>
      </c>
      <c r="C61" s="141">
        <v>721</v>
      </c>
      <c r="D61" s="117">
        <v>47720</v>
      </c>
      <c r="E61" s="85">
        <f t="shared" si="18"/>
        <v>91.769230769230774</v>
      </c>
      <c r="F61" s="153">
        <v>190</v>
      </c>
      <c r="G61" s="153">
        <f t="shared" si="19"/>
        <v>531</v>
      </c>
      <c r="H61" s="111">
        <f t="shared" si="20"/>
        <v>464</v>
      </c>
      <c r="I61" s="112">
        <v>257</v>
      </c>
      <c r="J61" s="121">
        <v>0</v>
      </c>
    </row>
    <row r="62" spans="1:10" ht="18.75" x14ac:dyDescent="0.3">
      <c r="A62" s="79" t="s">
        <v>61</v>
      </c>
      <c r="B62" s="117">
        <v>616</v>
      </c>
      <c r="C62" s="141">
        <v>872</v>
      </c>
      <c r="D62" s="117">
        <v>60410</v>
      </c>
      <c r="E62" s="85">
        <f t="shared" si="18"/>
        <v>98.068181818181813</v>
      </c>
      <c r="F62" s="153">
        <v>256</v>
      </c>
      <c r="G62" s="153">
        <f t="shared" si="19"/>
        <v>616</v>
      </c>
      <c r="H62" s="111">
        <f t="shared" si="20"/>
        <v>613</v>
      </c>
      <c r="I62" s="112">
        <v>259</v>
      </c>
      <c r="J62" s="121">
        <v>0</v>
      </c>
    </row>
    <row r="63" spans="1:10" ht="18.75" x14ac:dyDescent="0.3">
      <c r="A63" s="79" t="s">
        <v>62</v>
      </c>
      <c r="B63" s="117">
        <v>418</v>
      </c>
      <c r="C63" s="141">
        <v>566</v>
      </c>
      <c r="D63" s="117">
        <v>36189</v>
      </c>
      <c r="E63" s="85">
        <f t="shared" si="18"/>
        <v>86.576555023923447</v>
      </c>
      <c r="F63" s="153">
        <v>135</v>
      </c>
      <c r="G63" s="153">
        <f t="shared" si="19"/>
        <v>431</v>
      </c>
      <c r="H63" s="111">
        <f t="shared" si="20"/>
        <v>357</v>
      </c>
      <c r="I63" s="112">
        <v>209</v>
      </c>
      <c r="J63" s="121">
        <v>0</v>
      </c>
    </row>
    <row r="64" spans="1:10" ht="18.75" x14ac:dyDescent="0.3">
      <c r="A64" s="79" t="s">
        <v>63</v>
      </c>
      <c r="B64" s="117">
        <v>252</v>
      </c>
      <c r="C64" s="141">
        <v>345</v>
      </c>
      <c r="D64" s="117">
        <v>20976</v>
      </c>
      <c r="E64" s="85">
        <f t="shared" si="18"/>
        <v>83.238095238095241</v>
      </c>
      <c r="F64" s="153">
        <v>74</v>
      </c>
      <c r="G64" s="153">
        <f t="shared" si="19"/>
        <v>271</v>
      </c>
      <c r="H64" s="111">
        <f t="shared" si="20"/>
        <v>194</v>
      </c>
      <c r="I64" s="112">
        <v>151</v>
      </c>
      <c r="J64" s="121">
        <v>0</v>
      </c>
    </row>
    <row r="65" spans="1:10" ht="18.75" x14ac:dyDescent="0.3">
      <c r="A65" s="79" t="s">
        <v>64</v>
      </c>
      <c r="B65" s="117">
        <v>482</v>
      </c>
      <c r="C65" s="141">
        <v>656</v>
      </c>
      <c r="D65" s="117">
        <v>44925</v>
      </c>
      <c r="E65" s="85">
        <f t="shared" si="18"/>
        <v>93.205394190871374</v>
      </c>
      <c r="F65" s="153">
        <v>171</v>
      </c>
      <c r="G65" s="153">
        <f t="shared" si="19"/>
        <v>485</v>
      </c>
      <c r="H65" s="111">
        <f t="shared" si="20"/>
        <v>435</v>
      </c>
      <c r="I65" s="112">
        <v>221</v>
      </c>
      <c r="J65" s="121">
        <v>0</v>
      </c>
    </row>
    <row r="66" spans="1:10" ht="19.5" thickBot="1" x14ac:dyDescent="0.35">
      <c r="A66" s="79" t="s">
        <v>65</v>
      </c>
      <c r="B66" s="144">
        <v>487</v>
      </c>
      <c r="C66" s="145">
        <v>638</v>
      </c>
      <c r="D66" s="144">
        <v>42759</v>
      </c>
      <c r="E66" s="85">
        <f t="shared" si="18"/>
        <v>87.800821355236138</v>
      </c>
      <c r="F66" s="164">
        <v>144</v>
      </c>
      <c r="G66" s="153">
        <f t="shared" si="19"/>
        <v>494</v>
      </c>
      <c r="H66" s="159">
        <f t="shared" si="20"/>
        <v>413</v>
      </c>
      <c r="I66" s="131">
        <v>225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3329</v>
      </c>
      <c r="C67" s="133">
        <f t="shared" ref="C67:J67" si="21">SUM(C60:C66)</f>
        <v>4548</v>
      </c>
      <c r="D67" s="133">
        <f t="shared" si="21"/>
        <v>302758</v>
      </c>
      <c r="E67" s="165">
        <f t="shared" si="18"/>
        <v>90.945629318113546</v>
      </c>
      <c r="F67" s="134">
        <f t="shared" si="21"/>
        <v>1168</v>
      </c>
      <c r="G67" s="134">
        <f t="shared" si="21"/>
        <v>3380</v>
      </c>
      <c r="H67" s="96">
        <f t="shared" si="21"/>
        <v>2929</v>
      </c>
      <c r="I67" s="99">
        <f t="shared" si="21"/>
        <v>1619</v>
      </c>
      <c r="J67" s="100">
        <f t="shared" si="21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366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292</v>
      </c>
      <c r="C70" s="139">
        <v>382</v>
      </c>
      <c r="D70" s="138">
        <v>26157</v>
      </c>
      <c r="E70" s="170">
        <f t="shared" ref="E70:E76" si="22">D70/B70</f>
        <v>89.578767123287676</v>
      </c>
      <c r="F70" s="153">
        <v>87</v>
      </c>
      <c r="G70" s="153">
        <f t="shared" ref="G70:G75" si="23">C70-F70</f>
        <v>295</v>
      </c>
      <c r="H70" s="104">
        <f t="shared" ref="H70:H75" si="24">C70-I70-J70</f>
        <v>232</v>
      </c>
      <c r="I70" s="171">
        <v>150</v>
      </c>
      <c r="J70" s="113">
        <v>0</v>
      </c>
    </row>
    <row r="71" spans="1:10" ht="18.75" x14ac:dyDescent="0.3">
      <c r="A71" s="79" t="s">
        <v>68</v>
      </c>
      <c r="B71" s="117">
        <v>589</v>
      </c>
      <c r="C71" s="141">
        <v>773</v>
      </c>
      <c r="D71" s="117">
        <v>52187</v>
      </c>
      <c r="E71" s="172">
        <f t="shared" si="22"/>
        <v>88.602716468590828</v>
      </c>
      <c r="F71" s="153">
        <v>171</v>
      </c>
      <c r="G71" s="153">
        <f t="shared" si="23"/>
        <v>602</v>
      </c>
      <c r="H71" s="111">
        <f t="shared" si="24"/>
        <v>461</v>
      </c>
      <c r="I71" s="112">
        <v>312</v>
      </c>
      <c r="J71" s="121">
        <v>0</v>
      </c>
    </row>
    <row r="72" spans="1:10" ht="18.75" x14ac:dyDescent="0.3">
      <c r="A72" s="79" t="s">
        <v>66</v>
      </c>
      <c r="B72" s="117">
        <v>566</v>
      </c>
      <c r="C72" s="141">
        <v>809</v>
      </c>
      <c r="D72" s="117">
        <v>52329</v>
      </c>
      <c r="E72" s="172">
        <f t="shared" si="22"/>
        <v>92.454063604240289</v>
      </c>
      <c r="F72" s="153">
        <v>223</v>
      </c>
      <c r="G72" s="153">
        <f t="shared" si="23"/>
        <v>586</v>
      </c>
      <c r="H72" s="111">
        <f t="shared" si="24"/>
        <v>505</v>
      </c>
      <c r="I72" s="112">
        <v>304</v>
      </c>
      <c r="J72" s="121">
        <v>0</v>
      </c>
    </row>
    <row r="73" spans="1:10" ht="18.75" x14ac:dyDescent="0.3">
      <c r="A73" s="79" t="s">
        <v>69</v>
      </c>
      <c r="B73" s="117">
        <v>290</v>
      </c>
      <c r="C73" s="141">
        <v>352</v>
      </c>
      <c r="D73" s="117">
        <v>23359</v>
      </c>
      <c r="E73" s="172">
        <f t="shared" si="22"/>
        <v>80.548275862068962</v>
      </c>
      <c r="F73" s="153">
        <v>56</v>
      </c>
      <c r="G73" s="153">
        <f t="shared" si="23"/>
        <v>296</v>
      </c>
      <c r="H73" s="111">
        <f t="shared" si="24"/>
        <v>197</v>
      </c>
      <c r="I73" s="112">
        <v>155</v>
      </c>
      <c r="J73" s="121">
        <v>0</v>
      </c>
    </row>
    <row r="74" spans="1:10" ht="18.75" x14ac:dyDescent="0.3">
      <c r="A74" s="79" t="s">
        <v>70</v>
      </c>
      <c r="B74" s="117">
        <v>351</v>
      </c>
      <c r="C74" s="141">
        <v>467</v>
      </c>
      <c r="D74" s="117">
        <v>33259</v>
      </c>
      <c r="E74" s="172">
        <f t="shared" si="22"/>
        <v>94.754985754985753</v>
      </c>
      <c r="F74" s="153">
        <v>115</v>
      </c>
      <c r="G74" s="153">
        <f t="shared" si="23"/>
        <v>352</v>
      </c>
      <c r="H74" s="111">
        <f t="shared" si="24"/>
        <v>299</v>
      </c>
      <c r="I74" s="112">
        <v>168</v>
      </c>
      <c r="J74" s="121">
        <v>0</v>
      </c>
    </row>
    <row r="75" spans="1:10" ht="19.5" thickBot="1" x14ac:dyDescent="0.35">
      <c r="A75" s="86" t="s">
        <v>71</v>
      </c>
      <c r="B75" s="144">
        <v>309</v>
      </c>
      <c r="C75" s="145">
        <v>414</v>
      </c>
      <c r="D75" s="144">
        <v>27033</v>
      </c>
      <c r="E75" s="173">
        <f t="shared" si="22"/>
        <v>87.485436893203882</v>
      </c>
      <c r="F75" s="164">
        <v>98</v>
      </c>
      <c r="G75" s="153">
        <f t="shared" si="23"/>
        <v>316</v>
      </c>
      <c r="H75" s="174">
        <f t="shared" si="24"/>
        <v>275</v>
      </c>
      <c r="I75" s="175">
        <v>139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2397</v>
      </c>
      <c r="C76" s="133">
        <f t="shared" ref="C76:J76" si="25">SUM(C70:C75)</f>
        <v>3197</v>
      </c>
      <c r="D76" s="133">
        <f t="shared" si="25"/>
        <v>214324</v>
      </c>
      <c r="E76" s="160">
        <f t="shared" si="22"/>
        <v>89.413433458489777</v>
      </c>
      <c r="F76" s="134">
        <f t="shared" si="25"/>
        <v>750</v>
      </c>
      <c r="G76" s="134">
        <f t="shared" si="25"/>
        <v>2447</v>
      </c>
      <c r="H76" s="96">
        <f t="shared" si="25"/>
        <v>1969</v>
      </c>
      <c r="I76" s="99">
        <f t="shared" si="25"/>
        <v>1228</v>
      </c>
      <c r="J76" s="100">
        <f t="shared" si="25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149</v>
      </c>
      <c r="C79" s="139">
        <v>217</v>
      </c>
      <c r="D79" s="138">
        <v>15932</v>
      </c>
      <c r="E79" s="170">
        <f t="shared" ref="E79:E89" si="26">D79/B79</f>
        <v>106.92617449664429</v>
      </c>
      <c r="F79" s="153">
        <v>68</v>
      </c>
      <c r="G79" s="153">
        <f t="shared" ref="G79:G88" si="27">C79-F79</f>
        <v>149</v>
      </c>
      <c r="H79" s="154">
        <f t="shared" ref="H79:H88" si="28">C79-I79-J79</f>
        <v>141</v>
      </c>
      <c r="I79" s="107">
        <v>76</v>
      </c>
      <c r="J79" s="108">
        <v>0</v>
      </c>
    </row>
    <row r="80" spans="1:10" ht="18.75" x14ac:dyDescent="0.3">
      <c r="A80" s="79" t="s">
        <v>74</v>
      </c>
      <c r="B80" s="117">
        <v>11</v>
      </c>
      <c r="C80" s="141">
        <v>13</v>
      </c>
      <c r="D80" s="117">
        <v>866</v>
      </c>
      <c r="E80" s="172">
        <f t="shared" si="26"/>
        <v>78.727272727272734</v>
      </c>
      <c r="F80" s="153">
        <v>2</v>
      </c>
      <c r="G80" s="153">
        <f t="shared" si="27"/>
        <v>11</v>
      </c>
      <c r="H80" s="111">
        <f t="shared" si="28"/>
        <v>7</v>
      </c>
      <c r="I80" s="112">
        <v>6</v>
      </c>
      <c r="J80" s="121">
        <v>0</v>
      </c>
    </row>
    <row r="81" spans="1:10" ht="18.75" x14ac:dyDescent="0.3">
      <c r="A81" s="79" t="s">
        <v>75</v>
      </c>
      <c r="B81" s="117">
        <v>387</v>
      </c>
      <c r="C81" s="141">
        <v>601</v>
      </c>
      <c r="D81" s="117">
        <v>40274</v>
      </c>
      <c r="E81" s="172">
        <f t="shared" si="26"/>
        <v>104.0671834625323</v>
      </c>
      <c r="F81" s="153">
        <v>213</v>
      </c>
      <c r="G81" s="153">
        <f t="shared" si="27"/>
        <v>388</v>
      </c>
      <c r="H81" s="111">
        <f t="shared" si="28"/>
        <v>389</v>
      </c>
      <c r="I81" s="112">
        <v>212</v>
      </c>
      <c r="J81" s="121">
        <v>0</v>
      </c>
    </row>
    <row r="82" spans="1:10" ht="18.75" x14ac:dyDescent="0.3">
      <c r="A82" s="79" t="s">
        <v>72</v>
      </c>
      <c r="B82" s="117">
        <v>543</v>
      </c>
      <c r="C82" s="141">
        <v>732</v>
      </c>
      <c r="D82" s="117">
        <v>46184</v>
      </c>
      <c r="E82" s="172">
        <f t="shared" si="26"/>
        <v>85.05340699815838</v>
      </c>
      <c r="F82" s="153">
        <v>165</v>
      </c>
      <c r="G82" s="153">
        <f t="shared" si="27"/>
        <v>567</v>
      </c>
      <c r="H82" s="111">
        <f t="shared" si="28"/>
        <v>480</v>
      </c>
      <c r="I82" s="112">
        <v>252</v>
      </c>
      <c r="J82" s="121">
        <v>0</v>
      </c>
    </row>
    <row r="83" spans="1:10" ht="18.75" x14ac:dyDescent="0.3">
      <c r="A83" s="79" t="s">
        <v>76</v>
      </c>
      <c r="B83" s="117">
        <v>484</v>
      </c>
      <c r="C83" s="141">
        <v>624</v>
      </c>
      <c r="D83" s="117">
        <v>41241</v>
      </c>
      <c r="E83" s="172">
        <f t="shared" si="26"/>
        <v>85.20867768595042</v>
      </c>
      <c r="F83" s="153">
        <v>137</v>
      </c>
      <c r="G83" s="153">
        <f t="shared" si="27"/>
        <v>487</v>
      </c>
      <c r="H83" s="111">
        <f t="shared" si="28"/>
        <v>376</v>
      </c>
      <c r="I83" s="112">
        <v>248</v>
      </c>
      <c r="J83" s="121">
        <v>0</v>
      </c>
    </row>
    <row r="84" spans="1:10" ht="18.75" x14ac:dyDescent="0.3">
      <c r="A84" s="79" t="s">
        <v>77</v>
      </c>
      <c r="B84" s="117">
        <v>503</v>
      </c>
      <c r="C84" s="141">
        <v>650</v>
      </c>
      <c r="D84" s="117">
        <v>42798</v>
      </c>
      <c r="E84" s="172">
        <f t="shared" si="26"/>
        <v>85.085487077534793</v>
      </c>
      <c r="F84" s="153">
        <v>141</v>
      </c>
      <c r="G84" s="153">
        <f t="shared" si="27"/>
        <v>509</v>
      </c>
      <c r="H84" s="111">
        <f t="shared" si="28"/>
        <v>404</v>
      </c>
      <c r="I84" s="112">
        <v>246</v>
      </c>
      <c r="J84" s="121">
        <v>0</v>
      </c>
    </row>
    <row r="85" spans="1:10" ht="18.75" x14ac:dyDescent="0.3">
      <c r="A85" s="79" t="s">
        <v>78</v>
      </c>
      <c r="B85" s="117">
        <v>163</v>
      </c>
      <c r="C85" s="141">
        <v>198</v>
      </c>
      <c r="D85" s="117">
        <v>13994</v>
      </c>
      <c r="E85" s="172">
        <f t="shared" si="26"/>
        <v>85.852760736196316</v>
      </c>
      <c r="F85" s="153">
        <v>33</v>
      </c>
      <c r="G85" s="153">
        <f t="shared" si="27"/>
        <v>165</v>
      </c>
      <c r="H85" s="111">
        <f t="shared" si="28"/>
        <v>115</v>
      </c>
      <c r="I85" s="112">
        <v>83</v>
      </c>
      <c r="J85" s="121">
        <v>0</v>
      </c>
    </row>
    <row r="86" spans="1:10" ht="18.75" x14ac:dyDescent="0.3">
      <c r="A86" s="79" t="s">
        <v>79</v>
      </c>
      <c r="B86" s="117">
        <v>345</v>
      </c>
      <c r="C86" s="141">
        <v>423</v>
      </c>
      <c r="D86" s="117">
        <v>27354</v>
      </c>
      <c r="E86" s="172">
        <f t="shared" si="26"/>
        <v>79.286956521739128</v>
      </c>
      <c r="F86" s="153">
        <v>79</v>
      </c>
      <c r="G86" s="153">
        <f t="shared" si="27"/>
        <v>344</v>
      </c>
      <c r="H86" s="111">
        <f t="shared" si="28"/>
        <v>277</v>
      </c>
      <c r="I86" s="112">
        <v>146</v>
      </c>
      <c r="J86" s="121">
        <v>0</v>
      </c>
    </row>
    <row r="87" spans="1:10" ht="18.75" x14ac:dyDescent="0.3">
      <c r="A87" s="79" t="s">
        <v>80</v>
      </c>
      <c r="B87" s="117">
        <v>116</v>
      </c>
      <c r="C87" s="141">
        <v>144</v>
      </c>
      <c r="D87" s="117">
        <v>8912</v>
      </c>
      <c r="E87" s="172">
        <f t="shared" si="26"/>
        <v>76.827586206896555</v>
      </c>
      <c r="F87" s="153">
        <v>26</v>
      </c>
      <c r="G87" s="153">
        <f t="shared" si="27"/>
        <v>118</v>
      </c>
      <c r="H87" s="111">
        <f t="shared" si="28"/>
        <v>84</v>
      </c>
      <c r="I87" s="112">
        <v>60</v>
      </c>
      <c r="J87" s="121">
        <v>0</v>
      </c>
    </row>
    <row r="88" spans="1:10" ht="19.5" thickBot="1" x14ac:dyDescent="0.35">
      <c r="A88" s="86" t="s">
        <v>81</v>
      </c>
      <c r="B88" s="144">
        <v>622</v>
      </c>
      <c r="C88" s="145">
        <v>801</v>
      </c>
      <c r="D88" s="144">
        <v>54658</v>
      </c>
      <c r="E88" s="173">
        <f t="shared" si="26"/>
        <v>87.874598070739552</v>
      </c>
      <c r="F88" s="164">
        <v>162</v>
      </c>
      <c r="G88" s="153">
        <f t="shared" si="27"/>
        <v>639</v>
      </c>
      <c r="H88" s="159">
        <f t="shared" si="28"/>
        <v>502</v>
      </c>
      <c r="I88" s="131">
        <v>299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3323</v>
      </c>
      <c r="C89" s="133">
        <f t="shared" ref="C89:D89" si="29">SUM(C79:C88)</f>
        <v>4403</v>
      </c>
      <c r="D89" s="133">
        <f t="shared" si="29"/>
        <v>292213</v>
      </c>
      <c r="E89" s="176">
        <f t="shared" si="26"/>
        <v>87.936503159795365</v>
      </c>
      <c r="F89" s="177">
        <f>SUM(F79:F88)</f>
        <v>1026</v>
      </c>
      <c r="G89" s="177">
        <f>SUM(G79:G88)</f>
        <v>3377</v>
      </c>
      <c r="H89" s="161">
        <f>SUM(H79:H88)</f>
        <v>2775</v>
      </c>
      <c r="I89" s="162">
        <f t="shared" ref="I89:J89" si="30">SUM(I79:I88)</f>
        <v>1628</v>
      </c>
      <c r="J89" s="163">
        <f t="shared" si="3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319</v>
      </c>
      <c r="C92" s="139">
        <v>394</v>
      </c>
      <c r="D92" s="152">
        <v>26891</v>
      </c>
      <c r="E92" s="106">
        <f t="shared" ref="E92:E101" si="31">D92/B92</f>
        <v>84.297805642633236</v>
      </c>
      <c r="F92" s="153">
        <v>71</v>
      </c>
      <c r="G92" s="153">
        <f t="shared" ref="G92:G100" si="32">C92-F92</f>
        <v>323</v>
      </c>
      <c r="H92" s="154">
        <f t="shared" ref="H92:H100" si="33">C92-I92-J92</f>
        <v>235</v>
      </c>
      <c r="I92" s="107">
        <v>159</v>
      </c>
      <c r="J92" s="108">
        <v>0</v>
      </c>
    </row>
    <row r="93" spans="1:10" ht="18.75" x14ac:dyDescent="0.3">
      <c r="A93" s="79" t="s">
        <v>84</v>
      </c>
      <c r="B93" s="117">
        <v>378</v>
      </c>
      <c r="C93" s="141">
        <v>437</v>
      </c>
      <c r="D93" s="156">
        <v>28762</v>
      </c>
      <c r="E93" s="85">
        <f t="shared" si="31"/>
        <v>76.089947089947088</v>
      </c>
      <c r="F93" s="153">
        <v>50</v>
      </c>
      <c r="G93" s="153">
        <f t="shared" si="32"/>
        <v>387</v>
      </c>
      <c r="H93" s="111">
        <f t="shared" si="33"/>
        <v>248</v>
      </c>
      <c r="I93" s="112">
        <v>189</v>
      </c>
      <c r="J93" s="121">
        <v>0</v>
      </c>
    </row>
    <row r="94" spans="1:10" ht="18.75" x14ac:dyDescent="0.3">
      <c r="A94" s="79" t="s">
        <v>85</v>
      </c>
      <c r="B94" s="117">
        <v>225</v>
      </c>
      <c r="C94" s="141">
        <v>260</v>
      </c>
      <c r="D94" s="156">
        <v>17266</v>
      </c>
      <c r="E94" s="85">
        <f t="shared" si="31"/>
        <v>76.737777777777779</v>
      </c>
      <c r="F94" s="153">
        <v>34</v>
      </c>
      <c r="G94" s="153">
        <f t="shared" si="32"/>
        <v>226</v>
      </c>
      <c r="H94" s="111">
        <f t="shared" si="33"/>
        <v>166</v>
      </c>
      <c r="I94" s="112">
        <v>94</v>
      </c>
      <c r="J94" s="121">
        <v>0</v>
      </c>
    </row>
    <row r="95" spans="1:10" ht="18.75" x14ac:dyDescent="0.3">
      <c r="A95" s="79" t="s">
        <v>86</v>
      </c>
      <c r="B95" s="117">
        <v>112</v>
      </c>
      <c r="C95" s="141">
        <v>141</v>
      </c>
      <c r="D95" s="156">
        <v>9320</v>
      </c>
      <c r="E95" s="85">
        <f t="shared" si="31"/>
        <v>83.214285714285708</v>
      </c>
      <c r="F95" s="153">
        <v>28</v>
      </c>
      <c r="G95" s="153">
        <f t="shared" si="32"/>
        <v>113</v>
      </c>
      <c r="H95" s="111">
        <f t="shared" si="33"/>
        <v>81</v>
      </c>
      <c r="I95" s="112">
        <v>60</v>
      </c>
      <c r="J95" s="121">
        <v>0</v>
      </c>
    </row>
    <row r="96" spans="1:10" ht="18.75" x14ac:dyDescent="0.3">
      <c r="A96" s="79" t="s">
        <v>87</v>
      </c>
      <c r="B96" s="117">
        <v>336</v>
      </c>
      <c r="C96" s="141">
        <v>392</v>
      </c>
      <c r="D96" s="156">
        <v>25962</v>
      </c>
      <c r="E96" s="85">
        <f t="shared" si="31"/>
        <v>77.267857142857139</v>
      </c>
      <c r="F96" s="153">
        <v>41</v>
      </c>
      <c r="G96" s="153">
        <f t="shared" si="32"/>
        <v>351</v>
      </c>
      <c r="H96" s="111">
        <f t="shared" si="33"/>
        <v>243</v>
      </c>
      <c r="I96" s="112">
        <v>149</v>
      </c>
      <c r="J96" s="121">
        <v>0</v>
      </c>
    </row>
    <row r="97" spans="1:10" ht="18.75" x14ac:dyDescent="0.3">
      <c r="A97" s="79" t="s">
        <v>88</v>
      </c>
      <c r="B97" s="117">
        <v>64</v>
      </c>
      <c r="C97" s="141">
        <v>102</v>
      </c>
      <c r="D97" s="156">
        <v>6732</v>
      </c>
      <c r="E97" s="85">
        <f t="shared" si="31"/>
        <v>105.1875</v>
      </c>
      <c r="F97" s="153">
        <v>32</v>
      </c>
      <c r="G97" s="153">
        <f t="shared" si="32"/>
        <v>70</v>
      </c>
      <c r="H97" s="111">
        <f t="shared" si="33"/>
        <v>59</v>
      </c>
      <c r="I97" s="112">
        <v>43</v>
      </c>
      <c r="J97" s="121">
        <v>0</v>
      </c>
    </row>
    <row r="98" spans="1:10" ht="18.75" x14ac:dyDescent="0.3">
      <c r="A98" s="79" t="s">
        <v>89</v>
      </c>
      <c r="B98" s="117">
        <v>1070</v>
      </c>
      <c r="C98" s="141">
        <v>1484</v>
      </c>
      <c r="D98" s="156">
        <v>96171</v>
      </c>
      <c r="E98" s="85">
        <f t="shared" si="31"/>
        <v>89.879439252336454</v>
      </c>
      <c r="F98" s="153">
        <v>388</v>
      </c>
      <c r="G98" s="153">
        <f t="shared" si="32"/>
        <v>1096</v>
      </c>
      <c r="H98" s="111">
        <f t="shared" si="33"/>
        <v>945</v>
      </c>
      <c r="I98" s="112">
        <v>539</v>
      </c>
      <c r="J98" s="121">
        <v>0</v>
      </c>
    </row>
    <row r="99" spans="1:10" ht="18.75" x14ac:dyDescent="0.3">
      <c r="A99" s="178" t="s">
        <v>90</v>
      </c>
      <c r="B99" s="117">
        <v>257</v>
      </c>
      <c r="C99" s="141">
        <v>304</v>
      </c>
      <c r="D99" s="179">
        <v>19261</v>
      </c>
      <c r="E99" s="180">
        <f t="shared" si="31"/>
        <v>74.945525291828787</v>
      </c>
      <c r="F99" s="153">
        <v>44</v>
      </c>
      <c r="G99" s="153">
        <f t="shared" si="32"/>
        <v>260</v>
      </c>
      <c r="H99" s="111">
        <f t="shared" si="33"/>
        <v>164</v>
      </c>
      <c r="I99" s="112">
        <v>140</v>
      </c>
      <c r="J99" s="121">
        <v>0</v>
      </c>
    </row>
    <row r="100" spans="1:10" ht="19.5" thickBot="1" x14ac:dyDescent="0.35">
      <c r="A100" s="79" t="s">
        <v>91</v>
      </c>
      <c r="B100" s="144">
        <v>452</v>
      </c>
      <c r="C100" s="145">
        <v>554</v>
      </c>
      <c r="D100" s="158">
        <v>36706</v>
      </c>
      <c r="E100" s="92">
        <f t="shared" si="31"/>
        <v>81.207964601769916</v>
      </c>
      <c r="F100" s="164">
        <v>95</v>
      </c>
      <c r="G100" s="153">
        <f t="shared" si="32"/>
        <v>459</v>
      </c>
      <c r="H100" s="159">
        <f t="shared" si="33"/>
        <v>335</v>
      </c>
      <c r="I100" s="131">
        <v>219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3213</v>
      </c>
      <c r="C101" s="133">
        <f t="shared" ref="C101:G101" si="34">SUM(C92:C100)</f>
        <v>4068</v>
      </c>
      <c r="D101" s="133">
        <f t="shared" si="34"/>
        <v>267071</v>
      </c>
      <c r="E101" s="160">
        <f t="shared" si="31"/>
        <v>83.122004357298479</v>
      </c>
      <c r="F101" s="134">
        <f t="shared" si="34"/>
        <v>783</v>
      </c>
      <c r="G101" s="134">
        <f t="shared" si="34"/>
        <v>3285</v>
      </c>
      <c r="H101" s="161">
        <f>SUM(H92:H100)</f>
        <v>2476</v>
      </c>
      <c r="I101" s="162">
        <f>SUM(I92:I100)</f>
        <v>1592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239</v>
      </c>
      <c r="C104" s="183">
        <v>282</v>
      </c>
      <c r="D104" s="182">
        <v>19298</v>
      </c>
      <c r="E104" s="170">
        <f t="shared" ref="E104:E118" si="35">D104/B104</f>
        <v>80.744769874476987</v>
      </c>
      <c r="F104" s="153">
        <v>29</v>
      </c>
      <c r="G104" s="153">
        <f t="shared" ref="G104:G117" si="36">C104-F104</f>
        <v>253</v>
      </c>
      <c r="H104" s="154">
        <f t="shared" ref="H104:H117" si="37">C104-I104-J104</f>
        <v>167</v>
      </c>
      <c r="I104" s="107">
        <v>115</v>
      </c>
      <c r="J104" s="108">
        <v>0</v>
      </c>
    </row>
    <row r="105" spans="1:10" ht="18.75" x14ac:dyDescent="0.3">
      <c r="A105" s="184" t="s">
        <v>94</v>
      </c>
      <c r="B105" s="117">
        <v>340</v>
      </c>
      <c r="C105" s="119">
        <v>427</v>
      </c>
      <c r="D105" s="117">
        <v>28255</v>
      </c>
      <c r="E105" s="172">
        <f t="shared" si="35"/>
        <v>83.102941176470594</v>
      </c>
      <c r="F105" s="153">
        <v>72</v>
      </c>
      <c r="G105" s="153">
        <f t="shared" si="36"/>
        <v>355</v>
      </c>
      <c r="H105" s="111">
        <f t="shared" si="37"/>
        <v>264</v>
      </c>
      <c r="I105" s="112">
        <v>163</v>
      </c>
      <c r="J105" s="121">
        <v>0</v>
      </c>
    </row>
    <row r="106" spans="1:10" ht="18.75" x14ac:dyDescent="0.3">
      <c r="A106" s="184" t="s">
        <v>95</v>
      </c>
      <c r="B106" s="114">
        <v>52</v>
      </c>
      <c r="C106" s="185">
        <v>55</v>
      </c>
      <c r="D106" s="114">
        <v>3665</v>
      </c>
      <c r="E106" s="172">
        <f t="shared" si="35"/>
        <v>70.480769230769226</v>
      </c>
      <c r="F106" s="153">
        <v>2</v>
      </c>
      <c r="G106" s="153">
        <f t="shared" si="36"/>
        <v>53</v>
      </c>
      <c r="H106" s="111">
        <f t="shared" si="37"/>
        <v>42</v>
      </c>
      <c r="I106" s="112">
        <v>13</v>
      </c>
      <c r="J106" s="121">
        <v>0</v>
      </c>
    </row>
    <row r="107" spans="1:10" ht="18.75" x14ac:dyDescent="0.3">
      <c r="A107" s="184" t="s">
        <v>96</v>
      </c>
      <c r="B107" s="117">
        <v>424</v>
      </c>
      <c r="C107" s="141">
        <v>486</v>
      </c>
      <c r="D107" s="117">
        <v>31519</v>
      </c>
      <c r="E107" s="172">
        <f t="shared" si="35"/>
        <v>74.337264150943398</v>
      </c>
      <c r="F107" s="153">
        <v>56</v>
      </c>
      <c r="G107" s="153">
        <f t="shared" si="36"/>
        <v>430</v>
      </c>
      <c r="H107" s="111">
        <f t="shared" si="37"/>
        <v>282</v>
      </c>
      <c r="I107" s="112">
        <v>204</v>
      </c>
      <c r="J107" s="121">
        <v>0</v>
      </c>
    </row>
    <row r="108" spans="1:10" ht="18.75" x14ac:dyDescent="0.3">
      <c r="A108" s="79" t="s">
        <v>97</v>
      </c>
      <c r="B108" s="117">
        <v>322</v>
      </c>
      <c r="C108" s="141">
        <v>376</v>
      </c>
      <c r="D108" s="117">
        <v>24169</v>
      </c>
      <c r="E108" s="172">
        <f t="shared" si="35"/>
        <v>75.059006211180119</v>
      </c>
      <c r="F108" s="153">
        <v>46</v>
      </c>
      <c r="G108" s="153">
        <f t="shared" si="36"/>
        <v>330</v>
      </c>
      <c r="H108" s="111">
        <f t="shared" si="37"/>
        <v>229</v>
      </c>
      <c r="I108" s="112">
        <v>147</v>
      </c>
      <c r="J108" s="121">
        <v>0</v>
      </c>
    </row>
    <row r="109" spans="1:10" ht="18.75" x14ac:dyDescent="0.3">
      <c r="A109" s="79" t="s">
        <v>98</v>
      </c>
      <c r="B109" s="117">
        <v>307</v>
      </c>
      <c r="C109" s="141">
        <v>347</v>
      </c>
      <c r="D109" s="117">
        <v>26766</v>
      </c>
      <c r="E109" s="172">
        <f t="shared" si="35"/>
        <v>87.185667752442995</v>
      </c>
      <c r="F109" s="153">
        <v>37</v>
      </c>
      <c r="G109" s="153">
        <f t="shared" si="36"/>
        <v>310</v>
      </c>
      <c r="H109" s="111">
        <f t="shared" si="37"/>
        <v>192</v>
      </c>
      <c r="I109" s="112">
        <v>155</v>
      </c>
      <c r="J109" s="121">
        <v>0</v>
      </c>
    </row>
    <row r="110" spans="1:10" ht="18.75" x14ac:dyDescent="0.3">
      <c r="A110" s="79" t="s">
        <v>99</v>
      </c>
      <c r="B110" s="117">
        <v>484</v>
      </c>
      <c r="C110" s="141">
        <v>564</v>
      </c>
      <c r="D110" s="117">
        <v>36768</v>
      </c>
      <c r="E110" s="172">
        <f t="shared" si="35"/>
        <v>75.966942148760324</v>
      </c>
      <c r="F110" s="153">
        <v>78</v>
      </c>
      <c r="G110" s="153">
        <f t="shared" si="36"/>
        <v>486</v>
      </c>
      <c r="H110" s="111">
        <f t="shared" si="37"/>
        <v>363</v>
      </c>
      <c r="I110" s="112">
        <v>201</v>
      </c>
      <c r="J110" s="121">
        <v>0</v>
      </c>
    </row>
    <row r="111" spans="1:10" ht="18.75" x14ac:dyDescent="0.3">
      <c r="A111" s="79" t="s">
        <v>100</v>
      </c>
      <c r="B111" s="117">
        <v>403</v>
      </c>
      <c r="C111" s="141">
        <v>455</v>
      </c>
      <c r="D111" s="117">
        <v>31815</v>
      </c>
      <c r="E111" s="172">
        <f t="shared" si="35"/>
        <v>78.945409429280403</v>
      </c>
      <c r="F111" s="153">
        <v>39</v>
      </c>
      <c r="G111" s="153">
        <f t="shared" si="36"/>
        <v>416</v>
      </c>
      <c r="H111" s="111">
        <f t="shared" si="37"/>
        <v>255</v>
      </c>
      <c r="I111" s="112">
        <v>200</v>
      </c>
      <c r="J111" s="121">
        <v>0</v>
      </c>
    </row>
    <row r="112" spans="1:10" ht="18.75" x14ac:dyDescent="0.3">
      <c r="A112" s="79" t="s">
        <v>101</v>
      </c>
      <c r="B112" s="117">
        <v>378</v>
      </c>
      <c r="C112" s="141">
        <v>452</v>
      </c>
      <c r="D112" s="117">
        <v>29905</v>
      </c>
      <c r="E112" s="172">
        <f t="shared" si="35"/>
        <v>79.113756613756607</v>
      </c>
      <c r="F112" s="153">
        <v>74</v>
      </c>
      <c r="G112" s="153">
        <f t="shared" si="36"/>
        <v>378</v>
      </c>
      <c r="H112" s="111">
        <f t="shared" si="37"/>
        <v>261</v>
      </c>
      <c r="I112" s="112">
        <v>191</v>
      </c>
      <c r="J112" s="121">
        <v>0</v>
      </c>
    </row>
    <row r="113" spans="1:10" ht="18.75" x14ac:dyDescent="0.3">
      <c r="A113" s="79" t="s">
        <v>102</v>
      </c>
      <c r="B113" s="117">
        <v>534</v>
      </c>
      <c r="C113" s="141">
        <v>620</v>
      </c>
      <c r="D113" s="117">
        <v>40634</v>
      </c>
      <c r="E113" s="172">
        <f t="shared" si="35"/>
        <v>76.093632958801493</v>
      </c>
      <c r="F113" s="153">
        <v>80</v>
      </c>
      <c r="G113" s="153">
        <f t="shared" si="36"/>
        <v>540</v>
      </c>
      <c r="H113" s="111">
        <f t="shared" si="37"/>
        <v>391</v>
      </c>
      <c r="I113" s="112">
        <v>229</v>
      </c>
      <c r="J113" s="121">
        <v>0</v>
      </c>
    </row>
    <row r="114" spans="1:10" ht="18.75" x14ac:dyDescent="0.3">
      <c r="A114" s="79" t="s">
        <v>103</v>
      </c>
      <c r="B114" s="117">
        <v>570</v>
      </c>
      <c r="C114" s="141">
        <v>717</v>
      </c>
      <c r="D114" s="117">
        <v>47337</v>
      </c>
      <c r="E114" s="172">
        <f t="shared" si="35"/>
        <v>83.047368421052639</v>
      </c>
      <c r="F114" s="153">
        <v>142</v>
      </c>
      <c r="G114" s="153">
        <f t="shared" si="36"/>
        <v>575</v>
      </c>
      <c r="H114" s="111">
        <f t="shared" si="37"/>
        <v>438</v>
      </c>
      <c r="I114" s="112">
        <v>279</v>
      </c>
      <c r="J114" s="121">
        <v>0</v>
      </c>
    </row>
    <row r="115" spans="1:10" ht="18.75" x14ac:dyDescent="0.3">
      <c r="A115" s="79" t="s">
        <v>104</v>
      </c>
      <c r="B115" s="117">
        <v>1198</v>
      </c>
      <c r="C115" s="141">
        <v>1401</v>
      </c>
      <c r="D115" s="117">
        <v>92654</v>
      </c>
      <c r="E115" s="172">
        <f t="shared" si="35"/>
        <v>77.340567612687806</v>
      </c>
      <c r="F115" s="153">
        <v>195</v>
      </c>
      <c r="G115" s="153">
        <f t="shared" si="36"/>
        <v>1206</v>
      </c>
      <c r="H115" s="111">
        <f t="shared" si="37"/>
        <v>853</v>
      </c>
      <c r="I115" s="112">
        <v>548</v>
      </c>
      <c r="J115" s="121">
        <v>0</v>
      </c>
    </row>
    <row r="116" spans="1:10" ht="18.75" x14ac:dyDescent="0.3">
      <c r="A116" s="79" t="s">
        <v>105</v>
      </c>
      <c r="B116" s="117">
        <v>284</v>
      </c>
      <c r="C116" s="141">
        <v>328</v>
      </c>
      <c r="D116" s="117">
        <v>21656</v>
      </c>
      <c r="E116" s="172">
        <f t="shared" si="35"/>
        <v>76.25352112676056</v>
      </c>
      <c r="F116" s="153">
        <v>41</v>
      </c>
      <c r="G116" s="153">
        <f t="shared" si="36"/>
        <v>287</v>
      </c>
      <c r="H116" s="111">
        <f t="shared" si="37"/>
        <v>197</v>
      </c>
      <c r="I116" s="112">
        <v>131</v>
      </c>
      <c r="J116" s="121">
        <v>0</v>
      </c>
    </row>
    <row r="117" spans="1:10" ht="19.5" thickBot="1" x14ac:dyDescent="0.35">
      <c r="A117" s="79" t="s">
        <v>106</v>
      </c>
      <c r="B117" s="144">
        <v>551</v>
      </c>
      <c r="C117" s="145">
        <v>599</v>
      </c>
      <c r="D117" s="144">
        <v>39029</v>
      </c>
      <c r="E117" s="173">
        <f t="shared" si="35"/>
        <v>70.833030852994554</v>
      </c>
      <c r="F117" s="164">
        <v>39</v>
      </c>
      <c r="G117" s="153">
        <f t="shared" si="36"/>
        <v>560</v>
      </c>
      <c r="H117" s="159">
        <f t="shared" si="37"/>
        <v>360</v>
      </c>
      <c r="I117" s="131">
        <v>239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6086</v>
      </c>
      <c r="C118" s="133">
        <f t="shared" ref="C118:J118" si="38">SUM(C104:C117)</f>
        <v>7109</v>
      </c>
      <c r="D118" s="133">
        <f t="shared" si="38"/>
        <v>473470</v>
      </c>
      <c r="E118" s="160">
        <f t="shared" si="35"/>
        <v>77.796582320078869</v>
      </c>
      <c r="F118" s="134">
        <f>SUM(F104:F117)</f>
        <v>930</v>
      </c>
      <c r="G118" s="134">
        <f t="shared" si="38"/>
        <v>6179</v>
      </c>
      <c r="H118" s="161">
        <f>SUM(H104:H117)</f>
        <v>4294</v>
      </c>
      <c r="I118" s="162">
        <f t="shared" si="38"/>
        <v>2815</v>
      </c>
      <c r="J118" s="163">
        <f t="shared" si="38"/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109</v>
      </c>
      <c r="B121" s="138">
        <v>660</v>
      </c>
      <c r="C121" s="186">
        <v>746</v>
      </c>
      <c r="D121" s="138">
        <v>50376</v>
      </c>
      <c r="E121" s="170">
        <f t="shared" ref="E121:E128" si="39">D121/B121</f>
        <v>76.327272727272728</v>
      </c>
      <c r="F121" s="138">
        <v>84</v>
      </c>
      <c r="G121" s="186">
        <f t="shared" ref="G121:G127" si="40">C121-F121</f>
        <v>662</v>
      </c>
      <c r="H121" s="106">
        <f t="shared" ref="H121:H127" si="41">C121-I121-J121</f>
        <v>436</v>
      </c>
      <c r="I121" s="107">
        <v>310</v>
      </c>
      <c r="J121" s="140">
        <v>0</v>
      </c>
    </row>
    <row r="122" spans="1:10" ht="18.75" x14ac:dyDescent="0.3">
      <c r="A122" s="79" t="s">
        <v>110</v>
      </c>
      <c r="B122" s="114">
        <v>126</v>
      </c>
      <c r="C122" s="153">
        <v>136</v>
      </c>
      <c r="D122" s="114">
        <v>8803</v>
      </c>
      <c r="E122" s="172">
        <f t="shared" si="39"/>
        <v>69.865079365079367</v>
      </c>
      <c r="F122" s="117">
        <v>10</v>
      </c>
      <c r="G122" s="187">
        <f t="shared" si="40"/>
        <v>126</v>
      </c>
      <c r="H122" s="85">
        <f t="shared" si="41"/>
        <v>91</v>
      </c>
      <c r="I122" s="112">
        <v>45</v>
      </c>
      <c r="J122" s="142">
        <v>0</v>
      </c>
    </row>
    <row r="123" spans="1:10" ht="18.75" x14ac:dyDescent="0.3">
      <c r="A123" s="79" t="s">
        <v>111</v>
      </c>
      <c r="B123" s="117">
        <v>920</v>
      </c>
      <c r="C123" s="155">
        <v>1105</v>
      </c>
      <c r="D123" s="117">
        <v>74098</v>
      </c>
      <c r="E123" s="172">
        <f t="shared" si="39"/>
        <v>80.541304347826085</v>
      </c>
      <c r="F123" s="117">
        <v>183</v>
      </c>
      <c r="G123" s="187">
        <f t="shared" si="40"/>
        <v>922</v>
      </c>
      <c r="H123" s="85">
        <f t="shared" si="41"/>
        <v>641</v>
      </c>
      <c r="I123" s="112">
        <v>464</v>
      </c>
      <c r="J123" s="142">
        <v>0</v>
      </c>
    </row>
    <row r="124" spans="1:10" ht="18.75" x14ac:dyDescent="0.3">
      <c r="A124" s="79" t="s">
        <v>112</v>
      </c>
      <c r="B124" s="117">
        <v>867</v>
      </c>
      <c r="C124" s="155">
        <v>1103</v>
      </c>
      <c r="D124" s="117">
        <v>72966</v>
      </c>
      <c r="E124" s="172">
        <f t="shared" si="39"/>
        <v>84.159169550173004</v>
      </c>
      <c r="F124" s="117">
        <v>226</v>
      </c>
      <c r="G124" s="187">
        <f t="shared" si="40"/>
        <v>877</v>
      </c>
      <c r="H124" s="85">
        <f t="shared" si="41"/>
        <v>729</v>
      </c>
      <c r="I124" s="112">
        <v>374</v>
      </c>
      <c r="J124" s="142">
        <v>0</v>
      </c>
    </row>
    <row r="125" spans="1:10" ht="18.75" x14ac:dyDescent="0.3">
      <c r="A125" s="79" t="s">
        <v>113</v>
      </c>
      <c r="B125" s="117">
        <v>614</v>
      </c>
      <c r="C125" s="155">
        <v>743</v>
      </c>
      <c r="D125" s="117">
        <v>51377</v>
      </c>
      <c r="E125" s="172">
        <f t="shared" si="39"/>
        <v>83.675895765472319</v>
      </c>
      <c r="F125" s="117">
        <v>130</v>
      </c>
      <c r="G125" s="187">
        <f t="shared" si="40"/>
        <v>613</v>
      </c>
      <c r="H125" s="85">
        <f t="shared" si="41"/>
        <v>493</v>
      </c>
      <c r="I125" s="112">
        <v>250</v>
      </c>
      <c r="J125" s="142">
        <v>0</v>
      </c>
    </row>
    <row r="126" spans="1:10" ht="18.75" x14ac:dyDescent="0.3">
      <c r="A126" s="79" t="s">
        <v>114</v>
      </c>
      <c r="B126" s="117">
        <v>702</v>
      </c>
      <c r="C126" s="155">
        <v>899</v>
      </c>
      <c r="D126" s="117">
        <v>59097</v>
      </c>
      <c r="E126" s="172">
        <f t="shared" si="39"/>
        <v>84.183760683760681</v>
      </c>
      <c r="F126" s="117">
        <v>188</v>
      </c>
      <c r="G126" s="187">
        <f t="shared" si="40"/>
        <v>711</v>
      </c>
      <c r="H126" s="85">
        <f t="shared" si="41"/>
        <v>550</v>
      </c>
      <c r="I126" s="112">
        <v>349</v>
      </c>
      <c r="J126" s="142">
        <v>0</v>
      </c>
    </row>
    <row r="127" spans="1:10" ht="19.5" thickBot="1" x14ac:dyDescent="0.35">
      <c r="A127" s="79" t="s">
        <v>115</v>
      </c>
      <c r="B127" s="117">
        <v>1105</v>
      </c>
      <c r="C127" s="155">
        <v>1421</v>
      </c>
      <c r="D127" s="117">
        <v>94602</v>
      </c>
      <c r="E127" s="172">
        <f t="shared" si="39"/>
        <v>85.61266968325792</v>
      </c>
      <c r="F127" s="117">
        <v>308</v>
      </c>
      <c r="G127" s="187">
        <f t="shared" si="40"/>
        <v>1113</v>
      </c>
      <c r="H127" s="85">
        <f t="shared" si="41"/>
        <v>913</v>
      </c>
      <c r="I127" s="112">
        <v>508</v>
      </c>
      <c r="J127" s="142">
        <v>0</v>
      </c>
    </row>
    <row r="128" spans="1:10" ht="19.5" thickBot="1" x14ac:dyDescent="0.35">
      <c r="A128" s="95" t="s">
        <v>49</v>
      </c>
      <c r="B128" s="133">
        <f>SUM(B121:B127)</f>
        <v>4994</v>
      </c>
      <c r="C128" s="133">
        <f>SUM(C121:C127)</f>
        <v>6153</v>
      </c>
      <c r="D128" s="133">
        <f>SUM(D121:D127)</f>
        <v>411319</v>
      </c>
      <c r="E128" s="160">
        <f t="shared" si="39"/>
        <v>82.362635162194636</v>
      </c>
      <c r="F128" s="147">
        <f>SUM(F121:F127)</f>
        <v>1129</v>
      </c>
      <c r="G128" s="147">
        <f>SUM(G121:G127)</f>
        <v>5024</v>
      </c>
      <c r="H128" s="161">
        <f>SUM(H121:H127)</f>
        <v>3853</v>
      </c>
      <c r="I128" s="162">
        <f>SUM(I121:I127)</f>
        <v>2300</v>
      </c>
      <c r="J128" s="163">
        <f>SUM(J121:J127)</f>
        <v>0</v>
      </c>
    </row>
    <row r="129" spans="1:10" ht="19.5" thickBot="1" x14ac:dyDescent="0.35">
      <c r="A129" s="148"/>
      <c r="B129" s="149"/>
      <c r="C129" s="149"/>
      <c r="D129" s="149"/>
      <c r="E129" s="150"/>
      <c r="F129" s="137"/>
      <c r="G129" s="137"/>
      <c r="H129" s="102"/>
      <c r="I129" s="102"/>
      <c r="J129" s="102"/>
    </row>
    <row r="130" spans="1:10" ht="19.5" thickBot="1" x14ac:dyDescent="0.35">
      <c r="A130" s="189" t="s">
        <v>116</v>
      </c>
      <c r="B130" s="190">
        <f t="shared" ref="B130:J130" si="42">SUM(B128+B118+B101+B89+B76+B67+B57+B47+B33+B17)</f>
        <v>41432</v>
      </c>
      <c r="C130" s="190">
        <f t="shared" si="42"/>
        <v>52300</v>
      </c>
      <c r="D130" s="190">
        <f t="shared" si="42"/>
        <v>3516693</v>
      </c>
      <c r="E130" s="190">
        <f t="shared" si="42"/>
        <v>854.12393433528837</v>
      </c>
      <c r="F130" s="134">
        <f t="shared" si="42"/>
        <v>10125</v>
      </c>
      <c r="G130" s="134">
        <f t="shared" si="42"/>
        <v>42175</v>
      </c>
      <c r="H130" s="133">
        <f t="shared" si="42"/>
        <v>32172</v>
      </c>
      <c r="I130" s="177">
        <f t="shared" si="42"/>
        <v>20128</v>
      </c>
      <c r="J130" s="191">
        <f t="shared" si="42"/>
        <v>0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A19:J19"/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workbookViewId="0">
      <pane xSplit="1" ySplit="7" topLeftCell="B122" activePane="bottomRight" state="frozen"/>
      <selection pane="topRight" activeCell="B1" sqref="B1"/>
      <selection pane="bottomLeft" activeCell="A8" sqref="A8"/>
      <selection pane="bottomRight" activeCell="F130" sqref="F130"/>
    </sheetView>
  </sheetViews>
  <sheetFormatPr defaultRowHeight="15" x14ac:dyDescent="0.25"/>
  <cols>
    <col min="1" max="1" width="18.140625" style="56" bestFit="1" customWidth="1"/>
    <col min="2" max="2" width="12.28515625" style="56" bestFit="1" customWidth="1"/>
    <col min="3" max="3" width="17.85546875" style="56" bestFit="1" customWidth="1"/>
    <col min="4" max="4" width="14.7109375" style="56" bestFit="1" customWidth="1"/>
    <col min="5" max="5" width="37.140625" style="56" customWidth="1"/>
    <col min="6" max="6" width="9.2851562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6.5703125" style="56" bestFit="1" customWidth="1"/>
    <col min="11" max="16384" width="9.140625" style="56"/>
  </cols>
  <sheetData>
    <row r="1" spans="1:10" ht="18.75" x14ac:dyDescent="0.3">
      <c r="D1" s="425" t="s">
        <v>0</v>
      </c>
      <c r="E1" s="425"/>
      <c r="F1" s="425"/>
    </row>
    <row r="2" spans="1:10" ht="18.75" x14ac:dyDescent="0.3">
      <c r="D2" s="425" t="s">
        <v>1</v>
      </c>
      <c r="E2" s="425"/>
      <c r="F2" s="425"/>
    </row>
    <row r="3" spans="1:10" ht="18.75" x14ac:dyDescent="0.3">
      <c r="D3" s="426" t="s">
        <v>2</v>
      </c>
      <c r="E3" s="426"/>
      <c r="F3" s="426"/>
    </row>
    <row r="4" spans="1:10" ht="18.75" x14ac:dyDescent="0.3">
      <c r="D4" s="425" t="s">
        <v>3</v>
      </c>
      <c r="E4" s="425"/>
      <c r="F4" s="425"/>
    </row>
    <row r="5" spans="1:10" ht="18.75" x14ac:dyDescent="0.3">
      <c r="D5" s="427" t="s">
        <v>182</v>
      </c>
      <c r="E5" s="427"/>
      <c r="F5" s="427"/>
    </row>
    <row r="6" spans="1:10" ht="15.75" thickBot="1" x14ac:dyDescent="0.3"/>
    <row r="7" spans="1:10" ht="16.5" thickBot="1" x14ac:dyDescent="0.3">
      <c r="A7" s="57"/>
      <c r="B7" s="58" t="s">
        <v>4</v>
      </c>
      <c r="C7" s="59" t="s">
        <v>5</v>
      </c>
      <c r="D7" s="60" t="s">
        <v>117</v>
      </c>
      <c r="E7" s="61" t="s">
        <v>6</v>
      </c>
      <c r="F7" s="62" t="s">
        <v>7</v>
      </c>
      <c r="G7" s="63" t="s">
        <v>8</v>
      </c>
      <c r="H7" s="61" t="s">
        <v>9</v>
      </c>
      <c r="I7" s="59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445</v>
      </c>
      <c r="C9" s="72">
        <v>519</v>
      </c>
      <c r="D9" s="73">
        <v>35618</v>
      </c>
      <c r="E9" s="74">
        <v>68.628131021194605</v>
      </c>
      <c r="F9" s="71">
        <v>63</v>
      </c>
      <c r="G9" s="75">
        <v>456</v>
      </c>
      <c r="H9" s="76">
        <v>309</v>
      </c>
      <c r="I9" s="77">
        <v>210</v>
      </c>
      <c r="J9" s="78">
        <v>0</v>
      </c>
    </row>
    <row r="10" spans="1:10" ht="18.75" x14ac:dyDescent="0.3">
      <c r="A10" s="79" t="s">
        <v>14</v>
      </c>
      <c r="B10" s="80">
        <v>412</v>
      </c>
      <c r="C10" s="81">
        <v>565</v>
      </c>
      <c r="D10" s="82">
        <v>37670</v>
      </c>
      <c r="E10" s="83">
        <v>66.672566371681413</v>
      </c>
      <c r="F10" s="84">
        <v>135</v>
      </c>
      <c r="G10" s="75">
        <v>430</v>
      </c>
      <c r="H10" s="85">
        <v>349</v>
      </c>
      <c r="I10" s="77">
        <v>216</v>
      </c>
      <c r="J10" s="78">
        <v>0</v>
      </c>
    </row>
    <row r="11" spans="1:10" ht="18.75" x14ac:dyDescent="0.3">
      <c r="A11" s="79" t="s">
        <v>15</v>
      </c>
      <c r="B11" s="80">
        <v>532</v>
      </c>
      <c r="C11" s="81">
        <v>660</v>
      </c>
      <c r="D11" s="82">
        <v>43568</v>
      </c>
      <c r="E11" s="83">
        <v>66.012121212121215</v>
      </c>
      <c r="F11" s="84">
        <v>113</v>
      </c>
      <c r="G11" s="75">
        <v>547</v>
      </c>
      <c r="H11" s="85">
        <v>393</v>
      </c>
      <c r="I11" s="77">
        <v>267</v>
      </c>
      <c r="J11" s="78">
        <v>0</v>
      </c>
    </row>
    <row r="12" spans="1:10" ht="18.75" x14ac:dyDescent="0.3">
      <c r="A12" s="79" t="s">
        <v>16</v>
      </c>
      <c r="B12" s="80">
        <v>595</v>
      </c>
      <c r="C12" s="81">
        <v>751</v>
      </c>
      <c r="D12" s="82">
        <v>49407</v>
      </c>
      <c r="E12" s="83">
        <v>65.788282290279625</v>
      </c>
      <c r="F12" s="84">
        <v>109</v>
      </c>
      <c r="G12" s="75">
        <v>642</v>
      </c>
      <c r="H12" s="85">
        <v>438</v>
      </c>
      <c r="I12" s="77">
        <v>313</v>
      </c>
      <c r="J12" s="78">
        <v>0</v>
      </c>
    </row>
    <row r="13" spans="1:10" ht="18.75" x14ac:dyDescent="0.3">
      <c r="A13" s="79" t="s">
        <v>17</v>
      </c>
      <c r="B13" s="80">
        <v>146</v>
      </c>
      <c r="C13" s="81">
        <v>194</v>
      </c>
      <c r="D13" s="82">
        <v>13388</v>
      </c>
      <c r="E13" s="83">
        <v>69.010309278350519</v>
      </c>
      <c r="F13" s="84">
        <v>37</v>
      </c>
      <c r="G13" s="75">
        <v>157</v>
      </c>
      <c r="H13" s="85">
        <v>102</v>
      </c>
      <c r="I13" s="77">
        <v>92</v>
      </c>
      <c r="J13" s="78">
        <v>0</v>
      </c>
    </row>
    <row r="14" spans="1:10" ht="18.75" x14ac:dyDescent="0.3">
      <c r="A14" s="79" t="s">
        <v>18</v>
      </c>
      <c r="B14" s="80">
        <v>492</v>
      </c>
      <c r="C14" s="81">
        <v>565</v>
      </c>
      <c r="D14" s="82">
        <v>39739</v>
      </c>
      <c r="E14" s="83">
        <v>70.334513274336288</v>
      </c>
      <c r="F14" s="84">
        <v>79</v>
      </c>
      <c r="G14" s="75">
        <v>486</v>
      </c>
      <c r="H14" s="85">
        <v>326</v>
      </c>
      <c r="I14" s="77">
        <v>239</v>
      </c>
      <c r="J14" s="78">
        <v>0</v>
      </c>
    </row>
    <row r="15" spans="1:10" ht="18.75" x14ac:dyDescent="0.3">
      <c r="A15" s="79" t="s">
        <v>19</v>
      </c>
      <c r="B15" s="80">
        <v>202</v>
      </c>
      <c r="C15" s="81">
        <v>243</v>
      </c>
      <c r="D15" s="82">
        <v>15807</v>
      </c>
      <c r="E15" s="83">
        <v>65.049382716049379</v>
      </c>
      <c r="F15" s="84">
        <v>38</v>
      </c>
      <c r="G15" s="75">
        <v>205</v>
      </c>
      <c r="H15" s="85">
        <v>137</v>
      </c>
      <c r="I15" s="77">
        <v>106</v>
      </c>
      <c r="J15" s="78">
        <v>0</v>
      </c>
    </row>
    <row r="16" spans="1:10" ht="19.5" thickBot="1" x14ac:dyDescent="0.35">
      <c r="A16" s="86" t="s">
        <v>20</v>
      </c>
      <c r="B16" s="87">
        <v>559</v>
      </c>
      <c r="C16" s="88">
        <v>721</v>
      </c>
      <c r="D16" s="89">
        <v>52117</v>
      </c>
      <c r="E16" s="90">
        <v>72.284327323162273</v>
      </c>
      <c r="F16" s="91">
        <v>148</v>
      </c>
      <c r="G16" s="75">
        <v>573</v>
      </c>
      <c r="H16" s="92">
        <v>454</v>
      </c>
      <c r="I16" s="93">
        <v>267</v>
      </c>
      <c r="J16" s="94">
        <v>0</v>
      </c>
    </row>
    <row r="17" spans="1:10" ht="19.5" thickBot="1" x14ac:dyDescent="0.35">
      <c r="A17" s="95" t="s">
        <v>21</v>
      </c>
      <c r="B17" s="96">
        <f>SUM(B9:B16)</f>
        <v>3383</v>
      </c>
      <c r="C17" s="96">
        <f t="shared" ref="C17:D17" si="0">SUM(C9:C16)</f>
        <v>4218</v>
      </c>
      <c r="D17" s="97">
        <f t="shared" si="0"/>
        <v>287314</v>
      </c>
      <c r="E17" s="98">
        <f t="shared" ref="E17" si="1">D17/B17</f>
        <v>84.92876145433047</v>
      </c>
      <c r="F17" s="97">
        <f>SUM(F9:F16)</f>
        <v>722</v>
      </c>
      <c r="G17" s="97">
        <f>SUM(G9:G16)</f>
        <v>3496</v>
      </c>
      <c r="H17" s="96">
        <f t="shared" ref="H17:J17" si="2">SUM(H9:H16)</f>
        <v>2508</v>
      </c>
      <c r="I17" s="99">
        <f>SUM(I9:I16)</f>
        <v>1710</v>
      </c>
      <c r="J17" s="100">
        <f t="shared" si="2"/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>
        <v>247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813</v>
      </c>
      <c r="C20" s="72">
        <v>1049</v>
      </c>
      <c r="D20" s="73">
        <v>70656</v>
      </c>
      <c r="E20" s="104">
        <v>86.907749077490777</v>
      </c>
      <c r="F20" s="71">
        <v>216</v>
      </c>
      <c r="G20" s="105">
        <v>833</v>
      </c>
      <c r="H20" s="106">
        <v>659</v>
      </c>
      <c r="I20" s="107">
        <v>390</v>
      </c>
      <c r="J20" s="108">
        <v>0</v>
      </c>
    </row>
    <row r="21" spans="1:10" ht="18.75" x14ac:dyDescent="0.3">
      <c r="A21" s="103" t="s">
        <v>24</v>
      </c>
      <c r="B21" s="84">
        <v>493</v>
      </c>
      <c r="C21" s="109">
        <v>651</v>
      </c>
      <c r="D21" s="110">
        <v>44970</v>
      </c>
      <c r="E21" s="111">
        <v>91.217038539553755</v>
      </c>
      <c r="F21" s="84">
        <v>147</v>
      </c>
      <c r="G21" s="75">
        <v>504</v>
      </c>
      <c r="H21" s="85">
        <v>410</v>
      </c>
      <c r="I21" s="112">
        <v>241</v>
      </c>
      <c r="J21" s="113">
        <v>0</v>
      </c>
    </row>
    <row r="22" spans="1:10" ht="18.75" x14ac:dyDescent="0.3">
      <c r="A22" s="70" t="s">
        <v>25</v>
      </c>
      <c r="B22" s="114">
        <v>305</v>
      </c>
      <c r="C22" s="115">
        <v>406</v>
      </c>
      <c r="D22" s="116">
        <v>28131</v>
      </c>
      <c r="E22" s="111">
        <v>92.232786885245901</v>
      </c>
      <c r="F22" s="84">
        <v>101</v>
      </c>
      <c r="G22" s="75">
        <v>305</v>
      </c>
      <c r="H22" s="85">
        <v>248</v>
      </c>
      <c r="I22" s="112">
        <v>158</v>
      </c>
      <c r="J22" s="113">
        <v>0</v>
      </c>
    </row>
    <row r="23" spans="1:10" ht="18.75" x14ac:dyDescent="0.3">
      <c r="A23" s="79" t="s">
        <v>26</v>
      </c>
      <c r="B23" s="117">
        <v>426</v>
      </c>
      <c r="C23" s="118">
        <v>516</v>
      </c>
      <c r="D23" s="119">
        <v>34428</v>
      </c>
      <c r="E23" s="111">
        <v>80.816901408450704</v>
      </c>
      <c r="F23" s="80">
        <v>81</v>
      </c>
      <c r="G23" s="120">
        <v>435</v>
      </c>
      <c r="H23" s="85">
        <v>299</v>
      </c>
      <c r="I23" s="112">
        <v>217</v>
      </c>
      <c r="J23" s="121">
        <v>0</v>
      </c>
    </row>
    <row r="24" spans="1:10" ht="18.75" x14ac:dyDescent="0.3">
      <c r="A24" s="79" t="s">
        <v>27</v>
      </c>
      <c r="B24" s="117">
        <v>235</v>
      </c>
      <c r="C24" s="118">
        <v>289</v>
      </c>
      <c r="D24" s="119">
        <v>19931</v>
      </c>
      <c r="E24" s="111">
        <v>84.812765957446814</v>
      </c>
      <c r="F24" s="80">
        <v>50</v>
      </c>
      <c r="G24" s="120">
        <v>239</v>
      </c>
      <c r="H24" s="85">
        <v>166</v>
      </c>
      <c r="I24" s="112">
        <v>123</v>
      </c>
      <c r="J24" s="121">
        <v>0</v>
      </c>
    </row>
    <row r="25" spans="1:10" ht="18.75" x14ac:dyDescent="0.3">
      <c r="A25" s="79" t="s">
        <v>28</v>
      </c>
      <c r="B25" s="117">
        <v>192</v>
      </c>
      <c r="C25" s="118">
        <v>254</v>
      </c>
      <c r="D25" s="119">
        <v>18766</v>
      </c>
      <c r="E25" s="111">
        <v>97.739583333333329</v>
      </c>
      <c r="F25" s="80">
        <v>59</v>
      </c>
      <c r="G25" s="120">
        <v>195</v>
      </c>
      <c r="H25" s="85">
        <v>156</v>
      </c>
      <c r="I25" s="112">
        <v>98</v>
      </c>
      <c r="J25" s="121">
        <v>0</v>
      </c>
    </row>
    <row r="26" spans="1:10" ht="18.75" x14ac:dyDescent="0.3">
      <c r="A26" s="79" t="s">
        <v>29</v>
      </c>
      <c r="B26" s="117">
        <v>527</v>
      </c>
      <c r="C26" s="118">
        <v>700</v>
      </c>
      <c r="D26" s="119">
        <v>47628</v>
      </c>
      <c r="E26" s="111">
        <v>90.375711574952561</v>
      </c>
      <c r="F26" s="80">
        <v>158</v>
      </c>
      <c r="G26" s="120">
        <v>542</v>
      </c>
      <c r="H26" s="85">
        <v>410</v>
      </c>
      <c r="I26" s="112">
        <v>290</v>
      </c>
      <c r="J26" s="121">
        <v>0</v>
      </c>
    </row>
    <row r="27" spans="1:10" ht="18.75" x14ac:dyDescent="0.3">
      <c r="A27" s="79" t="s">
        <v>30</v>
      </c>
      <c r="B27" s="117">
        <v>592</v>
      </c>
      <c r="C27" s="118">
        <v>776</v>
      </c>
      <c r="D27" s="119">
        <v>56709</v>
      </c>
      <c r="E27" s="111">
        <v>95.792229729729726</v>
      </c>
      <c r="F27" s="80">
        <v>146</v>
      </c>
      <c r="G27" s="120">
        <v>630</v>
      </c>
      <c r="H27" s="85">
        <v>462</v>
      </c>
      <c r="I27" s="112">
        <v>314</v>
      </c>
      <c r="J27" s="121">
        <v>0</v>
      </c>
    </row>
    <row r="28" spans="1:10" ht="18.75" x14ac:dyDescent="0.3">
      <c r="A28" s="79" t="s">
        <v>31</v>
      </c>
      <c r="B28" s="117">
        <v>542</v>
      </c>
      <c r="C28" s="118">
        <v>755</v>
      </c>
      <c r="D28" s="119">
        <v>50690</v>
      </c>
      <c r="E28" s="111">
        <v>93.523985239852394</v>
      </c>
      <c r="F28" s="80">
        <v>206</v>
      </c>
      <c r="G28" s="120">
        <v>549</v>
      </c>
      <c r="H28" s="85">
        <v>490</v>
      </c>
      <c r="I28" s="112">
        <v>265</v>
      </c>
      <c r="J28" s="121">
        <v>0</v>
      </c>
    </row>
    <row r="29" spans="1:10" ht="18.75" x14ac:dyDescent="0.3">
      <c r="A29" s="79" t="s">
        <v>32</v>
      </c>
      <c r="B29" s="117">
        <v>392</v>
      </c>
      <c r="C29" s="118">
        <v>476</v>
      </c>
      <c r="D29" s="119">
        <v>30423</v>
      </c>
      <c r="E29" s="111">
        <v>77.609693877551024</v>
      </c>
      <c r="F29" s="80">
        <v>69</v>
      </c>
      <c r="G29" s="120">
        <v>407</v>
      </c>
      <c r="H29" s="85">
        <v>278</v>
      </c>
      <c r="I29" s="112">
        <v>198</v>
      </c>
      <c r="J29" s="121">
        <v>0</v>
      </c>
    </row>
    <row r="30" spans="1:10" ht="18.75" x14ac:dyDescent="0.3">
      <c r="A30" s="79" t="s">
        <v>33</v>
      </c>
      <c r="B30" s="117">
        <v>291</v>
      </c>
      <c r="C30" s="118">
        <v>413</v>
      </c>
      <c r="D30" s="119">
        <v>27132</v>
      </c>
      <c r="E30" s="111">
        <v>93.237113402061851</v>
      </c>
      <c r="F30" s="80">
        <v>117</v>
      </c>
      <c r="G30" s="120">
        <v>296</v>
      </c>
      <c r="H30" s="85">
        <v>247</v>
      </c>
      <c r="I30" s="112">
        <v>166</v>
      </c>
      <c r="J30" s="121">
        <v>0</v>
      </c>
    </row>
    <row r="31" spans="1:10" ht="18.75" x14ac:dyDescent="0.3">
      <c r="A31" s="122" t="s">
        <v>34</v>
      </c>
      <c r="B31" s="117">
        <v>381</v>
      </c>
      <c r="C31" s="123">
        <v>443</v>
      </c>
      <c r="D31" s="124">
        <v>30163</v>
      </c>
      <c r="E31" s="111">
        <v>79.167979002624676</v>
      </c>
      <c r="F31" s="125">
        <v>57</v>
      </c>
      <c r="G31" s="120">
        <v>386</v>
      </c>
      <c r="H31" s="85">
        <v>249</v>
      </c>
      <c r="I31" s="112">
        <v>194</v>
      </c>
      <c r="J31" s="126">
        <v>0</v>
      </c>
    </row>
    <row r="32" spans="1:10" ht="19.5" thickBot="1" x14ac:dyDescent="0.35">
      <c r="A32" s="122" t="s">
        <v>35</v>
      </c>
      <c r="B32" s="127">
        <v>75</v>
      </c>
      <c r="C32" s="128">
        <v>98</v>
      </c>
      <c r="D32" s="129">
        <v>7501</v>
      </c>
      <c r="E32" s="111">
        <v>100.01333333333334</v>
      </c>
      <c r="F32" s="87">
        <v>21</v>
      </c>
      <c r="G32" s="130">
        <v>77</v>
      </c>
      <c r="H32" s="92">
        <v>62</v>
      </c>
      <c r="I32" s="131">
        <v>36</v>
      </c>
      <c r="J32" s="132">
        <v>0</v>
      </c>
    </row>
    <row r="33" spans="1:10" ht="19.5" thickBot="1" x14ac:dyDescent="0.35">
      <c r="A33" s="95" t="s">
        <v>36</v>
      </c>
      <c r="B33" s="133">
        <f>SUM(B20:B32)</f>
        <v>5264</v>
      </c>
      <c r="C33" s="133">
        <f t="shared" ref="C33:E33" si="3">SUM(C20:C32)</f>
        <v>6826</v>
      </c>
      <c r="D33" s="134">
        <f t="shared" si="3"/>
        <v>467128</v>
      </c>
      <c r="E33" s="98">
        <f t="shared" si="3"/>
        <v>1163.4468713616268</v>
      </c>
      <c r="F33" s="135">
        <f>SUM(F20:F32)</f>
        <v>1428</v>
      </c>
      <c r="G33" s="136">
        <f>SUM(G20:G32)</f>
        <v>5398</v>
      </c>
      <c r="H33" s="96">
        <f>SUM(H20:H32)</f>
        <v>4136</v>
      </c>
      <c r="I33" s="99">
        <f>SUM(I20:I32)</f>
        <v>2690</v>
      </c>
      <c r="J33" s="100">
        <f t="shared" ref="J33" si="4">SUM(J20:J32)</f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655</v>
      </c>
      <c r="C36" s="118">
        <v>834</v>
      </c>
      <c r="D36" s="119">
        <v>54802</v>
      </c>
      <c r="E36" s="76">
        <v>83.667175572519085</v>
      </c>
      <c r="F36" s="138">
        <v>174</v>
      </c>
      <c r="G36" s="139">
        <v>660</v>
      </c>
      <c r="H36" s="106">
        <v>538</v>
      </c>
      <c r="I36" s="107">
        <v>296</v>
      </c>
      <c r="J36" s="140">
        <v>0</v>
      </c>
    </row>
    <row r="37" spans="1:10" ht="18.75" x14ac:dyDescent="0.3">
      <c r="A37" s="79" t="s">
        <v>39</v>
      </c>
      <c r="B37" s="117">
        <v>681</v>
      </c>
      <c r="C37" s="118">
        <v>929</v>
      </c>
      <c r="D37" s="119">
        <v>64921</v>
      </c>
      <c r="E37" s="85">
        <v>95.331864904552134</v>
      </c>
      <c r="F37" s="117">
        <v>240</v>
      </c>
      <c r="G37" s="141">
        <v>689</v>
      </c>
      <c r="H37" s="85">
        <v>599</v>
      </c>
      <c r="I37" s="112">
        <v>330</v>
      </c>
      <c r="J37" s="142">
        <v>0</v>
      </c>
    </row>
    <row r="38" spans="1:10" ht="18.75" x14ac:dyDescent="0.3">
      <c r="A38" s="79" t="s">
        <v>40</v>
      </c>
      <c r="B38" s="117">
        <v>438</v>
      </c>
      <c r="C38" s="118">
        <v>595</v>
      </c>
      <c r="D38" s="119">
        <v>39534</v>
      </c>
      <c r="E38" s="85">
        <v>90.260273972602747</v>
      </c>
      <c r="F38" s="117">
        <v>152</v>
      </c>
      <c r="G38" s="141">
        <v>443</v>
      </c>
      <c r="H38" s="85">
        <v>409</v>
      </c>
      <c r="I38" s="112">
        <v>186</v>
      </c>
      <c r="J38" s="142">
        <v>0</v>
      </c>
    </row>
    <row r="39" spans="1:10" ht="18.75" x14ac:dyDescent="0.3">
      <c r="A39" s="79" t="s">
        <v>41</v>
      </c>
      <c r="B39" s="117">
        <v>610</v>
      </c>
      <c r="C39" s="118">
        <v>658</v>
      </c>
      <c r="D39" s="119">
        <v>43855</v>
      </c>
      <c r="E39" s="85">
        <v>71.893442622950815</v>
      </c>
      <c r="F39" s="117">
        <v>47</v>
      </c>
      <c r="G39" s="141">
        <v>611</v>
      </c>
      <c r="H39" s="85">
        <v>358</v>
      </c>
      <c r="I39" s="112">
        <v>300</v>
      </c>
      <c r="J39" s="142">
        <v>0</v>
      </c>
    </row>
    <row r="40" spans="1:10" ht="18.75" x14ac:dyDescent="0.3">
      <c r="A40" s="79" t="s">
        <v>42</v>
      </c>
      <c r="B40" s="117">
        <v>283</v>
      </c>
      <c r="C40" s="118">
        <v>365</v>
      </c>
      <c r="D40" s="119">
        <v>25264</v>
      </c>
      <c r="E40" s="85">
        <v>89.272084805653705</v>
      </c>
      <c r="F40" s="117">
        <v>77</v>
      </c>
      <c r="G40" s="141">
        <v>288</v>
      </c>
      <c r="H40" s="85">
        <v>236</v>
      </c>
      <c r="I40" s="112">
        <v>129</v>
      </c>
      <c r="J40" s="142">
        <v>0</v>
      </c>
    </row>
    <row r="41" spans="1:10" ht="18.75" x14ac:dyDescent="0.3">
      <c r="A41" s="79" t="s">
        <v>43</v>
      </c>
      <c r="B41" s="117">
        <v>394</v>
      </c>
      <c r="C41" s="118">
        <v>480</v>
      </c>
      <c r="D41" s="119">
        <v>32861</v>
      </c>
      <c r="E41" s="85">
        <v>83.403553299492387</v>
      </c>
      <c r="F41" s="117">
        <v>79</v>
      </c>
      <c r="G41" s="141">
        <v>401</v>
      </c>
      <c r="H41" s="85">
        <v>287</v>
      </c>
      <c r="I41" s="112">
        <v>193</v>
      </c>
      <c r="J41" s="142">
        <v>0</v>
      </c>
    </row>
    <row r="42" spans="1:10" ht="18.75" x14ac:dyDescent="0.3">
      <c r="A42" s="79" t="s">
        <v>44</v>
      </c>
      <c r="B42" s="117">
        <v>565</v>
      </c>
      <c r="C42" s="118">
        <v>733</v>
      </c>
      <c r="D42" s="119">
        <v>50152</v>
      </c>
      <c r="E42" s="85">
        <v>88.764601769911508</v>
      </c>
      <c r="F42" s="117">
        <v>164</v>
      </c>
      <c r="G42" s="141">
        <v>569</v>
      </c>
      <c r="H42" s="85">
        <v>438</v>
      </c>
      <c r="I42" s="112">
        <v>295</v>
      </c>
      <c r="J42" s="142">
        <v>0</v>
      </c>
    </row>
    <row r="43" spans="1:10" ht="18.75" x14ac:dyDescent="0.3">
      <c r="A43" s="79" t="s">
        <v>45</v>
      </c>
      <c r="B43" s="117">
        <v>391</v>
      </c>
      <c r="C43" s="118">
        <v>495</v>
      </c>
      <c r="D43" s="119">
        <v>33668</v>
      </c>
      <c r="E43" s="85">
        <v>86.107416879795394</v>
      </c>
      <c r="F43" s="117">
        <v>101</v>
      </c>
      <c r="G43" s="141">
        <v>394</v>
      </c>
      <c r="H43" s="85">
        <v>307</v>
      </c>
      <c r="I43" s="112">
        <v>188</v>
      </c>
      <c r="J43" s="142">
        <v>0</v>
      </c>
    </row>
    <row r="44" spans="1:10" ht="18.75" x14ac:dyDescent="0.3">
      <c r="A44" s="79" t="s">
        <v>46</v>
      </c>
      <c r="B44" s="117">
        <v>271</v>
      </c>
      <c r="C44" s="118">
        <v>335</v>
      </c>
      <c r="D44" s="119">
        <v>21939</v>
      </c>
      <c r="E44" s="85">
        <v>80.955719557195579</v>
      </c>
      <c r="F44" s="117">
        <v>65</v>
      </c>
      <c r="G44" s="141">
        <v>270</v>
      </c>
      <c r="H44" s="85">
        <v>215</v>
      </c>
      <c r="I44" s="112">
        <v>120</v>
      </c>
      <c r="J44" s="142">
        <v>0</v>
      </c>
    </row>
    <row r="45" spans="1:10" ht="18.75" x14ac:dyDescent="0.3">
      <c r="A45" s="79" t="s">
        <v>47</v>
      </c>
      <c r="B45" s="117">
        <v>420</v>
      </c>
      <c r="C45" s="118">
        <v>566</v>
      </c>
      <c r="D45" s="119">
        <v>37809</v>
      </c>
      <c r="E45" s="85">
        <v>90.021428571428572</v>
      </c>
      <c r="F45" s="117">
        <v>139</v>
      </c>
      <c r="G45" s="141">
        <v>427</v>
      </c>
      <c r="H45" s="85">
        <v>335</v>
      </c>
      <c r="I45" s="112">
        <v>231</v>
      </c>
      <c r="J45" s="142">
        <v>0</v>
      </c>
    </row>
    <row r="46" spans="1:10" ht="19.5" thickBot="1" x14ac:dyDescent="0.35">
      <c r="A46" s="122" t="s">
        <v>48</v>
      </c>
      <c r="B46" s="117">
        <v>533</v>
      </c>
      <c r="C46" s="118">
        <v>626</v>
      </c>
      <c r="D46" s="119">
        <v>42050</v>
      </c>
      <c r="E46" s="85">
        <v>78.893058161350851</v>
      </c>
      <c r="F46" s="143">
        <v>100</v>
      </c>
      <c r="G46" s="141">
        <v>526</v>
      </c>
      <c r="H46" s="85">
        <v>360</v>
      </c>
      <c r="I46" s="112">
        <v>266</v>
      </c>
      <c r="J46" s="142">
        <v>0</v>
      </c>
    </row>
    <row r="47" spans="1:10" ht="19.5" thickBot="1" x14ac:dyDescent="0.35">
      <c r="A47" s="95" t="s">
        <v>49</v>
      </c>
      <c r="B47" s="133">
        <f t="shared" ref="B47:J47" si="5">SUM(B36:B46)</f>
        <v>5241</v>
      </c>
      <c r="C47" s="133">
        <f t="shared" si="5"/>
        <v>6616</v>
      </c>
      <c r="D47" s="134">
        <f t="shared" si="5"/>
        <v>446855</v>
      </c>
      <c r="E47" s="98">
        <f t="shared" si="5"/>
        <v>938.5706201174529</v>
      </c>
      <c r="F47" s="147">
        <f t="shared" si="5"/>
        <v>1338</v>
      </c>
      <c r="G47" s="147">
        <f t="shared" si="5"/>
        <v>5278</v>
      </c>
      <c r="H47" s="96">
        <f t="shared" si="5"/>
        <v>4082</v>
      </c>
      <c r="I47" s="99">
        <f t="shared" si="5"/>
        <v>2534</v>
      </c>
      <c r="J47" s="100">
        <f t="shared" si="5"/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325</v>
      </c>
      <c r="C50" s="151">
        <v>388</v>
      </c>
      <c r="D50" s="152">
        <v>26173</v>
      </c>
      <c r="E50" s="106">
        <v>80.532307692307697</v>
      </c>
      <c r="F50" s="138">
        <v>60</v>
      </c>
      <c r="G50" s="153">
        <v>328</v>
      </c>
      <c r="H50" s="154">
        <v>245</v>
      </c>
      <c r="I50" s="107">
        <v>143</v>
      </c>
      <c r="J50" s="108">
        <v>0</v>
      </c>
    </row>
    <row r="51" spans="1:10" ht="18.75" x14ac:dyDescent="0.3">
      <c r="A51" s="79" t="s">
        <v>52</v>
      </c>
      <c r="B51" s="117">
        <v>561</v>
      </c>
      <c r="C51" s="155">
        <v>649</v>
      </c>
      <c r="D51" s="156">
        <v>46245</v>
      </c>
      <c r="E51" s="85">
        <v>82.433155080213908</v>
      </c>
      <c r="F51" s="114">
        <v>68</v>
      </c>
      <c r="G51" s="153">
        <v>581</v>
      </c>
      <c r="H51" s="111">
        <v>394</v>
      </c>
      <c r="I51" s="112">
        <v>255</v>
      </c>
      <c r="J51" s="121">
        <v>0</v>
      </c>
    </row>
    <row r="52" spans="1:10" ht="18.75" x14ac:dyDescent="0.3">
      <c r="A52" s="79" t="s">
        <v>53</v>
      </c>
      <c r="B52" s="117">
        <v>1386</v>
      </c>
      <c r="C52" s="155">
        <v>1696</v>
      </c>
      <c r="D52" s="156">
        <v>115594</v>
      </c>
      <c r="E52" s="85">
        <v>83.4011544011544</v>
      </c>
      <c r="F52" s="114">
        <v>304</v>
      </c>
      <c r="G52" s="153">
        <v>1392</v>
      </c>
      <c r="H52" s="111">
        <v>1058</v>
      </c>
      <c r="I52" s="112">
        <v>638</v>
      </c>
      <c r="J52" s="121">
        <v>0</v>
      </c>
    </row>
    <row r="53" spans="1:10" ht="18.75" x14ac:dyDescent="0.3">
      <c r="A53" s="79" t="s">
        <v>54</v>
      </c>
      <c r="B53" s="117">
        <v>334</v>
      </c>
      <c r="C53" s="155">
        <v>382</v>
      </c>
      <c r="D53" s="156">
        <v>25239</v>
      </c>
      <c r="E53" s="85">
        <v>75.56586826347305</v>
      </c>
      <c r="F53" s="114">
        <v>43</v>
      </c>
      <c r="G53" s="153">
        <v>339</v>
      </c>
      <c r="H53" s="111">
        <v>202</v>
      </c>
      <c r="I53" s="112">
        <v>180</v>
      </c>
      <c r="J53" s="121">
        <v>0</v>
      </c>
    </row>
    <row r="54" spans="1:10" ht="18.75" x14ac:dyDescent="0.3">
      <c r="A54" s="79" t="s">
        <v>55</v>
      </c>
      <c r="B54" s="117">
        <v>319</v>
      </c>
      <c r="C54" s="155">
        <v>379</v>
      </c>
      <c r="D54" s="156">
        <v>28284</v>
      </c>
      <c r="E54" s="85">
        <v>88.664576802507838</v>
      </c>
      <c r="F54" s="114">
        <v>52</v>
      </c>
      <c r="G54" s="153">
        <v>327</v>
      </c>
      <c r="H54" s="111">
        <v>222</v>
      </c>
      <c r="I54" s="112">
        <v>157</v>
      </c>
      <c r="J54" s="121">
        <v>0</v>
      </c>
    </row>
    <row r="55" spans="1:10" ht="18.75" x14ac:dyDescent="0.3">
      <c r="A55" s="79" t="s">
        <v>56</v>
      </c>
      <c r="B55" s="117">
        <v>245</v>
      </c>
      <c r="C55" s="155">
        <v>291</v>
      </c>
      <c r="D55" s="156">
        <v>18722</v>
      </c>
      <c r="E55" s="85">
        <v>76.416326530612238</v>
      </c>
      <c r="F55" s="114">
        <v>46</v>
      </c>
      <c r="G55" s="153">
        <v>245</v>
      </c>
      <c r="H55" s="111">
        <v>190</v>
      </c>
      <c r="I55" s="112">
        <v>101</v>
      </c>
      <c r="J55" s="121">
        <v>0</v>
      </c>
    </row>
    <row r="56" spans="1:10" ht="19.5" thickBot="1" x14ac:dyDescent="0.35">
      <c r="A56" s="79" t="s">
        <v>57</v>
      </c>
      <c r="B56" s="144">
        <v>620</v>
      </c>
      <c r="C56" s="157">
        <v>773</v>
      </c>
      <c r="D56" s="158">
        <v>48631</v>
      </c>
      <c r="E56" s="85">
        <v>78.437096774193549</v>
      </c>
      <c r="F56" s="127">
        <v>100</v>
      </c>
      <c r="G56" s="153">
        <v>673</v>
      </c>
      <c r="H56" s="159">
        <v>477</v>
      </c>
      <c r="I56" s="131">
        <v>296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3790</v>
      </c>
      <c r="C57" s="133">
        <f t="shared" ref="C57:J57" si="6">SUM(C50:C56)</f>
        <v>4558</v>
      </c>
      <c r="D57" s="135">
        <f t="shared" si="6"/>
        <v>308888</v>
      </c>
      <c r="E57" s="160">
        <f t="shared" si="6"/>
        <v>565.45048554446271</v>
      </c>
      <c r="F57" s="134">
        <f t="shared" si="6"/>
        <v>673</v>
      </c>
      <c r="G57" s="134">
        <f t="shared" si="6"/>
        <v>3885</v>
      </c>
      <c r="H57" s="161">
        <f t="shared" si="6"/>
        <v>2788</v>
      </c>
      <c r="I57" s="162">
        <f t="shared" si="6"/>
        <v>1770</v>
      </c>
      <c r="J57" s="163">
        <f t="shared" si="6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558</v>
      </c>
      <c r="C60" s="139">
        <v>760</v>
      </c>
      <c r="D60" s="138">
        <v>50991</v>
      </c>
      <c r="E60" s="106">
        <v>91.381720430107521</v>
      </c>
      <c r="F60" s="153">
        <v>205</v>
      </c>
      <c r="G60" s="153">
        <v>760</v>
      </c>
      <c r="H60" s="154">
        <v>457</v>
      </c>
      <c r="I60" s="107">
        <v>303</v>
      </c>
      <c r="J60" s="108">
        <v>0</v>
      </c>
    </row>
    <row r="61" spans="1:10" ht="18.75" x14ac:dyDescent="0.3">
      <c r="A61" s="79" t="s">
        <v>60</v>
      </c>
      <c r="B61" s="117">
        <v>525</v>
      </c>
      <c r="C61" s="141">
        <v>715</v>
      </c>
      <c r="D61" s="117">
        <v>47479</v>
      </c>
      <c r="E61" s="85">
        <v>90.436190476190475</v>
      </c>
      <c r="F61" s="153">
        <v>179</v>
      </c>
      <c r="G61" s="153">
        <v>715</v>
      </c>
      <c r="H61" s="111">
        <v>458</v>
      </c>
      <c r="I61" s="112">
        <v>257</v>
      </c>
      <c r="J61" s="121">
        <v>0</v>
      </c>
    </row>
    <row r="62" spans="1:10" ht="18.75" x14ac:dyDescent="0.3">
      <c r="A62" s="79" t="s">
        <v>61</v>
      </c>
      <c r="B62" s="117">
        <v>625</v>
      </c>
      <c r="C62" s="141">
        <v>878</v>
      </c>
      <c r="D62" s="117">
        <v>60325</v>
      </c>
      <c r="E62" s="85">
        <v>96.52</v>
      </c>
      <c r="F62" s="153">
        <v>254</v>
      </c>
      <c r="G62" s="153">
        <v>878</v>
      </c>
      <c r="H62" s="111">
        <v>606</v>
      </c>
      <c r="I62" s="112">
        <v>272</v>
      </c>
      <c r="J62" s="121">
        <v>0</v>
      </c>
    </row>
    <row r="63" spans="1:10" ht="18.75" x14ac:dyDescent="0.3">
      <c r="A63" s="79" t="s">
        <v>62</v>
      </c>
      <c r="B63" s="117">
        <v>414</v>
      </c>
      <c r="C63" s="141">
        <v>553</v>
      </c>
      <c r="D63" s="117">
        <v>36277</v>
      </c>
      <c r="E63" s="85">
        <v>87.625603864734302</v>
      </c>
      <c r="F63" s="153">
        <v>126</v>
      </c>
      <c r="G63" s="153">
        <v>553</v>
      </c>
      <c r="H63" s="111">
        <v>352</v>
      </c>
      <c r="I63" s="112">
        <v>201</v>
      </c>
      <c r="J63" s="121">
        <v>0</v>
      </c>
    </row>
    <row r="64" spans="1:10" ht="18.75" x14ac:dyDescent="0.3">
      <c r="A64" s="79" t="s">
        <v>63</v>
      </c>
      <c r="B64" s="117">
        <v>241</v>
      </c>
      <c r="C64" s="141">
        <v>322</v>
      </c>
      <c r="D64" s="117">
        <v>19639</v>
      </c>
      <c r="E64" s="85">
        <v>81.489626556016603</v>
      </c>
      <c r="F64" s="153">
        <v>63</v>
      </c>
      <c r="G64" s="153">
        <v>322</v>
      </c>
      <c r="H64" s="111">
        <v>176</v>
      </c>
      <c r="I64" s="112">
        <v>146</v>
      </c>
      <c r="J64" s="121">
        <v>0</v>
      </c>
    </row>
    <row r="65" spans="1:10" ht="18.75" x14ac:dyDescent="0.3">
      <c r="A65" s="79" t="s">
        <v>64</v>
      </c>
      <c r="B65" s="117">
        <v>463</v>
      </c>
      <c r="C65" s="141">
        <v>627</v>
      </c>
      <c r="D65" s="117">
        <v>42509</v>
      </c>
      <c r="E65" s="85">
        <v>91.812095032397409</v>
      </c>
      <c r="F65" s="153">
        <v>158</v>
      </c>
      <c r="G65" s="153">
        <v>627</v>
      </c>
      <c r="H65" s="111">
        <v>415</v>
      </c>
      <c r="I65" s="112">
        <v>212</v>
      </c>
      <c r="J65" s="121">
        <v>0</v>
      </c>
    </row>
    <row r="66" spans="1:10" ht="19.5" thickBot="1" x14ac:dyDescent="0.35">
      <c r="A66" s="79" t="s">
        <v>65</v>
      </c>
      <c r="B66" s="144">
        <v>472</v>
      </c>
      <c r="C66" s="145">
        <v>616</v>
      </c>
      <c r="D66" s="144">
        <v>39075</v>
      </c>
      <c r="E66" s="85">
        <v>82.78601694915254</v>
      </c>
      <c r="F66" s="164">
        <v>137</v>
      </c>
      <c r="G66" s="153">
        <v>616</v>
      </c>
      <c r="H66" s="159">
        <v>385</v>
      </c>
      <c r="I66" s="131">
        <v>231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3298</v>
      </c>
      <c r="C67" s="133">
        <f t="shared" ref="C67:J67" si="7">SUM(C60:C66)</f>
        <v>4471</v>
      </c>
      <c r="D67" s="133">
        <f t="shared" si="7"/>
        <v>296295</v>
      </c>
      <c r="E67" s="165">
        <f t="shared" si="7"/>
        <v>622.0512533085988</v>
      </c>
      <c r="F67" s="134">
        <f t="shared" si="7"/>
        <v>1122</v>
      </c>
      <c r="G67" s="134">
        <f t="shared" si="7"/>
        <v>4471</v>
      </c>
      <c r="H67" s="96">
        <f t="shared" si="7"/>
        <v>2849</v>
      </c>
      <c r="I67" s="99">
        <f t="shared" si="7"/>
        <v>1622</v>
      </c>
      <c r="J67" s="100">
        <f t="shared" si="7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166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273</v>
      </c>
      <c r="C70" s="139">
        <v>355</v>
      </c>
      <c r="D70" s="138">
        <v>24349</v>
      </c>
      <c r="E70" s="170">
        <v>89.19047619047619</v>
      </c>
      <c r="F70" s="153">
        <v>79</v>
      </c>
      <c r="G70" s="153">
        <v>355</v>
      </c>
      <c r="H70" s="104">
        <v>224</v>
      </c>
      <c r="I70" s="171">
        <v>131</v>
      </c>
      <c r="J70" s="113">
        <v>0</v>
      </c>
    </row>
    <row r="71" spans="1:10" ht="18.75" x14ac:dyDescent="0.3">
      <c r="A71" s="79" t="s">
        <v>68</v>
      </c>
      <c r="B71" s="117">
        <v>557</v>
      </c>
      <c r="C71" s="141">
        <v>734</v>
      </c>
      <c r="D71" s="117">
        <v>48572</v>
      </c>
      <c r="E71" s="172">
        <v>87.202872531418308</v>
      </c>
      <c r="F71" s="153">
        <v>164</v>
      </c>
      <c r="G71" s="153">
        <v>734</v>
      </c>
      <c r="H71" s="111">
        <v>430</v>
      </c>
      <c r="I71" s="112">
        <v>304</v>
      </c>
      <c r="J71" s="121">
        <v>0</v>
      </c>
    </row>
    <row r="72" spans="1:10" ht="18.75" x14ac:dyDescent="0.3">
      <c r="A72" s="79" t="s">
        <v>66</v>
      </c>
      <c r="B72" s="117">
        <v>566</v>
      </c>
      <c r="C72" s="141">
        <v>802</v>
      </c>
      <c r="D72" s="117">
        <v>52742</v>
      </c>
      <c r="E72" s="172">
        <v>93.183745583038871</v>
      </c>
      <c r="F72" s="153">
        <v>218</v>
      </c>
      <c r="G72" s="153">
        <v>802</v>
      </c>
      <c r="H72" s="111">
        <v>501</v>
      </c>
      <c r="I72" s="112">
        <v>301</v>
      </c>
      <c r="J72" s="121">
        <v>0</v>
      </c>
    </row>
    <row r="73" spans="1:10" ht="18.75" x14ac:dyDescent="0.3">
      <c r="A73" s="79" t="s">
        <v>69</v>
      </c>
      <c r="B73" s="117">
        <v>282</v>
      </c>
      <c r="C73" s="141">
        <v>339</v>
      </c>
      <c r="D73" s="117">
        <v>21897</v>
      </c>
      <c r="E73" s="172">
        <v>77.648936170212764</v>
      </c>
      <c r="F73" s="153">
        <v>52</v>
      </c>
      <c r="G73" s="153">
        <v>339</v>
      </c>
      <c r="H73" s="111">
        <v>192</v>
      </c>
      <c r="I73" s="112">
        <v>147</v>
      </c>
      <c r="J73" s="121">
        <v>0</v>
      </c>
    </row>
    <row r="74" spans="1:10" ht="18.75" x14ac:dyDescent="0.3">
      <c r="A74" s="79" t="s">
        <v>70</v>
      </c>
      <c r="B74" s="117">
        <v>344</v>
      </c>
      <c r="C74" s="141">
        <v>453</v>
      </c>
      <c r="D74" s="117">
        <v>30087</v>
      </c>
      <c r="E74" s="172">
        <v>87.462209302325576</v>
      </c>
      <c r="F74" s="153">
        <v>109</v>
      </c>
      <c r="G74" s="153">
        <v>453</v>
      </c>
      <c r="H74" s="111">
        <v>293</v>
      </c>
      <c r="I74" s="112">
        <v>160</v>
      </c>
      <c r="J74" s="121">
        <v>0</v>
      </c>
    </row>
    <row r="75" spans="1:10" ht="19.5" thickBot="1" x14ac:dyDescent="0.35">
      <c r="A75" s="86" t="s">
        <v>71</v>
      </c>
      <c r="B75" s="144">
        <v>297</v>
      </c>
      <c r="C75" s="145">
        <v>398</v>
      </c>
      <c r="D75" s="144">
        <v>26165</v>
      </c>
      <c r="E75" s="173">
        <v>88.0976430976431</v>
      </c>
      <c r="F75" s="164">
        <v>93</v>
      </c>
      <c r="G75" s="153">
        <v>398</v>
      </c>
      <c r="H75" s="174">
        <v>266</v>
      </c>
      <c r="I75" s="175">
        <v>132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2319</v>
      </c>
      <c r="C76" s="133">
        <f t="shared" ref="C76:J76" si="8">SUM(C70:C75)</f>
        <v>3081</v>
      </c>
      <c r="D76" s="133">
        <f t="shared" si="8"/>
        <v>203812</v>
      </c>
      <c r="E76" s="160">
        <f t="shared" si="8"/>
        <v>522.78588287511479</v>
      </c>
      <c r="F76" s="134">
        <f t="shared" si="8"/>
        <v>715</v>
      </c>
      <c r="G76" s="134">
        <f t="shared" si="8"/>
        <v>3081</v>
      </c>
      <c r="H76" s="96">
        <f t="shared" si="8"/>
        <v>1906</v>
      </c>
      <c r="I76" s="99">
        <f t="shared" si="8"/>
        <v>1175</v>
      </c>
      <c r="J76" s="100">
        <f t="shared" si="8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143</v>
      </c>
      <c r="C79" s="139">
        <v>211</v>
      </c>
      <c r="D79" s="138">
        <v>14540</v>
      </c>
      <c r="E79" s="170">
        <v>101.67832167832168</v>
      </c>
      <c r="F79" s="153">
        <v>67</v>
      </c>
      <c r="G79" s="153">
        <v>144</v>
      </c>
      <c r="H79" s="154">
        <v>136</v>
      </c>
      <c r="I79" s="107">
        <v>75</v>
      </c>
      <c r="J79" s="108">
        <v>0</v>
      </c>
    </row>
    <row r="80" spans="1:10" ht="18.75" x14ac:dyDescent="0.3">
      <c r="A80" s="79" t="s">
        <v>74</v>
      </c>
      <c r="B80" s="117">
        <v>11</v>
      </c>
      <c r="C80" s="141">
        <v>13</v>
      </c>
      <c r="D80" s="117">
        <v>866</v>
      </c>
      <c r="E80" s="172">
        <v>78.727272727272734</v>
      </c>
      <c r="F80" s="153">
        <v>2</v>
      </c>
      <c r="G80" s="153">
        <v>11</v>
      </c>
      <c r="H80" s="111">
        <v>7</v>
      </c>
      <c r="I80" s="112">
        <v>6</v>
      </c>
      <c r="J80" s="121">
        <v>0</v>
      </c>
    </row>
    <row r="81" spans="1:10" ht="18.75" x14ac:dyDescent="0.3">
      <c r="A81" s="79" t="s">
        <v>75</v>
      </c>
      <c r="B81" s="117">
        <v>400</v>
      </c>
      <c r="C81" s="141">
        <v>597</v>
      </c>
      <c r="D81" s="117">
        <v>43589</v>
      </c>
      <c r="E81" s="172">
        <v>108.9725</v>
      </c>
      <c r="F81" s="153">
        <v>197</v>
      </c>
      <c r="G81" s="153">
        <v>400</v>
      </c>
      <c r="H81" s="111">
        <v>384</v>
      </c>
      <c r="I81" s="112">
        <v>213</v>
      </c>
      <c r="J81" s="121">
        <v>0</v>
      </c>
    </row>
    <row r="82" spans="1:10" ht="18.75" x14ac:dyDescent="0.3">
      <c r="A82" s="79" t="s">
        <v>72</v>
      </c>
      <c r="B82" s="117">
        <v>518</v>
      </c>
      <c r="C82" s="141">
        <v>699</v>
      </c>
      <c r="D82" s="117">
        <v>44319</v>
      </c>
      <c r="E82" s="172">
        <v>85.557915057915054</v>
      </c>
      <c r="F82" s="153">
        <v>157</v>
      </c>
      <c r="G82" s="153">
        <v>542</v>
      </c>
      <c r="H82" s="111">
        <v>459</v>
      </c>
      <c r="I82" s="112">
        <v>240</v>
      </c>
      <c r="J82" s="121">
        <v>0</v>
      </c>
    </row>
    <row r="83" spans="1:10" ht="18.75" x14ac:dyDescent="0.3">
      <c r="A83" s="79" t="s">
        <v>76</v>
      </c>
      <c r="B83" s="117">
        <v>449</v>
      </c>
      <c r="C83" s="141">
        <v>583</v>
      </c>
      <c r="D83" s="117">
        <v>39018</v>
      </c>
      <c r="E83" s="172">
        <v>86.899777282850778</v>
      </c>
      <c r="F83" s="153">
        <v>133</v>
      </c>
      <c r="G83" s="153">
        <v>450</v>
      </c>
      <c r="H83" s="111">
        <v>346</v>
      </c>
      <c r="I83" s="112">
        <v>237</v>
      </c>
      <c r="J83" s="121">
        <v>0</v>
      </c>
    </row>
    <row r="84" spans="1:10" ht="18.75" x14ac:dyDescent="0.3">
      <c r="A84" s="79" t="s">
        <v>77</v>
      </c>
      <c r="B84" s="117">
        <v>474</v>
      </c>
      <c r="C84" s="141">
        <v>618</v>
      </c>
      <c r="D84" s="117">
        <v>41129</v>
      </c>
      <c r="E84" s="172">
        <v>86.770042194092824</v>
      </c>
      <c r="F84" s="153">
        <v>138</v>
      </c>
      <c r="G84" s="153">
        <v>480</v>
      </c>
      <c r="H84" s="111">
        <v>383</v>
      </c>
      <c r="I84" s="112">
        <v>235</v>
      </c>
      <c r="J84" s="121">
        <v>0</v>
      </c>
    </row>
    <row r="85" spans="1:10" ht="18.75" x14ac:dyDescent="0.3">
      <c r="A85" s="79" t="s">
        <v>78</v>
      </c>
      <c r="B85" s="117">
        <v>157</v>
      </c>
      <c r="C85" s="141">
        <v>191</v>
      </c>
      <c r="D85" s="117">
        <v>13509</v>
      </c>
      <c r="E85" s="172">
        <v>86.044585987261144</v>
      </c>
      <c r="F85" s="153">
        <v>32</v>
      </c>
      <c r="G85" s="153">
        <v>159</v>
      </c>
      <c r="H85" s="111">
        <v>113</v>
      </c>
      <c r="I85" s="112">
        <v>78</v>
      </c>
      <c r="J85" s="121">
        <v>0</v>
      </c>
    </row>
    <row r="86" spans="1:10" ht="18.75" x14ac:dyDescent="0.3">
      <c r="A86" s="79" t="s">
        <v>79</v>
      </c>
      <c r="B86" s="117">
        <v>326</v>
      </c>
      <c r="C86" s="141">
        <v>396</v>
      </c>
      <c r="D86" s="117">
        <v>25601</v>
      </c>
      <c r="E86" s="172">
        <v>78.530674846625772</v>
      </c>
      <c r="F86" s="153">
        <v>73</v>
      </c>
      <c r="G86" s="153">
        <v>323</v>
      </c>
      <c r="H86" s="111">
        <v>261</v>
      </c>
      <c r="I86" s="112">
        <v>135</v>
      </c>
      <c r="J86" s="121">
        <v>0</v>
      </c>
    </row>
    <row r="87" spans="1:10" ht="18.75" x14ac:dyDescent="0.3">
      <c r="A87" s="79" t="s">
        <v>80</v>
      </c>
      <c r="B87" s="117">
        <v>103</v>
      </c>
      <c r="C87" s="141">
        <v>125</v>
      </c>
      <c r="D87" s="117">
        <v>7791</v>
      </c>
      <c r="E87" s="172">
        <v>75.640776699029132</v>
      </c>
      <c r="F87" s="153">
        <v>21</v>
      </c>
      <c r="G87" s="153">
        <v>104</v>
      </c>
      <c r="H87" s="111">
        <v>74</v>
      </c>
      <c r="I87" s="112">
        <v>51</v>
      </c>
      <c r="J87" s="121">
        <v>0</v>
      </c>
    </row>
    <row r="88" spans="1:10" ht="19.5" thickBot="1" x14ac:dyDescent="0.35">
      <c r="A88" s="86" t="s">
        <v>81</v>
      </c>
      <c r="B88" s="144">
        <v>601</v>
      </c>
      <c r="C88" s="145">
        <v>772</v>
      </c>
      <c r="D88" s="144">
        <v>53867</v>
      </c>
      <c r="E88" s="173">
        <v>89.62895174708818</v>
      </c>
      <c r="F88" s="164">
        <v>157</v>
      </c>
      <c r="G88" s="153">
        <v>615</v>
      </c>
      <c r="H88" s="159">
        <v>486</v>
      </c>
      <c r="I88" s="131">
        <v>286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3182</v>
      </c>
      <c r="C89" s="133">
        <f t="shared" ref="C89:E89" si="9">SUM(C79:C88)</f>
        <v>4205</v>
      </c>
      <c r="D89" s="133">
        <f t="shared" si="9"/>
        <v>284229</v>
      </c>
      <c r="E89" s="176">
        <f t="shared" si="9"/>
        <v>878.45081822045734</v>
      </c>
      <c r="F89" s="177">
        <f>SUM(F79:F88)</f>
        <v>977</v>
      </c>
      <c r="G89" s="177">
        <f>SUM(G79:G88)</f>
        <v>3228</v>
      </c>
      <c r="H89" s="161">
        <f>SUM(H79:H88)</f>
        <v>2649</v>
      </c>
      <c r="I89" s="162">
        <f t="shared" ref="I89:J89" si="10">SUM(I79:I88)</f>
        <v>1556</v>
      </c>
      <c r="J89" s="163">
        <f t="shared" si="1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309</v>
      </c>
      <c r="C92" s="139">
        <v>383</v>
      </c>
      <c r="D92" s="152">
        <v>26298</v>
      </c>
      <c r="E92" s="106">
        <v>85.106796116504853</v>
      </c>
      <c r="F92" s="153">
        <v>70</v>
      </c>
      <c r="G92" s="153">
        <v>313</v>
      </c>
      <c r="H92" s="154">
        <v>227</v>
      </c>
      <c r="I92" s="107">
        <v>156</v>
      </c>
      <c r="J92" s="108">
        <v>0</v>
      </c>
    </row>
    <row r="93" spans="1:10" ht="18.75" x14ac:dyDescent="0.3">
      <c r="A93" s="79" t="s">
        <v>84</v>
      </c>
      <c r="B93" s="117">
        <v>374</v>
      </c>
      <c r="C93" s="141">
        <v>427</v>
      </c>
      <c r="D93" s="156">
        <v>28729</v>
      </c>
      <c r="E93" s="85">
        <v>76.815508021390372</v>
      </c>
      <c r="F93" s="153">
        <v>45</v>
      </c>
      <c r="G93" s="153">
        <v>382</v>
      </c>
      <c r="H93" s="111">
        <v>242</v>
      </c>
      <c r="I93" s="112">
        <v>185</v>
      </c>
      <c r="J93" s="121">
        <v>0</v>
      </c>
    </row>
    <row r="94" spans="1:10" ht="18.75" x14ac:dyDescent="0.3">
      <c r="A94" s="79" t="s">
        <v>85</v>
      </c>
      <c r="B94" s="117">
        <v>236</v>
      </c>
      <c r="C94" s="141">
        <v>273</v>
      </c>
      <c r="D94" s="156">
        <v>17804</v>
      </c>
      <c r="E94" s="85">
        <v>75.440677966101688</v>
      </c>
      <c r="F94" s="153">
        <v>35</v>
      </c>
      <c r="G94" s="153">
        <v>238</v>
      </c>
      <c r="H94" s="111">
        <v>175</v>
      </c>
      <c r="I94" s="112">
        <v>98</v>
      </c>
      <c r="J94" s="121">
        <v>0</v>
      </c>
    </row>
    <row r="95" spans="1:10" ht="18.75" x14ac:dyDescent="0.3">
      <c r="A95" s="79" t="s">
        <v>86</v>
      </c>
      <c r="B95" s="117">
        <v>113</v>
      </c>
      <c r="C95" s="141">
        <v>142</v>
      </c>
      <c r="D95" s="156">
        <v>9384</v>
      </c>
      <c r="E95" s="85">
        <v>83.044247787610615</v>
      </c>
      <c r="F95" s="153">
        <v>28</v>
      </c>
      <c r="G95" s="153">
        <v>114</v>
      </c>
      <c r="H95" s="111">
        <v>78</v>
      </c>
      <c r="I95" s="112">
        <v>64</v>
      </c>
      <c r="J95" s="121">
        <v>0</v>
      </c>
    </row>
    <row r="96" spans="1:10" ht="18.75" x14ac:dyDescent="0.3">
      <c r="A96" s="79" t="s">
        <v>87</v>
      </c>
      <c r="B96" s="117">
        <v>341</v>
      </c>
      <c r="C96" s="141">
        <v>390</v>
      </c>
      <c r="D96" s="156">
        <v>25898</v>
      </c>
      <c r="E96" s="85">
        <v>75.94721407624634</v>
      </c>
      <c r="F96" s="153">
        <v>37</v>
      </c>
      <c r="G96" s="153">
        <v>353</v>
      </c>
      <c r="H96" s="111">
        <v>235</v>
      </c>
      <c r="I96" s="112">
        <v>155</v>
      </c>
      <c r="J96" s="121">
        <v>0</v>
      </c>
    </row>
    <row r="97" spans="1:10" ht="18.75" x14ac:dyDescent="0.3">
      <c r="A97" s="79" t="s">
        <v>88</v>
      </c>
      <c r="B97" s="117">
        <v>63</v>
      </c>
      <c r="C97" s="141">
        <v>101</v>
      </c>
      <c r="D97" s="156">
        <v>6720</v>
      </c>
      <c r="E97" s="85">
        <v>106.66666666666667</v>
      </c>
      <c r="F97" s="153">
        <v>33</v>
      </c>
      <c r="G97" s="153">
        <v>68</v>
      </c>
      <c r="H97" s="111">
        <v>61</v>
      </c>
      <c r="I97" s="112">
        <v>40</v>
      </c>
      <c r="J97" s="121">
        <v>0</v>
      </c>
    </row>
    <row r="98" spans="1:10" ht="18.75" x14ac:dyDescent="0.3">
      <c r="A98" s="79" t="s">
        <v>89</v>
      </c>
      <c r="B98" s="117">
        <v>1056</v>
      </c>
      <c r="C98" s="141">
        <v>1481</v>
      </c>
      <c r="D98" s="156">
        <v>98271</v>
      </c>
      <c r="E98" s="85">
        <v>93.059659090909093</v>
      </c>
      <c r="F98" s="153">
        <v>396</v>
      </c>
      <c r="G98" s="153">
        <v>1085</v>
      </c>
      <c r="H98" s="111">
        <v>936</v>
      </c>
      <c r="I98" s="112">
        <v>545</v>
      </c>
      <c r="J98" s="121">
        <v>0</v>
      </c>
    </row>
    <row r="99" spans="1:10" ht="18.75" x14ac:dyDescent="0.3">
      <c r="A99" s="178" t="s">
        <v>90</v>
      </c>
      <c r="B99" s="117">
        <v>256</v>
      </c>
      <c r="C99" s="141">
        <v>305</v>
      </c>
      <c r="D99" s="179">
        <v>19340</v>
      </c>
      <c r="E99" s="180">
        <v>75.546875</v>
      </c>
      <c r="F99" s="153">
        <v>46</v>
      </c>
      <c r="G99" s="153">
        <v>259</v>
      </c>
      <c r="H99" s="111">
        <v>165</v>
      </c>
      <c r="I99" s="112">
        <v>140</v>
      </c>
      <c r="J99" s="121">
        <v>0</v>
      </c>
    </row>
    <row r="100" spans="1:10" ht="19.5" thickBot="1" x14ac:dyDescent="0.35">
      <c r="A100" s="79" t="s">
        <v>91</v>
      </c>
      <c r="B100" s="144">
        <v>432</v>
      </c>
      <c r="C100" s="145">
        <v>524</v>
      </c>
      <c r="D100" s="158">
        <v>34623</v>
      </c>
      <c r="E100" s="92">
        <v>80.145833333333329</v>
      </c>
      <c r="F100" s="164">
        <v>86</v>
      </c>
      <c r="G100" s="153">
        <v>438</v>
      </c>
      <c r="H100" s="159">
        <v>321</v>
      </c>
      <c r="I100" s="131">
        <v>203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3180</v>
      </c>
      <c r="C101" s="133">
        <f t="shared" ref="C101:G101" si="11">SUM(C92:C100)</f>
        <v>4026</v>
      </c>
      <c r="D101" s="133">
        <f t="shared" si="11"/>
        <v>267067</v>
      </c>
      <c r="E101" s="160">
        <f t="shared" si="11"/>
        <v>751.77347805876298</v>
      </c>
      <c r="F101" s="134">
        <f t="shared" si="11"/>
        <v>776</v>
      </c>
      <c r="G101" s="134">
        <f t="shared" si="11"/>
        <v>3250</v>
      </c>
      <c r="H101" s="161">
        <f>SUM(H92:H100)</f>
        <v>2440</v>
      </c>
      <c r="I101" s="162">
        <f>SUM(I92:I100)</f>
        <v>1586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230</v>
      </c>
      <c r="C104" s="183">
        <v>265</v>
      </c>
      <c r="D104" s="182">
        <v>17710</v>
      </c>
      <c r="E104" s="170">
        <v>77</v>
      </c>
      <c r="F104" s="153">
        <v>22</v>
      </c>
      <c r="G104" s="153">
        <v>243</v>
      </c>
      <c r="H104" s="154">
        <v>154</v>
      </c>
      <c r="I104" s="107">
        <v>111</v>
      </c>
      <c r="J104" s="108">
        <v>0</v>
      </c>
    </row>
    <row r="105" spans="1:10" ht="18.75" x14ac:dyDescent="0.3">
      <c r="A105" s="184" t="s">
        <v>94</v>
      </c>
      <c r="B105" s="117">
        <v>341</v>
      </c>
      <c r="C105" s="119">
        <v>424</v>
      </c>
      <c r="D105" s="117">
        <v>28401</v>
      </c>
      <c r="E105" s="172">
        <v>83.287390029325508</v>
      </c>
      <c r="F105" s="153">
        <v>68</v>
      </c>
      <c r="G105" s="153">
        <v>356</v>
      </c>
      <c r="H105" s="111">
        <v>260</v>
      </c>
      <c r="I105" s="112">
        <v>164</v>
      </c>
      <c r="J105" s="121">
        <v>0</v>
      </c>
    </row>
    <row r="106" spans="1:10" ht="18.75" x14ac:dyDescent="0.3">
      <c r="A106" s="184" t="s">
        <v>95</v>
      </c>
      <c r="B106" s="114">
        <v>50</v>
      </c>
      <c r="C106" s="185">
        <v>51</v>
      </c>
      <c r="D106" s="114">
        <v>3275</v>
      </c>
      <c r="E106" s="172">
        <v>65.5</v>
      </c>
      <c r="F106" s="153">
        <v>0</v>
      </c>
      <c r="G106" s="153">
        <v>51</v>
      </c>
      <c r="H106" s="111">
        <v>36</v>
      </c>
      <c r="I106" s="112">
        <v>15</v>
      </c>
      <c r="J106" s="121">
        <v>0</v>
      </c>
    </row>
    <row r="107" spans="1:10" ht="18.75" x14ac:dyDescent="0.3">
      <c r="A107" s="184" t="s">
        <v>96</v>
      </c>
      <c r="B107" s="117">
        <v>418</v>
      </c>
      <c r="C107" s="141">
        <v>473</v>
      </c>
      <c r="D107" s="117">
        <v>30868</v>
      </c>
      <c r="E107" s="172">
        <v>73.846889952153106</v>
      </c>
      <c r="F107" s="153">
        <v>50</v>
      </c>
      <c r="G107" s="153">
        <v>423</v>
      </c>
      <c r="H107" s="111">
        <v>276</v>
      </c>
      <c r="I107" s="112">
        <v>197</v>
      </c>
      <c r="J107" s="121">
        <v>0</v>
      </c>
    </row>
    <row r="108" spans="1:10" ht="18.75" x14ac:dyDescent="0.3">
      <c r="A108" s="79" t="s">
        <v>97</v>
      </c>
      <c r="B108" s="117">
        <v>306</v>
      </c>
      <c r="C108" s="141">
        <v>356</v>
      </c>
      <c r="D108" s="117">
        <v>23841</v>
      </c>
      <c r="E108" s="172">
        <v>77.911764705882348</v>
      </c>
      <c r="F108" s="153">
        <v>40</v>
      </c>
      <c r="G108" s="153">
        <v>316</v>
      </c>
      <c r="H108" s="111">
        <v>219</v>
      </c>
      <c r="I108" s="112">
        <v>137</v>
      </c>
      <c r="J108" s="121">
        <v>0</v>
      </c>
    </row>
    <row r="109" spans="1:10" ht="18.75" x14ac:dyDescent="0.3">
      <c r="A109" s="79" t="s">
        <v>98</v>
      </c>
      <c r="B109" s="117">
        <v>297</v>
      </c>
      <c r="C109" s="141">
        <v>336</v>
      </c>
      <c r="D109" s="117">
        <v>24318</v>
      </c>
      <c r="E109" s="172">
        <v>81.878787878787875</v>
      </c>
      <c r="F109" s="153">
        <v>36</v>
      </c>
      <c r="G109" s="153">
        <v>300</v>
      </c>
      <c r="H109" s="111">
        <v>186</v>
      </c>
      <c r="I109" s="112">
        <v>150</v>
      </c>
      <c r="J109" s="121">
        <v>0</v>
      </c>
    </row>
    <row r="110" spans="1:10" ht="18.75" x14ac:dyDescent="0.3">
      <c r="A110" s="79" t="s">
        <v>99</v>
      </c>
      <c r="B110" s="117">
        <v>503</v>
      </c>
      <c r="C110" s="141">
        <v>585</v>
      </c>
      <c r="D110" s="117">
        <v>39151</v>
      </c>
      <c r="E110" s="172">
        <v>77.834990059642152</v>
      </c>
      <c r="F110" s="153">
        <v>81</v>
      </c>
      <c r="G110" s="153">
        <v>504</v>
      </c>
      <c r="H110" s="111">
        <v>381</v>
      </c>
      <c r="I110" s="112">
        <v>204</v>
      </c>
      <c r="J110" s="121">
        <v>0</v>
      </c>
    </row>
    <row r="111" spans="1:10" ht="18.75" x14ac:dyDescent="0.3">
      <c r="A111" s="79" t="s">
        <v>100</v>
      </c>
      <c r="B111" s="117">
        <v>396</v>
      </c>
      <c r="C111" s="141">
        <v>453</v>
      </c>
      <c r="D111" s="117">
        <v>29768</v>
      </c>
      <c r="E111" s="172">
        <v>75.171717171717177</v>
      </c>
      <c r="F111" s="153">
        <v>43</v>
      </c>
      <c r="G111" s="153">
        <v>410</v>
      </c>
      <c r="H111" s="111">
        <v>254</v>
      </c>
      <c r="I111" s="112">
        <v>199</v>
      </c>
      <c r="J111" s="121">
        <v>0</v>
      </c>
    </row>
    <row r="112" spans="1:10" ht="18.75" x14ac:dyDescent="0.3">
      <c r="A112" s="79" t="s">
        <v>101</v>
      </c>
      <c r="B112" s="117">
        <v>346</v>
      </c>
      <c r="C112" s="141">
        <v>406</v>
      </c>
      <c r="D112" s="117">
        <v>26321</v>
      </c>
      <c r="E112" s="172">
        <v>76.072254335260112</v>
      </c>
      <c r="F112" s="153">
        <v>63</v>
      </c>
      <c r="G112" s="153">
        <v>343</v>
      </c>
      <c r="H112" s="111">
        <v>234</v>
      </c>
      <c r="I112" s="112">
        <v>172</v>
      </c>
      <c r="J112" s="121">
        <v>0</v>
      </c>
    </row>
    <row r="113" spans="1:10" ht="18.75" x14ac:dyDescent="0.3">
      <c r="A113" s="79" t="s">
        <v>102</v>
      </c>
      <c r="B113" s="117">
        <v>524</v>
      </c>
      <c r="C113" s="141">
        <v>611</v>
      </c>
      <c r="D113" s="117">
        <v>39736</v>
      </c>
      <c r="E113" s="172">
        <v>75.832061068702288</v>
      </c>
      <c r="F113" s="153">
        <v>80</v>
      </c>
      <c r="G113" s="153">
        <v>531</v>
      </c>
      <c r="H113" s="111">
        <v>386</v>
      </c>
      <c r="I113" s="112">
        <v>225</v>
      </c>
      <c r="J113" s="121">
        <v>0</v>
      </c>
    </row>
    <row r="114" spans="1:10" ht="18.75" x14ac:dyDescent="0.3">
      <c r="A114" s="79" t="s">
        <v>103</v>
      </c>
      <c r="B114" s="117">
        <v>559</v>
      </c>
      <c r="C114" s="141">
        <v>708</v>
      </c>
      <c r="D114" s="117">
        <v>46863</v>
      </c>
      <c r="E114" s="172">
        <v>83.833631484794282</v>
      </c>
      <c r="F114" s="153">
        <v>144</v>
      </c>
      <c r="G114" s="153">
        <v>564</v>
      </c>
      <c r="H114" s="111">
        <v>440</v>
      </c>
      <c r="I114" s="112">
        <v>268</v>
      </c>
      <c r="J114" s="121">
        <v>0</v>
      </c>
    </row>
    <row r="115" spans="1:10" ht="18.75" x14ac:dyDescent="0.3">
      <c r="A115" s="79" t="s">
        <v>104</v>
      </c>
      <c r="B115" s="117">
        <v>1201</v>
      </c>
      <c r="C115" s="141">
        <v>1394</v>
      </c>
      <c r="D115" s="117">
        <v>92299</v>
      </c>
      <c r="E115" s="172">
        <v>76.851790174854287</v>
      </c>
      <c r="F115" s="153">
        <v>189</v>
      </c>
      <c r="G115" s="153">
        <v>1205</v>
      </c>
      <c r="H115" s="111">
        <v>845</v>
      </c>
      <c r="I115" s="112">
        <v>549</v>
      </c>
      <c r="J115" s="121">
        <v>0</v>
      </c>
    </row>
    <row r="116" spans="1:10" ht="18.75" x14ac:dyDescent="0.3">
      <c r="A116" s="79" t="s">
        <v>105</v>
      </c>
      <c r="B116" s="117">
        <v>282</v>
      </c>
      <c r="C116" s="141">
        <v>323</v>
      </c>
      <c r="D116" s="117">
        <v>21368</v>
      </c>
      <c r="E116" s="172">
        <v>75.773049645390074</v>
      </c>
      <c r="F116" s="153">
        <v>39</v>
      </c>
      <c r="G116" s="153">
        <v>284</v>
      </c>
      <c r="H116" s="111">
        <v>195</v>
      </c>
      <c r="I116" s="112">
        <v>128</v>
      </c>
      <c r="J116" s="121">
        <v>0</v>
      </c>
    </row>
    <row r="117" spans="1:10" ht="19.5" thickBot="1" x14ac:dyDescent="0.35">
      <c r="A117" s="79" t="s">
        <v>106</v>
      </c>
      <c r="B117" s="144">
        <v>536</v>
      </c>
      <c r="C117" s="145">
        <v>578</v>
      </c>
      <c r="D117" s="144">
        <v>37853</v>
      </c>
      <c r="E117" s="173">
        <v>70.621268656716424</v>
      </c>
      <c r="F117" s="164">
        <v>33</v>
      </c>
      <c r="G117" s="153">
        <v>545</v>
      </c>
      <c r="H117" s="159">
        <v>350</v>
      </c>
      <c r="I117" s="131">
        <v>228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5989</v>
      </c>
      <c r="C118" s="133">
        <f>SUM(C104:C117)</f>
        <v>6963</v>
      </c>
      <c r="D118" s="133">
        <f t="shared" ref="D118:J118" si="12">SUM(D104:D117)</f>
        <v>461772</v>
      </c>
      <c r="E118" s="160">
        <f t="shared" si="12"/>
        <v>1071.4155951632256</v>
      </c>
      <c r="F118" s="134">
        <f t="shared" si="12"/>
        <v>888</v>
      </c>
      <c r="G118" s="134">
        <f t="shared" si="12"/>
        <v>6075</v>
      </c>
      <c r="H118" s="161">
        <f>SUM(H104:H117)</f>
        <v>4216</v>
      </c>
      <c r="I118" s="162">
        <f>SUM(I104:I117)</f>
        <v>2747</v>
      </c>
      <c r="J118" s="163">
        <f t="shared" si="12"/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109</v>
      </c>
      <c r="B121" s="138">
        <v>640</v>
      </c>
      <c r="C121" s="186">
        <v>720</v>
      </c>
      <c r="D121" s="138">
        <v>48242</v>
      </c>
      <c r="E121" s="170">
        <v>75.378124999999997</v>
      </c>
      <c r="F121" s="138">
        <v>77</v>
      </c>
      <c r="G121" s="186">
        <v>643</v>
      </c>
      <c r="H121" s="106">
        <v>414</v>
      </c>
      <c r="I121" s="107">
        <v>306</v>
      </c>
      <c r="J121" s="140">
        <v>0</v>
      </c>
    </row>
    <row r="122" spans="1:10" ht="18.75" x14ac:dyDescent="0.3">
      <c r="A122" s="79" t="s">
        <v>110</v>
      </c>
      <c r="B122" s="114">
        <v>122</v>
      </c>
      <c r="C122" s="153">
        <v>132</v>
      </c>
      <c r="D122" s="114">
        <v>8609</v>
      </c>
      <c r="E122" s="172">
        <v>70.56557377049181</v>
      </c>
      <c r="F122" s="117">
        <v>10</v>
      </c>
      <c r="G122" s="187">
        <v>122</v>
      </c>
      <c r="H122" s="85">
        <v>88</v>
      </c>
      <c r="I122" s="112">
        <v>44</v>
      </c>
      <c r="J122" s="142">
        <v>0</v>
      </c>
    </row>
    <row r="123" spans="1:10" ht="18.75" x14ac:dyDescent="0.3">
      <c r="A123" s="79" t="s">
        <v>111</v>
      </c>
      <c r="B123" s="117">
        <v>910</v>
      </c>
      <c r="C123" s="155">
        <v>1093</v>
      </c>
      <c r="D123" s="117">
        <v>73088</v>
      </c>
      <c r="E123" s="172">
        <v>80.316483516483515</v>
      </c>
      <c r="F123" s="117">
        <v>179</v>
      </c>
      <c r="G123" s="187">
        <v>914</v>
      </c>
      <c r="H123" s="85">
        <v>629</v>
      </c>
      <c r="I123" s="112">
        <v>464</v>
      </c>
      <c r="J123" s="142">
        <v>0</v>
      </c>
    </row>
    <row r="124" spans="1:10" ht="18.75" x14ac:dyDescent="0.3">
      <c r="A124" s="79" t="s">
        <v>112</v>
      </c>
      <c r="B124" s="117">
        <v>818</v>
      </c>
      <c r="C124" s="155">
        <v>1028</v>
      </c>
      <c r="D124" s="117">
        <v>68980</v>
      </c>
      <c r="E124" s="172">
        <v>84.327628361858189</v>
      </c>
      <c r="F124" s="117">
        <v>203</v>
      </c>
      <c r="G124" s="187">
        <v>825</v>
      </c>
      <c r="H124" s="85">
        <v>687</v>
      </c>
      <c r="I124" s="112">
        <v>341</v>
      </c>
      <c r="J124" s="142">
        <v>0</v>
      </c>
    </row>
    <row r="125" spans="1:10" ht="18.75" x14ac:dyDescent="0.3">
      <c r="A125" s="79" t="s">
        <v>113</v>
      </c>
      <c r="B125" s="117">
        <v>600</v>
      </c>
      <c r="C125" s="155">
        <v>711</v>
      </c>
      <c r="D125" s="117">
        <v>50340</v>
      </c>
      <c r="E125" s="172">
        <v>83.9</v>
      </c>
      <c r="F125" s="117">
        <v>111</v>
      </c>
      <c r="G125" s="187">
        <v>600</v>
      </c>
      <c r="H125" s="85">
        <v>469</v>
      </c>
      <c r="I125" s="112">
        <v>242</v>
      </c>
      <c r="J125" s="142">
        <v>0</v>
      </c>
    </row>
    <row r="126" spans="1:10" ht="18.75" x14ac:dyDescent="0.3">
      <c r="A126" s="79" t="s">
        <v>114</v>
      </c>
      <c r="B126" s="117">
        <v>693</v>
      </c>
      <c r="C126" s="155">
        <v>890</v>
      </c>
      <c r="D126" s="117">
        <v>57745</v>
      </c>
      <c r="E126" s="172">
        <v>83.326118326118319</v>
      </c>
      <c r="F126" s="117">
        <v>186</v>
      </c>
      <c r="G126" s="187">
        <v>704</v>
      </c>
      <c r="H126" s="85">
        <v>546</v>
      </c>
      <c r="I126" s="112">
        <v>344</v>
      </c>
      <c r="J126" s="142">
        <v>0</v>
      </c>
    </row>
    <row r="127" spans="1:10" ht="19.5" thickBot="1" x14ac:dyDescent="0.35">
      <c r="A127" s="79" t="s">
        <v>115</v>
      </c>
      <c r="B127" s="117">
        <v>1085</v>
      </c>
      <c r="C127" s="155">
        <v>1398</v>
      </c>
      <c r="D127" s="117">
        <v>94538</v>
      </c>
      <c r="E127" s="172">
        <v>87.131797235023043</v>
      </c>
      <c r="F127" s="117">
        <v>307</v>
      </c>
      <c r="G127" s="187">
        <v>1091</v>
      </c>
      <c r="H127" s="85">
        <v>894</v>
      </c>
      <c r="I127" s="112">
        <v>504</v>
      </c>
      <c r="J127" s="142">
        <v>0</v>
      </c>
    </row>
    <row r="128" spans="1:10" ht="19.5" thickBot="1" x14ac:dyDescent="0.35">
      <c r="A128" s="95" t="s">
        <v>49</v>
      </c>
      <c r="B128" s="133">
        <f t="shared" ref="B128:J128" si="13">SUM(B121:B127)</f>
        <v>4868</v>
      </c>
      <c r="C128" s="133">
        <f t="shared" si="13"/>
        <v>5972</v>
      </c>
      <c r="D128" s="133">
        <f t="shared" si="13"/>
        <v>401542</v>
      </c>
      <c r="E128" s="160">
        <f t="shared" si="13"/>
        <v>564.94572620997485</v>
      </c>
      <c r="F128" s="147">
        <f t="shared" si="13"/>
        <v>1073</v>
      </c>
      <c r="G128" s="147">
        <f t="shared" si="13"/>
        <v>4899</v>
      </c>
      <c r="H128" s="161">
        <f t="shared" si="13"/>
        <v>3727</v>
      </c>
      <c r="I128" s="162">
        <f t="shared" si="13"/>
        <v>2245</v>
      </c>
      <c r="J128" s="163">
        <f t="shared" si="13"/>
        <v>0</v>
      </c>
    </row>
    <row r="129" spans="1:10" ht="19.5" thickBot="1" x14ac:dyDescent="0.35">
      <c r="A129" s="148"/>
      <c r="B129" s="149"/>
      <c r="C129" s="149"/>
      <c r="D129" s="149"/>
      <c r="E129" s="150"/>
      <c r="F129" s="137"/>
      <c r="G129" s="137"/>
      <c r="H129" s="102"/>
      <c r="I129" s="102"/>
      <c r="J129" s="102"/>
    </row>
    <row r="130" spans="1:10" ht="19.5" thickBot="1" x14ac:dyDescent="0.35">
      <c r="A130" s="189" t="s">
        <v>116</v>
      </c>
      <c r="B130" s="190">
        <f t="shared" ref="B130:J130" si="14">SUM(B128+B118+B101+B89+B76+B67+B57+B47+B33+B17)</f>
        <v>40514</v>
      </c>
      <c r="C130" s="190">
        <f t="shared" si="14"/>
        <v>50936</v>
      </c>
      <c r="D130" s="190">
        <f t="shared" si="14"/>
        <v>3424902</v>
      </c>
      <c r="E130" s="190">
        <f t="shared" si="14"/>
        <v>7163.8194923140072</v>
      </c>
      <c r="F130" s="134">
        <f t="shared" si="14"/>
        <v>9712</v>
      </c>
      <c r="G130" s="134">
        <f t="shared" si="14"/>
        <v>43061</v>
      </c>
      <c r="H130" s="133">
        <f t="shared" si="14"/>
        <v>31301</v>
      </c>
      <c r="I130" s="177">
        <f t="shared" si="14"/>
        <v>19635</v>
      </c>
      <c r="J130" s="191">
        <f t="shared" si="14"/>
        <v>0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A19:J19"/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O129"/>
  <sheetViews>
    <sheetView workbookViewId="0">
      <selection activeCell="B8" sqref="B8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6.28515625" customWidth="1"/>
    <col min="4" max="4" width="16" bestFit="1" customWidth="1"/>
    <col min="9" max="9" width="10.5703125" bestFit="1" customWidth="1"/>
    <col min="10" max="10" width="11.5703125" bestFit="1" customWidth="1"/>
    <col min="11" max="11" width="18.42578125" bestFit="1" customWidth="1"/>
  </cols>
  <sheetData>
    <row r="1" spans="1:11" ht="15.75" x14ac:dyDescent="0.25">
      <c r="A1" s="433" t="s">
        <v>0</v>
      </c>
      <c r="B1" s="433"/>
      <c r="C1" s="433"/>
      <c r="D1" s="433"/>
    </row>
    <row r="2" spans="1:11" ht="15.75" x14ac:dyDescent="0.25">
      <c r="A2" s="433" t="s">
        <v>1</v>
      </c>
      <c r="B2" s="433"/>
      <c r="C2" s="433"/>
      <c r="D2" s="433"/>
    </row>
    <row r="3" spans="1:11" ht="18" x14ac:dyDescent="0.25">
      <c r="A3" s="434" t="s">
        <v>2</v>
      </c>
      <c r="B3" s="434"/>
      <c r="C3" s="434"/>
      <c r="D3" s="434"/>
    </row>
    <row r="4" spans="1:11" ht="15.75" x14ac:dyDescent="0.25">
      <c r="A4" s="433" t="s">
        <v>3</v>
      </c>
      <c r="B4" s="433"/>
      <c r="C4" s="433"/>
      <c r="D4" s="433"/>
    </row>
    <row r="5" spans="1:11" ht="16.5" thickBot="1" x14ac:dyDescent="0.3">
      <c r="A5" s="435" t="s">
        <v>216</v>
      </c>
      <c r="B5" s="435"/>
      <c r="C5" s="435"/>
      <c r="D5" s="435"/>
    </row>
    <row r="6" spans="1:11" ht="32.25" thickBot="1" x14ac:dyDescent="0.3">
      <c r="A6" s="251"/>
      <c r="B6" s="252" t="s">
        <v>4</v>
      </c>
      <c r="C6" s="380" t="s">
        <v>5</v>
      </c>
      <c r="D6" s="254" t="s">
        <v>119</v>
      </c>
    </row>
    <row r="7" spans="1:11" ht="16.5" thickBot="1" x14ac:dyDescent="0.3">
      <c r="A7" s="255" t="s">
        <v>12</v>
      </c>
      <c r="B7" s="256"/>
      <c r="C7" s="256"/>
      <c r="D7" s="257"/>
    </row>
    <row r="8" spans="1:11" ht="16.5" thickBot="1" x14ac:dyDescent="0.3">
      <c r="A8" s="258" t="s">
        <v>13</v>
      </c>
      <c r="B8" s="259">
        <f>('Abr 18'!B9+'May 18'!B9+'Jun 18'!B9)/3</f>
        <v>453</v>
      </c>
      <c r="C8" s="259">
        <f>('Abr 18'!C9+'May 18'!C9+'Jun 18'!C9)/3</f>
        <v>536.33333333333337</v>
      </c>
      <c r="D8" s="259">
        <f>('Abr 18'!D9+'May 18'!D9+'Jun 18'!D9)</f>
        <v>108171</v>
      </c>
    </row>
    <row r="9" spans="1:11" ht="16.5" thickBot="1" x14ac:dyDescent="0.3">
      <c r="A9" s="258" t="s">
        <v>14</v>
      </c>
      <c r="B9" s="259">
        <f>('Abr 18'!B10+'May 18'!B10+'Jun 18'!B10)/3</f>
        <v>429</v>
      </c>
      <c r="C9" s="259">
        <f>('Abr 18'!C10+'May 18'!C10+'Jun 18'!C10)/3</f>
        <v>585.66666666666663</v>
      </c>
      <c r="D9" s="259">
        <f>('Abr 18'!D10+'May 18'!D10+'Jun 18'!D10)</f>
        <v>118586</v>
      </c>
    </row>
    <row r="10" spans="1:11" ht="16.5" thickBot="1" x14ac:dyDescent="0.3">
      <c r="A10" s="258" t="s">
        <v>15</v>
      </c>
      <c r="B10" s="259">
        <f>('Abr 18'!B11+'May 18'!B11+'Jun 18'!B11)/3</f>
        <v>542.66666666666663</v>
      </c>
      <c r="C10" s="259">
        <f>('Abr 18'!C11+'May 18'!C11+'Jun 18'!C11)/3</f>
        <v>677.66666666666663</v>
      </c>
      <c r="D10" s="259">
        <f>('Abr 18'!D11+'May 18'!D11+'Jun 18'!D11)</f>
        <v>133691</v>
      </c>
      <c r="I10" s="262"/>
      <c r="J10" s="262"/>
      <c r="K10" s="262"/>
    </row>
    <row r="11" spans="1:11" ht="16.5" thickBot="1" x14ac:dyDescent="0.3">
      <c r="A11" s="258" t="s">
        <v>16</v>
      </c>
      <c r="B11" s="259">
        <f>('Abr 18'!B12+'May 18'!B12+'Jun 18'!B12)/3</f>
        <v>612.33333333333337</v>
      </c>
      <c r="C11" s="259">
        <f>('Abr 18'!C12+'May 18'!C12+'Jun 18'!C12)/3</f>
        <v>772.33333333333337</v>
      </c>
      <c r="D11" s="259">
        <f>('Abr 18'!D12+'May 18'!D12+'Jun 18'!D12)</f>
        <v>152577</v>
      </c>
      <c r="I11" s="262"/>
      <c r="J11" s="262"/>
      <c r="K11" s="262"/>
    </row>
    <row r="12" spans="1:11" ht="16.5" thickBot="1" x14ac:dyDescent="0.3">
      <c r="A12" s="258" t="s">
        <v>17</v>
      </c>
      <c r="B12" s="259">
        <f>('Abr 18'!B13+'May 18'!B13+'Jun 18'!B13)/3</f>
        <v>148.66666666666666</v>
      </c>
      <c r="C12" s="259">
        <f>('Abr 18'!C13+'May 18'!C13+'Jun 18'!C13)/3</f>
        <v>199.66666666666666</v>
      </c>
      <c r="D12" s="259">
        <f>('Abr 18'!D13+'May 18'!D13+'Jun 18'!D13)</f>
        <v>40184</v>
      </c>
      <c r="I12" s="262"/>
      <c r="J12" s="262"/>
      <c r="K12" s="262"/>
    </row>
    <row r="13" spans="1:11" ht="16.5" thickBot="1" x14ac:dyDescent="0.3">
      <c r="A13" s="258" t="s">
        <v>18</v>
      </c>
      <c r="B13" s="259">
        <f>('Abr 18'!B14+'May 18'!B14+'Jun 18'!B14)/3</f>
        <v>503</v>
      </c>
      <c r="C13" s="259">
        <f>('Abr 18'!C14+'May 18'!C14+'Jun 18'!C14)/3</f>
        <v>585</v>
      </c>
      <c r="D13" s="259">
        <f>('Abr 18'!D14+'May 18'!D14+'Jun 18'!D14)</f>
        <v>123887</v>
      </c>
      <c r="I13" s="262"/>
      <c r="J13" s="262"/>
      <c r="K13" s="262"/>
    </row>
    <row r="14" spans="1:11" ht="16.5" thickBot="1" x14ac:dyDescent="0.3">
      <c r="A14" s="258" t="s">
        <v>19</v>
      </c>
      <c r="B14" s="259">
        <f>('Abr 18'!B15+'May 18'!B15+'Jun 18'!B15)/3</f>
        <v>197</v>
      </c>
      <c r="C14" s="259">
        <f>('Abr 18'!C15+'May 18'!C15+'Jun 18'!C15)/3</f>
        <v>238.33333333333334</v>
      </c>
      <c r="D14" s="259">
        <f>('Abr 18'!D15+'May 18'!D15+'Jun 18'!D15)</f>
        <v>45950</v>
      </c>
      <c r="I14" s="262"/>
      <c r="J14" s="262"/>
      <c r="K14" s="262"/>
    </row>
    <row r="15" spans="1:11" ht="16.5" thickBot="1" x14ac:dyDescent="0.3">
      <c r="A15" s="258" t="s">
        <v>20</v>
      </c>
      <c r="B15" s="259">
        <f>('Abr 18'!B16+'May 18'!B16+'Jun 18'!B16)/3</f>
        <v>571.33333333333337</v>
      </c>
      <c r="C15" s="259">
        <f>('Abr 18'!C16+'May 18'!C16+'Jun 18'!C16)/3</f>
        <v>729.66666666666663</v>
      </c>
      <c r="D15" s="259">
        <f>('Abr 18'!D16+'May 18'!D16+'Jun 18'!D16)</f>
        <v>160979</v>
      </c>
      <c r="I15" s="262"/>
      <c r="J15" s="262"/>
      <c r="K15" s="262"/>
    </row>
    <row r="16" spans="1:11" ht="16.5" thickBot="1" x14ac:dyDescent="0.3">
      <c r="A16" s="263" t="s">
        <v>21</v>
      </c>
      <c r="B16" s="264">
        <f>SUM(B8:B15)</f>
        <v>3457</v>
      </c>
      <c r="C16" s="264">
        <f t="shared" ref="C16:D16" si="0">SUM(C8:C15)</f>
        <v>4324.666666666667</v>
      </c>
      <c r="D16" s="264">
        <f t="shared" si="0"/>
        <v>884025</v>
      </c>
      <c r="I16" s="262"/>
      <c r="J16" s="262"/>
      <c r="K16" s="262"/>
    </row>
    <row r="17" spans="1:11" ht="16.5" thickBot="1" x14ac:dyDescent="0.3">
      <c r="A17" s="265"/>
      <c r="B17" s="266"/>
      <c r="C17" s="266"/>
      <c r="D17" s="267"/>
      <c r="I17" s="262"/>
      <c r="J17" s="262"/>
      <c r="K17" s="262"/>
    </row>
    <row r="18" spans="1:11" ht="16.5" thickBot="1" x14ac:dyDescent="0.3">
      <c r="A18" s="268" t="s">
        <v>22</v>
      </c>
      <c r="B18" s="269"/>
      <c r="C18" s="270"/>
      <c r="D18" s="271"/>
      <c r="I18" s="262"/>
      <c r="J18" s="262"/>
      <c r="K18" s="262"/>
    </row>
    <row r="19" spans="1:11" ht="16.5" thickBot="1" x14ac:dyDescent="0.3">
      <c r="A19" s="272" t="s">
        <v>23</v>
      </c>
      <c r="B19" s="259">
        <f>('Abr 18'!B20+'May 18'!B20+'Jun 18'!B20)/3</f>
        <v>838.66666666666663</v>
      </c>
      <c r="C19" s="273">
        <f>('Abr 18'!C20+'May 18'!C20+'Jun 18'!C20)/3</f>
        <v>1089.3333333333333</v>
      </c>
      <c r="D19" s="274">
        <f>('Abr 18'!D20+'May 18'!D20+'Jun 18'!D20)</f>
        <v>220172</v>
      </c>
      <c r="I19" s="262"/>
      <c r="J19" s="262"/>
      <c r="K19" s="262"/>
    </row>
    <row r="20" spans="1:11" ht="16.5" thickBot="1" x14ac:dyDescent="0.3">
      <c r="A20" s="272" t="s">
        <v>24</v>
      </c>
      <c r="B20" s="259">
        <f>('Abr 18'!B21+'May 18'!B21+'Jun 18'!B21)/3</f>
        <v>495.66666666666669</v>
      </c>
      <c r="C20" s="273">
        <f>('Abr 18'!C21+'May 18'!C21+'Jun 18'!C21)/3</f>
        <v>656.66666666666663</v>
      </c>
      <c r="D20" s="274">
        <f>('Abr 18'!D21+'May 18'!D21+'Jun 18'!D21)</f>
        <v>136377</v>
      </c>
      <c r="I20" s="262"/>
      <c r="J20" s="262"/>
      <c r="K20" s="262"/>
    </row>
    <row r="21" spans="1:11" ht="16.5" thickBot="1" x14ac:dyDescent="0.3">
      <c r="A21" s="275" t="s">
        <v>25</v>
      </c>
      <c r="B21" s="259">
        <f>('Abr 18'!B22+'May 18'!B22+'Jun 18'!B22)/3</f>
        <v>311.66666666666669</v>
      </c>
      <c r="C21" s="273">
        <f>('Abr 18'!C22+'May 18'!C22+'Jun 18'!C22)/3</f>
        <v>416.33333333333331</v>
      </c>
      <c r="D21" s="274">
        <f>('Abr 18'!D22+'May 18'!D22+'Jun 18'!D22)</f>
        <v>86835</v>
      </c>
    </row>
    <row r="22" spans="1:11" ht="16.5" thickBot="1" x14ac:dyDescent="0.3">
      <c r="A22" s="275" t="s">
        <v>26</v>
      </c>
      <c r="B22" s="259">
        <f>('Abr 18'!B23+'May 18'!B23+'Jun 18'!B23)/3</f>
        <v>433.66666666666669</v>
      </c>
      <c r="C22" s="273">
        <f>('Abr 18'!C23+'May 18'!C23+'Jun 18'!C23)/3</f>
        <v>525.66666666666663</v>
      </c>
      <c r="D22" s="274">
        <f>('Abr 18'!D23+'May 18'!D23+'Jun 18'!D23)</f>
        <v>105467</v>
      </c>
    </row>
    <row r="23" spans="1:11" ht="16.5" thickBot="1" x14ac:dyDescent="0.3">
      <c r="A23" s="275" t="s">
        <v>27</v>
      </c>
      <c r="B23" s="259">
        <f>('Abr 18'!B24+'May 18'!B24+'Jun 18'!B24)/3</f>
        <v>243.33333333333334</v>
      </c>
      <c r="C23" s="273">
        <f>('Abr 18'!C24+'May 18'!C24+'Jun 18'!C24)/3</f>
        <v>302.66666666666669</v>
      </c>
      <c r="D23" s="274">
        <f>('Abr 18'!D24+'May 18'!D24+'Jun 18'!D24)</f>
        <v>63516</v>
      </c>
    </row>
    <row r="24" spans="1:11" ht="16.5" thickBot="1" x14ac:dyDescent="0.3">
      <c r="A24" s="275" t="s">
        <v>28</v>
      </c>
      <c r="B24" s="259">
        <f>('Abr 18'!B25+'May 18'!B25+'Jun 18'!B25)/3</f>
        <v>199.66666666666666</v>
      </c>
      <c r="C24" s="273">
        <f>('Abr 18'!C25+'May 18'!C25+'Jun 18'!C25)/3</f>
        <v>269</v>
      </c>
      <c r="D24" s="274">
        <f>('Abr 18'!D25+'May 18'!D25+'Jun 18'!D25)</f>
        <v>59590</v>
      </c>
    </row>
    <row r="25" spans="1:11" ht="16.5" thickBot="1" x14ac:dyDescent="0.3">
      <c r="A25" s="275" t="s">
        <v>29</v>
      </c>
      <c r="B25" s="259">
        <f>('Abr 18'!B26+'May 18'!B26+'Jun 18'!B26)/3</f>
        <v>533</v>
      </c>
      <c r="C25" s="273">
        <f>('Abr 18'!C26+'May 18'!C26+'Jun 18'!C26)/3</f>
        <v>706.33333333333337</v>
      </c>
      <c r="D25" s="274">
        <f>('Abr 18'!D26+'May 18'!D26+'Jun 18'!D26)</f>
        <v>145433</v>
      </c>
    </row>
    <row r="26" spans="1:11" ht="16.5" thickBot="1" x14ac:dyDescent="0.3">
      <c r="A26" s="275" t="s">
        <v>30</v>
      </c>
      <c r="B26" s="259">
        <f>('Abr 18'!B27+'May 18'!B27+'Jun 18'!B27)/3</f>
        <v>598.66666666666663</v>
      </c>
      <c r="C26" s="273">
        <f>('Abr 18'!C27+'May 18'!C27+'Jun 18'!C27)/3</f>
        <v>784.66666666666663</v>
      </c>
      <c r="D26" s="274">
        <f>('Abr 18'!D27+'May 18'!D27+'Jun 18'!D27)</f>
        <v>172601</v>
      </c>
    </row>
    <row r="27" spans="1:11" ht="16.5" thickBot="1" x14ac:dyDescent="0.3">
      <c r="A27" s="275" t="s">
        <v>31</v>
      </c>
      <c r="B27" s="259">
        <f>('Abr 18'!B28+'May 18'!B28+'Jun 18'!B28)/3</f>
        <v>560.66666666666663</v>
      </c>
      <c r="C27" s="273">
        <f>('Abr 18'!C28+'May 18'!C28+'Jun 18'!C28)/3</f>
        <v>786.66666666666663</v>
      </c>
      <c r="D27" s="274">
        <f>('Abr 18'!D28+'May 18'!D28+'Jun 18'!D28)</f>
        <v>161273</v>
      </c>
    </row>
    <row r="28" spans="1:11" ht="16.5" thickBot="1" x14ac:dyDescent="0.3">
      <c r="A28" s="275" t="s">
        <v>32</v>
      </c>
      <c r="B28" s="259">
        <f>('Abr 18'!B29+'May 18'!B29+'Jun 18'!B29)/3</f>
        <v>403</v>
      </c>
      <c r="C28" s="273">
        <f>('Abr 18'!C29+'May 18'!C29+'Jun 18'!C29)/3</f>
        <v>489.33333333333331</v>
      </c>
      <c r="D28" s="274">
        <f>('Abr 18'!D29+'May 18'!D29+'Jun 18'!D29)</f>
        <v>94362</v>
      </c>
    </row>
    <row r="29" spans="1:11" ht="16.5" thickBot="1" x14ac:dyDescent="0.3">
      <c r="A29" s="275" t="s">
        <v>33</v>
      </c>
      <c r="B29" s="259">
        <f>('Abr 18'!B30+'May 18'!B30+'Jun 18'!B30)/3</f>
        <v>301.66666666666669</v>
      </c>
      <c r="C29" s="273">
        <f>('Abr 18'!C30+'May 18'!C30+'Jun 18'!C30)/3</f>
        <v>431</v>
      </c>
      <c r="D29" s="274">
        <f>('Abr 18'!D30+'May 18'!D30+'Jun 18'!D30)</f>
        <v>86327</v>
      </c>
    </row>
    <row r="30" spans="1:11" ht="16.5" thickBot="1" x14ac:dyDescent="0.3">
      <c r="A30" s="275" t="s">
        <v>34</v>
      </c>
      <c r="B30" s="259">
        <f>('Abr 18'!B31+'May 18'!B31+'Jun 18'!B31)/3</f>
        <v>385.33333333333331</v>
      </c>
      <c r="C30" s="273">
        <f>('Abr 18'!C31+'May 18'!C31+'Jun 18'!C31)/3</f>
        <v>449.66666666666669</v>
      </c>
      <c r="D30" s="274">
        <f>('Abr 18'!D31+'May 18'!D31+'Jun 18'!D31)</f>
        <v>90812</v>
      </c>
    </row>
    <row r="31" spans="1:11" ht="16.5" thickBot="1" x14ac:dyDescent="0.3">
      <c r="A31" s="275" t="s">
        <v>35</v>
      </c>
      <c r="B31" s="259">
        <f>('Abr 18'!B32+'May 18'!B32+'Jun 18'!B32)/3</f>
        <v>80</v>
      </c>
      <c r="C31" s="273">
        <f>('Abr 18'!C32+'May 18'!C32+'Jun 18'!C32)/3</f>
        <v>103.66666666666667</v>
      </c>
      <c r="D31" s="274">
        <f>('Abr 18'!D32+'May 18'!D32+'Jun 18'!D32)</f>
        <v>23678</v>
      </c>
    </row>
    <row r="32" spans="1:11" ht="16.5" thickBot="1" x14ac:dyDescent="0.3">
      <c r="A32" s="263" t="s">
        <v>36</v>
      </c>
      <c r="B32" s="276">
        <f>SUM(B19:B31)</f>
        <v>5385</v>
      </c>
      <c r="C32" s="276">
        <f t="shared" ref="C32:D32" si="1">SUM(C19:C31)</f>
        <v>7011.0000000000009</v>
      </c>
      <c r="D32" s="277">
        <f t="shared" si="1"/>
        <v>1446443</v>
      </c>
    </row>
    <row r="33" spans="1:5" ht="16.5" thickBot="1" x14ac:dyDescent="0.3">
      <c r="A33" s="265"/>
      <c r="B33" s="278"/>
      <c r="C33" s="278"/>
      <c r="D33" s="267"/>
      <c r="E33" s="279"/>
    </row>
    <row r="34" spans="1:5" ht="16.5" thickBot="1" x14ac:dyDescent="0.3">
      <c r="A34" s="255" t="s">
        <v>37</v>
      </c>
      <c r="B34" s="280"/>
      <c r="C34" s="280"/>
      <c r="D34" s="281"/>
      <c r="E34" s="279"/>
    </row>
    <row r="35" spans="1:5" ht="16.5" thickBot="1" x14ac:dyDescent="0.3">
      <c r="A35" s="275" t="s">
        <v>140</v>
      </c>
      <c r="B35" s="259">
        <f>('Abr 18'!B36+'May 18'!B36+'Jun 18'!B36)/3</f>
        <v>677</v>
      </c>
      <c r="C35" s="273">
        <f>('Abr 18'!C36+'May 18'!C36+'Jun 18'!C36)/3</f>
        <v>867</v>
      </c>
      <c r="D35" s="274">
        <f>('Abr 18'!D36+'May 18'!D36+'Jun 18'!D36)</f>
        <v>172432</v>
      </c>
    </row>
    <row r="36" spans="1:5" ht="16.5" thickBot="1" x14ac:dyDescent="0.3">
      <c r="A36" s="275" t="s">
        <v>38</v>
      </c>
      <c r="B36" s="259">
        <f>('Abr 18'!B37+'May 18'!B37+'Jun 18'!B37)/3</f>
        <v>719.66666666666663</v>
      </c>
      <c r="C36" s="273">
        <f>('Abr 18'!C37+'May 18'!C37+'Jun 18'!C37)/3</f>
        <v>996</v>
      </c>
      <c r="D36" s="274">
        <f>('Abr 18'!D37+'May 18'!D37+'Jun 18'!D37)</f>
        <v>206868</v>
      </c>
    </row>
    <row r="37" spans="1:5" ht="16.5" thickBot="1" x14ac:dyDescent="0.3">
      <c r="A37" s="275" t="s">
        <v>40</v>
      </c>
      <c r="B37" s="259">
        <f>('Abr 18'!B38+'May 18'!B38+'Jun 18'!B38)/3</f>
        <v>442.33333333333331</v>
      </c>
      <c r="C37" s="273">
        <f>('Abr 18'!C38+'May 18'!C38+'Jun 18'!C38)/3</f>
        <v>607.33333333333337</v>
      </c>
      <c r="D37" s="274">
        <f>('Abr 18'!D38+'May 18'!D38+'Jun 18'!D38)</f>
        <v>120908</v>
      </c>
    </row>
    <row r="38" spans="1:5" ht="16.5" thickBot="1" x14ac:dyDescent="0.3">
      <c r="A38" s="275" t="s">
        <v>41</v>
      </c>
      <c r="B38" s="259">
        <f>('Abr 18'!B39+'May 18'!B39+'Jun 18'!B39)/3</f>
        <v>608</v>
      </c>
      <c r="C38" s="273">
        <f>('Abr 18'!C39+'May 18'!C39+'Jun 18'!C39)/3</f>
        <v>656.66666666666663</v>
      </c>
      <c r="D38" s="274">
        <f>('Abr 18'!D39+'May 18'!D39+'Jun 18'!D39)</f>
        <v>131161</v>
      </c>
    </row>
    <row r="39" spans="1:5" ht="16.5" thickBot="1" x14ac:dyDescent="0.3">
      <c r="A39" s="275" t="s">
        <v>42</v>
      </c>
      <c r="B39" s="259">
        <f>('Abr 18'!B40+'May 18'!B40+'Jun 18'!B40)/3</f>
        <v>288.66666666666669</v>
      </c>
      <c r="C39" s="273">
        <f>('Abr 18'!C40+'May 18'!C40+'Jun 18'!C40)/3</f>
        <v>365.66666666666669</v>
      </c>
      <c r="D39" s="274">
        <f>('Abr 18'!D40+'May 18'!D40+'Jun 18'!D40)</f>
        <v>76689</v>
      </c>
    </row>
    <row r="40" spans="1:5" ht="16.5" thickBot="1" x14ac:dyDescent="0.3">
      <c r="A40" s="275" t="s">
        <v>43</v>
      </c>
      <c r="B40" s="259">
        <f>('Abr 18'!B41+'May 18'!B41+'Jun 18'!B41)/3</f>
        <v>422.33333333333331</v>
      </c>
      <c r="C40" s="273">
        <f>('Abr 18'!C41+'May 18'!C41+'Jun 18'!C41)/3</f>
        <v>508</v>
      </c>
      <c r="D40" s="274">
        <f>('Abr 18'!D41+'May 18'!D41+'Jun 18'!D41)</f>
        <v>108006</v>
      </c>
    </row>
    <row r="41" spans="1:5" ht="16.5" thickBot="1" x14ac:dyDescent="0.3">
      <c r="A41" s="275" t="s">
        <v>44</v>
      </c>
      <c r="B41" s="259">
        <f>('Abr 18'!B42+'May 18'!B42+'Jun 18'!B42)/3</f>
        <v>603</v>
      </c>
      <c r="C41" s="273">
        <f>('Abr 18'!C42+'May 18'!C42+'Jun 18'!C42)/3</f>
        <v>774.33333333333337</v>
      </c>
      <c r="D41" s="274">
        <f>('Abr 18'!D42+'May 18'!D42+'Jun 18'!D42)</f>
        <v>158976</v>
      </c>
    </row>
    <row r="42" spans="1:5" ht="16.5" thickBot="1" x14ac:dyDescent="0.3">
      <c r="A42" s="275" t="s">
        <v>45</v>
      </c>
      <c r="B42" s="259">
        <f>('Abr 18'!B43+'May 18'!B43+'Jun 18'!B43)/3</f>
        <v>412</v>
      </c>
      <c r="C42" s="273">
        <f>('Abr 18'!C43+'May 18'!C43+'Jun 18'!C43)/3</f>
        <v>519.66666666666663</v>
      </c>
      <c r="D42" s="274">
        <f>('Abr 18'!D43+'May 18'!D43+'Jun 18'!D43)</f>
        <v>102916</v>
      </c>
    </row>
    <row r="43" spans="1:5" ht="16.5" thickBot="1" x14ac:dyDescent="0.3">
      <c r="A43" s="275" t="s">
        <v>46</v>
      </c>
      <c r="B43" s="259">
        <f>('Abr 18'!B44+'May 18'!B44+'Jun 18'!B44)/3</f>
        <v>279.33333333333331</v>
      </c>
      <c r="C43" s="273">
        <f>('Abr 18'!C44+'May 18'!C44+'Jun 18'!C44)/3</f>
        <v>340</v>
      </c>
      <c r="D43" s="274">
        <f>('Abr 18'!D44+'May 18'!D44+'Jun 18'!D44)</f>
        <v>68190</v>
      </c>
    </row>
    <row r="44" spans="1:5" ht="16.5" thickBot="1" x14ac:dyDescent="0.3">
      <c r="A44" s="275" t="s">
        <v>47</v>
      </c>
      <c r="B44" s="259">
        <f>('Abr 18'!B45+'May 18'!B45+'Jun 18'!B45)/3</f>
        <v>434.33333333333331</v>
      </c>
      <c r="C44" s="273">
        <f>('Abr 18'!C45+'May 18'!C45+'Jun 18'!C45)/3</f>
        <v>586.66666666666663</v>
      </c>
      <c r="D44" s="274">
        <f>('Abr 18'!D45+'May 18'!D45+'Jun 18'!D45)</f>
        <v>117551</v>
      </c>
    </row>
    <row r="45" spans="1:5" ht="16.5" thickBot="1" x14ac:dyDescent="0.3">
      <c r="A45" s="275" t="s">
        <v>48</v>
      </c>
      <c r="B45" s="259">
        <f>('Abr 18'!B46+'May 18'!B46+'Jun 18'!B46)/3</f>
        <v>550.66666666666663</v>
      </c>
      <c r="C45" s="273">
        <f>('Abr 18'!C46+'May 18'!C46+'Jun 18'!C46)/3</f>
        <v>649.66666666666663</v>
      </c>
      <c r="D45" s="274">
        <f>('Abr 18'!D46+'May 18'!D46+'Jun 18'!D46)</f>
        <v>131518</v>
      </c>
    </row>
    <row r="46" spans="1:5" ht="16.5" thickBot="1" x14ac:dyDescent="0.3">
      <c r="A46" s="263" t="s">
        <v>49</v>
      </c>
      <c r="B46" s="276">
        <f>SUM(B35:B45)</f>
        <v>5437.333333333333</v>
      </c>
      <c r="C46" s="276">
        <f>SUM(C35:C45)</f>
        <v>6871.0000000000009</v>
      </c>
      <c r="D46" s="277">
        <f>SUM(D35:D45)</f>
        <v>1395215</v>
      </c>
    </row>
    <row r="47" spans="1:5" ht="16.5" thickBot="1" x14ac:dyDescent="0.3">
      <c r="A47" s="282"/>
      <c r="B47" s="283"/>
      <c r="C47" s="283"/>
      <c r="D47" s="284"/>
    </row>
    <row r="48" spans="1:5" ht="16.5" thickBot="1" x14ac:dyDescent="0.3">
      <c r="A48" s="255" t="s">
        <v>50</v>
      </c>
      <c r="B48" s="280"/>
      <c r="C48" s="280"/>
      <c r="D48" s="281"/>
    </row>
    <row r="49" spans="1:4" ht="16.5" thickBot="1" x14ac:dyDescent="0.3">
      <c r="A49" s="275" t="s">
        <v>51</v>
      </c>
      <c r="B49" s="259">
        <f>('Abr 18'!B50+'May 18'!B50+'Jun 18'!B50)/3</f>
        <v>332.33333333333331</v>
      </c>
      <c r="C49" s="273">
        <f>('Abr 18'!C50+'May 18'!C50+'Jun 18'!C50)/3</f>
        <v>401</v>
      </c>
      <c r="D49" s="274">
        <f>('Abr 18'!D50+'May 18'!D50+'Jun 18'!D50)</f>
        <v>81134</v>
      </c>
    </row>
    <row r="50" spans="1:4" ht="16.5" thickBot="1" x14ac:dyDescent="0.3">
      <c r="A50" s="275" t="s">
        <v>52</v>
      </c>
      <c r="B50" s="259">
        <f>('Abr 18'!B51+'May 18'!B51+'Jun 18'!B51)/3</f>
        <v>572.33333333333337</v>
      </c>
      <c r="C50" s="273">
        <f>('Abr 18'!C51+'May 18'!C51+'Jun 18'!C51)/3</f>
        <v>667</v>
      </c>
      <c r="D50" s="274">
        <f>('Abr 18'!D51+'May 18'!D51+'Jun 18'!D51)</f>
        <v>144480</v>
      </c>
    </row>
    <row r="51" spans="1:4" ht="16.5" thickBot="1" x14ac:dyDescent="0.3">
      <c r="A51" s="275" t="s">
        <v>141</v>
      </c>
      <c r="B51" s="259">
        <f>('Abr 18'!B52+'May 18'!B52+'Jun 18'!B52)/3</f>
        <v>1430.3333333333333</v>
      </c>
      <c r="C51" s="273">
        <f>('Abr 18'!C52+'May 18'!C52+'Jun 18'!C52)/3</f>
        <v>1764</v>
      </c>
      <c r="D51" s="274">
        <f>('Abr 18'!D52+'May 18'!D52+'Jun 18'!D52)</f>
        <v>359887</v>
      </c>
    </row>
    <row r="52" spans="1:4" ht="16.5" thickBot="1" x14ac:dyDescent="0.3">
      <c r="A52" s="275" t="s">
        <v>54</v>
      </c>
      <c r="B52" s="259">
        <f>('Abr 18'!B53+'May 18'!B53+'Jun 18'!B53)/3</f>
        <v>341.33333333333331</v>
      </c>
      <c r="C52" s="273">
        <f>('Abr 18'!C53+'May 18'!C53+'Jun 18'!C53)/3</f>
        <v>391.66666666666669</v>
      </c>
      <c r="D52" s="274">
        <f>('Abr 18'!D53+'May 18'!D53+'Jun 18'!D53)</f>
        <v>77212</v>
      </c>
    </row>
    <row r="53" spans="1:4" ht="16.5" thickBot="1" x14ac:dyDescent="0.3">
      <c r="A53" s="275" t="s">
        <v>55</v>
      </c>
      <c r="B53" s="259">
        <f>('Abr 18'!B54+'May 18'!B54+'Jun 18'!B54)/3</f>
        <v>318</v>
      </c>
      <c r="C53" s="273">
        <f>('Abr 18'!C54+'May 18'!C54+'Jun 18'!C54)/3</f>
        <v>384.33333333333331</v>
      </c>
      <c r="D53" s="274">
        <f>('Abr 18'!D54+'May 18'!D54+'Jun 18'!D54)</f>
        <v>85388</v>
      </c>
    </row>
    <row r="54" spans="1:4" ht="16.5" thickBot="1" x14ac:dyDescent="0.3">
      <c r="A54" s="275" t="s">
        <v>56</v>
      </c>
      <c r="B54" s="259">
        <f>('Abr 18'!B55+'May 18'!B55+'Jun 18'!B55)/3</f>
        <v>256.33333333333331</v>
      </c>
      <c r="C54" s="273">
        <f>('Abr 18'!C55+'May 18'!C55+'Jun 18'!C55)/3</f>
        <v>303</v>
      </c>
      <c r="D54" s="274">
        <f>('Abr 18'!D55+'May 18'!D55+'Jun 18'!D55)</f>
        <v>59191</v>
      </c>
    </row>
    <row r="55" spans="1:4" ht="16.5" thickBot="1" x14ac:dyDescent="0.3">
      <c r="A55" s="275" t="s">
        <v>57</v>
      </c>
      <c r="B55" s="259">
        <f>('Abr 18'!B56+'May 18'!B56+'Jun 18'!B56)/3</f>
        <v>618</v>
      </c>
      <c r="C55" s="273">
        <f>('Abr 18'!C56+'May 18'!C56+'Jun 18'!C56)/3</f>
        <v>770</v>
      </c>
      <c r="D55" s="274">
        <f>('Abr 18'!D56+'May 18'!D56+'Jun 18'!D56)</f>
        <v>146908</v>
      </c>
    </row>
    <row r="56" spans="1:4" ht="16.5" thickBot="1" x14ac:dyDescent="0.3">
      <c r="A56" s="263" t="s">
        <v>49</v>
      </c>
      <c r="B56" s="276">
        <f>SUM(B49:B55)</f>
        <v>3868.666666666667</v>
      </c>
      <c r="C56" s="276">
        <f t="shared" ref="C56:D56" si="2">SUM(C49:C55)</f>
        <v>4681</v>
      </c>
      <c r="D56" s="277">
        <f t="shared" si="2"/>
        <v>954200</v>
      </c>
    </row>
    <row r="57" spans="1:4" ht="16.5" thickBot="1" x14ac:dyDescent="0.3">
      <c r="A57" s="282"/>
      <c r="B57" s="283"/>
      <c r="C57" s="283"/>
      <c r="D57" s="284"/>
    </row>
    <row r="58" spans="1:4" ht="16.5" thickBot="1" x14ac:dyDescent="0.3">
      <c r="A58" s="263" t="s">
        <v>58</v>
      </c>
      <c r="B58" s="280"/>
      <c r="C58" s="285"/>
      <c r="D58" s="271"/>
    </row>
    <row r="59" spans="1:4" ht="16.5" thickBot="1" x14ac:dyDescent="0.3">
      <c r="A59" s="275" t="s">
        <v>59</v>
      </c>
      <c r="B59" s="259">
        <f>('Abr 18'!B60+'May 18'!B60+'Jun 18'!B60)/3</f>
        <v>558.66666666666663</v>
      </c>
      <c r="C59" s="273">
        <f>('Abr 18'!C60+'May 18'!C60+'Jun 18'!C60)/3</f>
        <v>759</v>
      </c>
      <c r="D59" s="274">
        <f>('Abr 18'!D60+'May 18'!D60+'Jun 18'!D60)</f>
        <v>151605</v>
      </c>
    </row>
    <row r="60" spans="1:4" ht="16.5" thickBot="1" x14ac:dyDescent="0.3">
      <c r="A60" s="275" t="s">
        <v>60</v>
      </c>
      <c r="B60" s="259">
        <f>('Abr 18'!B61+'May 18'!B61+'Jun 18'!B61)/3</f>
        <v>536</v>
      </c>
      <c r="C60" s="273">
        <f>('Abr 18'!C61+'May 18'!C61+'Jun 18'!C61)/3</f>
        <v>739</v>
      </c>
      <c r="D60" s="274">
        <f>('Abr 18'!D61+'May 18'!D61+'Jun 18'!D61)</f>
        <v>148549</v>
      </c>
    </row>
    <row r="61" spans="1:4" ht="16.5" thickBot="1" x14ac:dyDescent="0.3">
      <c r="A61" s="275" t="s">
        <v>61</v>
      </c>
      <c r="B61" s="259">
        <f>('Abr 18'!B62+'May 18'!B62+'Jun 18'!B62)/3</f>
        <v>634.33333333333337</v>
      </c>
      <c r="C61" s="273">
        <f>('Abr 18'!C62+'May 18'!C62+'Jun 18'!C62)/3</f>
        <v>891.66666666666663</v>
      </c>
      <c r="D61" s="274">
        <f>('Abr 18'!D62+'May 18'!D62+'Jun 18'!D62)</f>
        <v>182523</v>
      </c>
    </row>
    <row r="62" spans="1:4" ht="16.5" thickBot="1" x14ac:dyDescent="0.3">
      <c r="A62" s="275" t="s">
        <v>62</v>
      </c>
      <c r="B62" s="259">
        <f>('Abr 18'!B63+'May 18'!B63+'Jun 18'!B63)/3</f>
        <v>422.33333333333331</v>
      </c>
      <c r="C62" s="273">
        <f>('Abr 18'!C63+'May 18'!C63+'Jun 18'!C63)/3</f>
        <v>568.66666666666663</v>
      </c>
      <c r="D62" s="274">
        <f>('Abr 18'!D63+'May 18'!D63+'Jun 18'!D63)</f>
        <v>110444</v>
      </c>
    </row>
    <row r="63" spans="1:4" ht="16.5" thickBot="1" x14ac:dyDescent="0.3">
      <c r="A63" s="275" t="s">
        <v>63</v>
      </c>
      <c r="B63" s="259">
        <f>('Abr 18'!B64+'May 18'!B64+'Jun 18'!B64)/3</f>
        <v>252.33333333333334</v>
      </c>
      <c r="C63" s="273">
        <f>('Abr 18'!C64+'May 18'!C64+'Jun 18'!C64)/3</f>
        <v>344.33333333333331</v>
      </c>
      <c r="D63" s="274">
        <f>('Abr 18'!D64+'May 18'!D64+'Jun 18'!D64)</f>
        <v>63643</v>
      </c>
    </row>
    <row r="64" spans="1:4" ht="16.5" thickBot="1" x14ac:dyDescent="0.3">
      <c r="A64" s="275" t="s">
        <v>64</v>
      </c>
      <c r="B64" s="259">
        <f>('Abr 18'!B65+'May 18'!B65+'Jun 18'!B65)/3</f>
        <v>483.33333333333331</v>
      </c>
      <c r="C64" s="273">
        <f>('Abr 18'!C65+'May 18'!C65+'Jun 18'!C65)/3</f>
        <v>656.66666666666663</v>
      </c>
      <c r="D64" s="274">
        <f>('Abr 18'!D65+'May 18'!D65+'Jun 18'!D65)</f>
        <v>134779</v>
      </c>
    </row>
    <row r="65" spans="1:4" ht="16.5" thickBot="1" x14ac:dyDescent="0.3">
      <c r="A65" s="275" t="s">
        <v>65</v>
      </c>
      <c r="B65" s="259">
        <f>('Abr 18'!B66+'May 18'!B66+'Jun 18'!B66)/3</f>
        <v>488.33333333333331</v>
      </c>
      <c r="C65" s="273">
        <f>('Abr 18'!C66+'May 18'!C66+'Jun 18'!C66)/3</f>
        <v>638.33333333333337</v>
      </c>
      <c r="D65" s="274">
        <f>('Abr 18'!D66+'May 18'!D66+'Jun 18'!D66)</f>
        <v>125716</v>
      </c>
    </row>
    <row r="66" spans="1:4" ht="16.5" thickBot="1" x14ac:dyDescent="0.3">
      <c r="A66" s="263" t="s">
        <v>49</v>
      </c>
      <c r="B66" s="276">
        <f>SUM(B59:B65)</f>
        <v>3375.3333333333339</v>
      </c>
      <c r="C66" s="276">
        <f t="shared" ref="C66:D66" si="3">SUM(C59:C65)</f>
        <v>4597.6666666666661</v>
      </c>
      <c r="D66" s="277">
        <f t="shared" si="3"/>
        <v>917259</v>
      </c>
    </row>
    <row r="67" spans="1:4" ht="16.5" thickBot="1" x14ac:dyDescent="0.3">
      <c r="A67" s="282"/>
      <c r="B67" s="283"/>
      <c r="C67" s="283"/>
      <c r="D67" s="284"/>
    </row>
    <row r="68" spans="1:4" ht="16.5" thickBot="1" x14ac:dyDescent="0.3">
      <c r="A68" s="255" t="s">
        <v>66</v>
      </c>
      <c r="B68" s="280"/>
      <c r="C68" s="285"/>
      <c r="D68" s="271"/>
    </row>
    <row r="69" spans="1:4" ht="16.5" thickBot="1" x14ac:dyDescent="0.3">
      <c r="A69" s="275" t="s">
        <v>67</v>
      </c>
      <c r="B69" s="259">
        <f>('Abr 18'!B70+'May 18'!B70+'Jun 18'!B70)/3</f>
        <v>285.33333333333331</v>
      </c>
      <c r="C69" s="273">
        <f>('Abr 18'!C70+'May 18'!C70+'Jun 18'!C70)/3</f>
        <v>373</v>
      </c>
      <c r="D69" s="274">
        <f>('Abr 18'!D70+'May 18'!D70+'Jun 18'!D70)</f>
        <v>76407</v>
      </c>
    </row>
    <row r="70" spans="1:4" ht="16.5" thickBot="1" x14ac:dyDescent="0.3">
      <c r="A70" s="275" t="s">
        <v>68</v>
      </c>
      <c r="B70" s="259">
        <f>('Abr 18'!B71+'May 18'!B71+'Jun 18'!B71)/3</f>
        <v>578.66666666666663</v>
      </c>
      <c r="C70" s="273">
        <f>('Abr 18'!C71+'May 18'!C71+'Jun 18'!C71)/3</f>
        <v>762.66666666666663</v>
      </c>
      <c r="D70" s="274">
        <f>('Abr 18'!D71+'May 18'!D71+'Jun 18'!D71)</f>
        <v>153370</v>
      </c>
    </row>
    <row r="71" spans="1:4" ht="16.5" thickBot="1" x14ac:dyDescent="0.3">
      <c r="A71" s="275" t="s">
        <v>66</v>
      </c>
      <c r="B71" s="259">
        <f>('Abr 18'!B72+'May 18'!B72+'Jun 18'!B72)/3</f>
        <v>572.66666666666663</v>
      </c>
      <c r="C71" s="273">
        <f>('Abr 18'!C72+'May 18'!C72+'Jun 18'!C72)/3</f>
        <v>820.66666666666663</v>
      </c>
      <c r="D71" s="274">
        <f>('Abr 18'!D72+'May 18'!D72+'Jun 18'!D72)</f>
        <v>160724</v>
      </c>
    </row>
    <row r="72" spans="1:4" ht="16.5" thickBot="1" x14ac:dyDescent="0.3">
      <c r="A72" s="275" t="s">
        <v>69</v>
      </c>
      <c r="B72" s="259">
        <f>('Abr 18'!B73+'May 18'!B73+'Jun 18'!B73)/3</f>
        <v>287</v>
      </c>
      <c r="C72" s="273">
        <f>('Abr 18'!C73+'May 18'!C73+'Jun 18'!C73)/3</f>
        <v>347.33333333333331</v>
      </c>
      <c r="D72" s="274">
        <f>('Abr 18'!D73+'May 18'!D73+'Jun 18'!D73)</f>
        <v>68754</v>
      </c>
    </row>
    <row r="73" spans="1:4" ht="16.5" thickBot="1" x14ac:dyDescent="0.3">
      <c r="A73" s="275" t="s">
        <v>70</v>
      </c>
      <c r="B73" s="259">
        <f>('Abr 18'!B74+'May 18'!B74+'Jun 18'!B74)/3</f>
        <v>349.66666666666669</v>
      </c>
      <c r="C73" s="273">
        <f>('Abr 18'!C74+'May 18'!C74+'Jun 18'!C74)/3</f>
        <v>461.66666666666669</v>
      </c>
      <c r="D73" s="274">
        <f>('Abr 18'!D74+'May 18'!D74+'Jun 18'!D74)</f>
        <v>94485</v>
      </c>
    </row>
    <row r="74" spans="1:4" ht="16.5" thickBot="1" x14ac:dyDescent="0.3">
      <c r="A74" s="275" t="s">
        <v>71</v>
      </c>
      <c r="B74" s="259">
        <f>('Abr 18'!B75+'May 18'!B75+'Jun 18'!B75)/3</f>
        <v>311</v>
      </c>
      <c r="C74" s="273">
        <f>('Abr 18'!C75+'May 18'!C75+'Jun 18'!C75)/3</f>
        <v>416.33333333333331</v>
      </c>
      <c r="D74" s="274">
        <f>('Abr 18'!D75+'May 18'!D75+'Jun 18'!D75)</f>
        <v>81796</v>
      </c>
    </row>
    <row r="75" spans="1:4" ht="16.5" thickBot="1" x14ac:dyDescent="0.3">
      <c r="A75" s="263" t="s">
        <v>49</v>
      </c>
      <c r="B75" s="276">
        <f>SUM(B69:B74)</f>
        <v>2384.333333333333</v>
      </c>
      <c r="C75" s="276">
        <f t="shared" ref="C75:D75" si="4">SUM(C69:C74)</f>
        <v>3181.6666666666665</v>
      </c>
      <c r="D75" s="277">
        <f t="shared" si="4"/>
        <v>635536</v>
      </c>
    </row>
    <row r="76" spans="1:4" ht="16.5" thickBot="1" x14ac:dyDescent="0.3">
      <c r="A76" s="282"/>
      <c r="B76" s="283"/>
      <c r="C76" s="283"/>
      <c r="D76" s="284"/>
    </row>
    <row r="77" spans="1:4" ht="16.5" thickBot="1" x14ac:dyDescent="0.3">
      <c r="A77" s="255" t="s">
        <v>72</v>
      </c>
      <c r="B77" s="286"/>
      <c r="C77" s="287"/>
      <c r="D77" s="288"/>
    </row>
    <row r="78" spans="1:4" ht="16.5" thickBot="1" x14ac:dyDescent="0.3">
      <c r="A78" s="258" t="s">
        <v>73</v>
      </c>
      <c r="B78" s="259">
        <f>('Abr 18'!B79+'May 18'!B79+'Jun 18'!B79)/3</f>
        <v>148</v>
      </c>
      <c r="C78" s="260">
        <f>('Abr 18'!C79+'May 18'!C79+'Jun 18'!C79)/3</f>
        <v>219.33333333333334</v>
      </c>
      <c r="D78" s="261">
        <f>('Abr 18'!D79+'May 18'!D79+'Jun 18'!D79)</f>
        <v>46200</v>
      </c>
    </row>
    <row r="79" spans="1:4" ht="16.5" thickBot="1" x14ac:dyDescent="0.3">
      <c r="A79" s="258" t="s">
        <v>74</v>
      </c>
      <c r="B79" s="259">
        <f>('Abr 18'!B80+'May 18'!B80+'Jun 18'!B80)/3</f>
        <v>11</v>
      </c>
      <c r="C79" s="260">
        <f>('Abr 18'!C80+'May 18'!C80+'Jun 18'!C80)/3</f>
        <v>13</v>
      </c>
      <c r="D79" s="261">
        <f>('Abr 18'!D80+'May 18'!D80+'Jun 18'!D80)</f>
        <v>2598</v>
      </c>
    </row>
    <row r="80" spans="1:4" ht="16.5" thickBot="1" x14ac:dyDescent="0.3">
      <c r="A80" s="258" t="s">
        <v>75</v>
      </c>
      <c r="B80" s="259">
        <f>('Abr 18'!B81+'May 18'!B81+'Jun 18'!B81)/3</f>
        <v>395.66666666666669</v>
      </c>
      <c r="C80" s="260">
        <f>('Abr 18'!C81+'May 18'!C81+'Jun 18'!C81)/3</f>
        <v>605.33333333333337</v>
      </c>
      <c r="D80" s="261">
        <f>('Abr 18'!D81+'May 18'!D81+'Jun 18'!D81)</f>
        <v>125387</v>
      </c>
    </row>
    <row r="81" spans="1:4" ht="16.5" thickBot="1" x14ac:dyDescent="0.3">
      <c r="A81" s="258" t="s">
        <v>72</v>
      </c>
      <c r="B81" s="259">
        <f>('Abr 18'!B82+'May 18'!B82+'Jun 18'!B82)/3</f>
        <v>540</v>
      </c>
      <c r="C81" s="260">
        <f>('Abr 18'!C82+'May 18'!C82+'Jun 18'!C82)/3</f>
        <v>729</v>
      </c>
      <c r="D81" s="261">
        <f>('Abr 18'!D82+'May 18'!D82+'Jun 18'!D82)</f>
        <v>139355</v>
      </c>
    </row>
    <row r="82" spans="1:4" ht="16.5" thickBot="1" x14ac:dyDescent="0.3">
      <c r="A82" s="258" t="s">
        <v>76</v>
      </c>
      <c r="B82" s="259">
        <f>('Abr 18'!B83+'May 18'!B83+'Jun 18'!B83)/3</f>
        <v>481.66666666666669</v>
      </c>
      <c r="C82" s="260">
        <f>('Abr 18'!C83+'May 18'!C83+'Jun 18'!C83)/3</f>
        <v>622.66666666666663</v>
      </c>
      <c r="D82" s="261">
        <f>('Abr 18'!D83+'May 18'!D83+'Jun 18'!D83)</f>
        <v>124782</v>
      </c>
    </row>
    <row r="83" spans="1:4" ht="16.5" thickBot="1" x14ac:dyDescent="0.3">
      <c r="A83" s="258" t="s">
        <v>77</v>
      </c>
      <c r="B83" s="259">
        <f>('Abr 18'!B84+'May 18'!B84+'Jun 18'!B84)/3</f>
        <v>498</v>
      </c>
      <c r="C83" s="260">
        <f>('Abr 18'!C84+'May 18'!C84+'Jun 18'!C84)/3</f>
        <v>641</v>
      </c>
      <c r="D83" s="261">
        <f>('Abr 18'!D84+'May 18'!D84+'Jun 18'!D84)</f>
        <v>127327</v>
      </c>
    </row>
    <row r="84" spans="1:4" ht="16.5" thickBot="1" x14ac:dyDescent="0.3">
      <c r="A84" s="258" t="s">
        <v>78</v>
      </c>
      <c r="B84" s="259">
        <f>('Abr 18'!B85+'May 18'!B85+'Jun 18'!B85)/3</f>
        <v>162.33333333333334</v>
      </c>
      <c r="C84" s="260">
        <f>('Abr 18'!C85+'May 18'!C85+'Jun 18'!C85)/3</f>
        <v>197.33333333333334</v>
      </c>
      <c r="D84" s="261">
        <f>('Abr 18'!D85+'May 18'!D85+'Jun 18'!D85)</f>
        <v>41561</v>
      </c>
    </row>
    <row r="85" spans="1:4" ht="16.5" thickBot="1" x14ac:dyDescent="0.3">
      <c r="A85" s="258" t="s">
        <v>79</v>
      </c>
      <c r="B85" s="259">
        <f>('Abr 18'!B86+'May 18'!B86+'Jun 18'!B86)/3</f>
        <v>347</v>
      </c>
      <c r="C85" s="260">
        <f>('Abr 18'!C86+'May 18'!C86+'Jun 18'!C86)/3</f>
        <v>427.33333333333331</v>
      </c>
      <c r="D85" s="261">
        <f>('Abr 18'!D86+'May 18'!D86+'Jun 18'!D86)</f>
        <v>86657</v>
      </c>
    </row>
    <row r="86" spans="1:4" ht="16.5" thickBot="1" x14ac:dyDescent="0.3">
      <c r="A86" s="258" t="s">
        <v>80</v>
      </c>
      <c r="B86" s="259">
        <f>('Abr 18'!B87+'May 18'!B87+'Jun 18'!B87)/3</f>
        <v>110.66666666666667</v>
      </c>
      <c r="C86" s="260">
        <f>('Abr 18'!C87+'May 18'!C87+'Jun 18'!C87)/3</f>
        <v>137.66666666666666</v>
      </c>
      <c r="D86" s="261">
        <f>('Abr 18'!D87+'May 18'!D87+'Jun 18'!D87)</f>
        <v>25564</v>
      </c>
    </row>
    <row r="87" spans="1:4" ht="16.5" thickBot="1" x14ac:dyDescent="0.3">
      <c r="A87" s="258" t="s">
        <v>81</v>
      </c>
      <c r="B87" s="259">
        <f>('Abr 18'!B88+'May 18'!B88+'Jun 18'!B88)/3</f>
        <v>630</v>
      </c>
      <c r="C87" s="260">
        <f>('Abr 18'!C88+'May 18'!C88+'Jun 18'!C88)/3</f>
        <v>810.66666666666663</v>
      </c>
      <c r="D87" s="261">
        <f>('Abr 18'!D88+'May 18'!D88+'Jun 18'!D88)</f>
        <v>167262</v>
      </c>
    </row>
    <row r="88" spans="1:4" ht="16.5" thickBot="1" x14ac:dyDescent="0.3">
      <c r="A88" s="263" t="s">
        <v>49</v>
      </c>
      <c r="B88" s="289">
        <f>SUM(B78:B87)</f>
        <v>3324.3333333333335</v>
      </c>
      <c r="C88" s="289">
        <f t="shared" ref="C88:D88" si="5">SUM(C78:C87)</f>
        <v>4403.3333333333339</v>
      </c>
      <c r="D88" s="289">
        <f t="shared" si="5"/>
        <v>886693</v>
      </c>
    </row>
    <row r="89" spans="1:4" ht="16.5" thickBot="1" x14ac:dyDescent="0.3">
      <c r="A89" s="282"/>
      <c r="B89" s="283"/>
      <c r="C89" s="283"/>
      <c r="D89" s="284"/>
    </row>
    <row r="90" spans="1:4" ht="16.5" thickBot="1" x14ac:dyDescent="0.3">
      <c r="A90" s="263" t="s">
        <v>82</v>
      </c>
      <c r="B90" s="286"/>
      <c r="C90" s="286"/>
      <c r="D90" s="290"/>
    </row>
    <row r="91" spans="1:4" ht="16.5" thickBot="1" x14ac:dyDescent="0.3">
      <c r="A91" s="258" t="s">
        <v>83</v>
      </c>
      <c r="B91" s="259">
        <f>('Abr 18'!B92+'May 18'!B92+'Jun 18'!B92)/3</f>
        <v>319.33333333333331</v>
      </c>
      <c r="C91" s="260">
        <f>('Abr 18'!C92+'May 18'!C92+'Jun 18'!C92)/3</f>
        <v>395.33333333333331</v>
      </c>
      <c r="D91" s="261">
        <f>('Abr 18'!D92+'May 18'!D92+'Jun 18'!D92)</f>
        <v>80990</v>
      </c>
    </row>
    <row r="92" spans="1:4" ht="16.5" thickBot="1" x14ac:dyDescent="0.3">
      <c r="A92" s="258" t="s">
        <v>84</v>
      </c>
      <c r="B92" s="259">
        <f>('Abr 18'!B93+'May 18'!B93+'Jun 18'!B93)/3</f>
        <v>380</v>
      </c>
      <c r="C92" s="260">
        <f>('Abr 18'!C93+'May 18'!C93+'Jun 18'!C93)/3</f>
        <v>436</v>
      </c>
      <c r="D92" s="261">
        <f>('Abr 18'!D93+'May 18'!D93+'Jun 18'!D93)</f>
        <v>87346</v>
      </c>
    </row>
    <row r="93" spans="1:4" ht="16.5" thickBot="1" x14ac:dyDescent="0.3">
      <c r="A93" s="258" t="s">
        <v>85</v>
      </c>
      <c r="B93" s="259">
        <f>('Abr 18'!B94+'May 18'!B94+'Jun 18'!B94)/3</f>
        <v>230.33333333333334</v>
      </c>
      <c r="C93" s="260">
        <f>('Abr 18'!C94+'May 18'!C94+'Jun 18'!C94)/3</f>
        <v>265.66666666666669</v>
      </c>
      <c r="D93" s="261">
        <f>('Abr 18'!D94+'May 18'!D94+'Jun 18'!D94)</f>
        <v>52164</v>
      </c>
    </row>
    <row r="94" spans="1:4" ht="16.5" thickBot="1" x14ac:dyDescent="0.3">
      <c r="A94" s="291" t="s">
        <v>86</v>
      </c>
      <c r="B94" s="259">
        <f>('Abr 18'!B95+'May 18'!B95+'Jun 18'!B95)/3</f>
        <v>113.33333333333333</v>
      </c>
      <c r="C94" s="260">
        <f>('Abr 18'!C95+'May 18'!C95+'Jun 18'!C95)/3</f>
        <v>141.66666666666666</v>
      </c>
      <c r="D94" s="261">
        <f>('Abr 18'!D95+'May 18'!D95+'Jun 18'!D95)</f>
        <v>28111</v>
      </c>
    </row>
    <row r="95" spans="1:4" ht="16.5" thickBot="1" x14ac:dyDescent="0.3">
      <c r="A95" s="258" t="s">
        <v>87</v>
      </c>
      <c r="B95" s="259">
        <f>('Abr 18'!B96+'May 18'!B96+'Jun 18'!B96)/3</f>
        <v>341.33333333333331</v>
      </c>
      <c r="C95" s="260">
        <f>('Abr 18'!C96+'May 18'!C96+'Jun 18'!C96)/3</f>
        <v>396.33333333333331</v>
      </c>
      <c r="D95" s="261">
        <f>('Abr 18'!D96+'May 18'!D96+'Jun 18'!D96)</f>
        <v>78466</v>
      </c>
    </row>
    <row r="96" spans="1:4" ht="16.5" thickBot="1" x14ac:dyDescent="0.3">
      <c r="A96" s="258" t="s">
        <v>88</v>
      </c>
      <c r="B96" s="259">
        <f>('Abr 18'!B97+'May 18'!B97+'Jun 18'!B97)/3</f>
        <v>67.333333333333329</v>
      </c>
      <c r="C96" s="260">
        <f>('Abr 18'!C97+'May 18'!C97+'Jun 18'!C97)/3</f>
        <v>107</v>
      </c>
      <c r="D96" s="261">
        <f>('Abr 18'!D97+'May 18'!D97+'Jun 18'!D97)</f>
        <v>21183</v>
      </c>
    </row>
    <row r="97" spans="1:4" ht="16.5" thickBot="1" x14ac:dyDescent="0.3">
      <c r="A97" s="258" t="s">
        <v>89</v>
      </c>
      <c r="B97" s="259">
        <f>('Abr 18'!B98+'May 18'!B98+'Jun 18'!B98)/3</f>
        <v>1075</v>
      </c>
      <c r="C97" s="260">
        <f>('Abr 18'!C98+'May 18'!C98+'Jun 18'!C98)/3</f>
        <v>1498.6666666666667</v>
      </c>
      <c r="D97" s="261">
        <f>('Abr 18'!D98+'May 18'!D98+'Jun 18'!D98)</f>
        <v>294616</v>
      </c>
    </row>
    <row r="98" spans="1:4" ht="16.5" customHeight="1" thickBot="1" x14ac:dyDescent="0.3">
      <c r="A98" s="292" t="s">
        <v>90</v>
      </c>
      <c r="B98" s="259">
        <f>('Abr 18'!B99+'May 18'!B99+'Jun 18'!B99)/3</f>
        <v>259.33333333333331</v>
      </c>
      <c r="C98" s="260">
        <f>('Abr 18'!C99+'May 18'!C99+'Jun 18'!C99)/3</f>
        <v>306.33333333333331</v>
      </c>
      <c r="D98" s="261">
        <f>('Abr 18'!D99+'May 18'!D99+'Jun 18'!D99)</f>
        <v>58245</v>
      </c>
    </row>
    <row r="99" spans="1:4" ht="16.5" thickBot="1" x14ac:dyDescent="0.3">
      <c r="A99" s="258" t="s">
        <v>91</v>
      </c>
      <c r="B99" s="259">
        <f>('Abr 18'!B100+'May 18'!B100+'Jun 18'!B100)/3</f>
        <v>449</v>
      </c>
      <c r="C99" s="260">
        <f>('Abr 18'!C100+'May 18'!C100+'Jun 18'!C100)/3</f>
        <v>547</v>
      </c>
      <c r="D99" s="261">
        <f>('Abr 18'!D100+'May 18'!D100+'Jun 18'!D100)</f>
        <v>108681</v>
      </c>
    </row>
    <row r="100" spans="1:4" ht="16.5" thickBot="1" x14ac:dyDescent="0.3">
      <c r="A100" s="263" t="s">
        <v>49</v>
      </c>
      <c r="B100" s="293">
        <f>SUM(B91:B99)</f>
        <v>3235</v>
      </c>
      <c r="C100" s="293">
        <f t="shared" ref="C100:D100" si="6">SUM(C91:C99)</f>
        <v>4094.0000000000005</v>
      </c>
      <c r="D100" s="289">
        <f t="shared" si="6"/>
        <v>809802</v>
      </c>
    </row>
    <row r="101" spans="1:4" ht="16.5" thickBot="1" x14ac:dyDescent="0.3">
      <c r="A101" s="282"/>
      <c r="B101" s="283"/>
      <c r="C101" s="283"/>
      <c r="D101" s="284"/>
    </row>
    <row r="102" spans="1:4" ht="16.5" thickBot="1" x14ac:dyDescent="0.3">
      <c r="A102" s="251" t="s">
        <v>92</v>
      </c>
      <c r="B102" s="286"/>
      <c r="C102" s="286"/>
      <c r="D102" s="290"/>
    </row>
    <row r="103" spans="1:4" ht="16.5" thickBot="1" x14ac:dyDescent="0.3">
      <c r="A103" s="258" t="s">
        <v>93</v>
      </c>
      <c r="B103" s="259">
        <f>('Abr 18'!B104+'May 18'!B104+'Jun 18'!B104)/3</f>
        <v>236</v>
      </c>
      <c r="C103" s="260">
        <f>('Abr 18'!C104+'May 18'!C104+'Jun 18'!C104)/3</f>
        <v>275.66666666666669</v>
      </c>
      <c r="D103" s="261">
        <f>('Abr 18'!D104+'May 18'!D104+'Jun 18'!D104)</f>
        <v>55964</v>
      </c>
    </row>
    <row r="104" spans="1:4" ht="16.5" thickBot="1" x14ac:dyDescent="0.3">
      <c r="A104" s="258" t="s">
        <v>94</v>
      </c>
      <c r="B104" s="259">
        <f>('Abr 18'!B105+'May 18'!B105+'Jun 18'!B105)/3</f>
        <v>342</v>
      </c>
      <c r="C104" s="260">
        <f>('Abr 18'!C105+'May 18'!C105+'Jun 18'!C105)/3</f>
        <v>427.33333333333331</v>
      </c>
      <c r="D104" s="261">
        <f>('Abr 18'!D105+'May 18'!D105+'Jun 18'!D105)</f>
        <v>85138</v>
      </c>
    </row>
    <row r="105" spans="1:4" ht="16.5" thickBot="1" x14ac:dyDescent="0.3">
      <c r="A105" s="258" t="s">
        <v>95</v>
      </c>
      <c r="B105" s="259">
        <f>('Abr 18'!B106+'May 18'!B106+'Jun 18'!B106)/3</f>
        <v>52.666666666666664</v>
      </c>
      <c r="C105" s="260">
        <f>('Abr 18'!C106+'May 18'!C106+'Jun 18'!C106)/3</f>
        <v>55.333333333333336</v>
      </c>
      <c r="D105" s="261">
        <f>('Abr 18'!D106+'May 18'!D106+'Jun 18'!D106)</f>
        <v>10836</v>
      </c>
    </row>
    <row r="106" spans="1:4" ht="16.5" thickBot="1" x14ac:dyDescent="0.3">
      <c r="A106" s="258" t="s">
        <v>96</v>
      </c>
      <c r="B106" s="259">
        <f>('Abr 18'!B107+'May 18'!B107+'Jun 18'!B107)/3</f>
        <v>429</v>
      </c>
      <c r="C106" s="260">
        <f>('Abr 18'!C107+'May 18'!C107+'Jun 18'!C107)/3</f>
        <v>494.33333333333331</v>
      </c>
      <c r="D106" s="261">
        <f>('Abr 18'!D107+'May 18'!D107+'Jun 18'!D107)</f>
        <v>96677</v>
      </c>
    </row>
    <row r="107" spans="1:4" ht="16.5" thickBot="1" x14ac:dyDescent="0.3">
      <c r="A107" s="258" t="s">
        <v>97</v>
      </c>
      <c r="B107" s="259">
        <f>('Abr 18'!B108+'May 18'!B108+'Jun 18'!B108)/3</f>
        <v>320</v>
      </c>
      <c r="C107" s="260">
        <f>('Abr 18'!C108+'May 18'!C108+'Jun 18'!C108)/3</f>
        <v>371</v>
      </c>
      <c r="D107" s="261">
        <f>('Abr 18'!D108+'May 18'!D108+'Jun 18'!D108)</f>
        <v>72154</v>
      </c>
    </row>
    <row r="108" spans="1:4" ht="16.5" thickBot="1" x14ac:dyDescent="0.3">
      <c r="A108" s="258" t="s">
        <v>98</v>
      </c>
      <c r="B108" s="259">
        <f>('Abr 18'!B109+'May 18'!B109+'Jun 18'!B109)/3</f>
        <v>310.33333333333331</v>
      </c>
      <c r="C108" s="260">
        <f>('Abr 18'!C109+'May 18'!C109+'Jun 18'!C109)/3</f>
        <v>350</v>
      </c>
      <c r="D108" s="261">
        <f>('Abr 18'!D109+'May 18'!D109+'Jun 18'!D109)</f>
        <v>84745</v>
      </c>
    </row>
    <row r="109" spans="1:4" ht="16.5" thickBot="1" x14ac:dyDescent="0.3">
      <c r="A109" s="258" t="s">
        <v>99</v>
      </c>
      <c r="B109" s="259">
        <f>('Abr 18'!B110+'May 18'!B110+'Jun 18'!B110)/3</f>
        <v>495.66666666666669</v>
      </c>
      <c r="C109" s="260">
        <f>('Abr 18'!C110+'May 18'!C110+'Jun 18'!C110)/3</f>
        <v>579.66666666666663</v>
      </c>
      <c r="D109" s="261">
        <f>('Abr 18'!D110+'May 18'!D110+'Jun 18'!D110)</f>
        <v>114957</v>
      </c>
    </row>
    <row r="110" spans="1:4" ht="16.5" thickBot="1" x14ac:dyDescent="0.3">
      <c r="A110" s="258" t="s">
        <v>100</v>
      </c>
      <c r="B110" s="259">
        <f>('Abr 18'!B111+'May 18'!B111+'Jun 18'!B111)/3</f>
        <v>403.66666666666669</v>
      </c>
      <c r="C110" s="260">
        <f>('Abr 18'!C111+'May 18'!C111+'Jun 18'!C111)/3</f>
        <v>460.66666666666669</v>
      </c>
      <c r="D110" s="261">
        <f>('Abr 18'!D111+'May 18'!D111+'Jun 18'!D111)</f>
        <v>94408</v>
      </c>
    </row>
    <row r="111" spans="1:4" ht="16.5" thickBot="1" x14ac:dyDescent="0.3">
      <c r="A111" s="258" t="s">
        <v>101</v>
      </c>
      <c r="B111" s="259">
        <f>('Abr 18'!B112+'May 18'!B112+'Jun 18'!B112)/3</f>
        <v>376.33333333333331</v>
      </c>
      <c r="C111" s="260">
        <f>('Abr 18'!C112+'May 18'!C112+'Jun 18'!C112)/3</f>
        <v>448.66666666666669</v>
      </c>
      <c r="D111" s="261">
        <f>('Abr 18'!D112+'May 18'!D112+'Jun 18'!D112)</f>
        <v>87974</v>
      </c>
    </row>
    <row r="112" spans="1:4" ht="16.5" thickBot="1" x14ac:dyDescent="0.3">
      <c r="A112" s="258" t="s">
        <v>102</v>
      </c>
      <c r="B112" s="259">
        <f>('Abr 18'!B113+'May 18'!B113+'Jun 18'!B113)/3</f>
        <v>535.33333333333337</v>
      </c>
      <c r="C112" s="260">
        <f>('Abr 18'!C113+'May 18'!C113+'Jun 18'!C113)/3</f>
        <v>622.33333333333337</v>
      </c>
      <c r="D112" s="261">
        <f>('Abr 18'!D113+'May 18'!D113+'Jun 18'!D113)</f>
        <v>122123</v>
      </c>
    </row>
    <row r="113" spans="1:15" ht="16.5" thickBot="1" x14ac:dyDescent="0.3">
      <c r="A113" s="258" t="s">
        <v>103</v>
      </c>
      <c r="B113" s="259">
        <f>('Abr 18'!B114+'May 18'!B114+'Jun 18'!B114)/3</f>
        <v>575.33333333333337</v>
      </c>
      <c r="C113" s="260">
        <f>('Abr 18'!C114+'May 18'!C114+'Jun 18'!C114)/3</f>
        <v>725</v>
      </c>
      <c r="D113" s="261">
        <f>('Abr 18'!D114+'May 18'!D114+'Jun 18'!D114)</f>
        <v>143377</v>
      </c>
    </row>
    <row r="114" spans="1:15" ht="16.5" thickBot="1" x14ac:dyDescent="0.3">
      <c r="A114" s="258" t="s">
        <v>104</v>
      </c>
      <c r="B114" s="259">
        <f>('Abr 18'!B115+'May 18'!B115+'Jun 18'!B115)/3</f>
        <v>1212.3333333333333</v>
      </c>
      <c r="C114" s="260">
        <f>('Abr 18'!C115+'May 18'!C115+'Jun 18'!C115)/3</f>
        <v>1414</v>
      </c>
      <c r="D114" s="261">
        <f>('Abr 18'!D115+'May 18'!D115+'Jun 18'!D115)</f>
        <v>279900</v>
      </c>
    </row>
    <row r="115" spans="1:15" ht="16.5" thickBot="1" x14ac:dyDescent="0.3">
      <c r="A115" s="258" t="s">
        <v>105</v>
      </c>
      <c r="B115" s="259">
        <f>('Abr 18'!B116+'May 18'!B116+'Jun 18'!B116)/3</f>
        <v>289.66666666666669</v>
      </c>
      <c r="C115" s="260">
        <f>('Abr 18'!C116+'May 18'!C116+'Jun 18'!C116)/3</f>
        <v>335.66666666666669</v>
      </c>
      <c r="D115" s="261">
        <f>('Abr 18'!D116+'May 18'!D116+'Jun 18'!D116)</f>
        <v>66639</v>
      </c>
    </row>
    <row r="116" spans="1:15" ht="16.5" thickBot="1" x14ac:dyDescent="0.3">
      <c r="A116" s="258" t="s">
        <v>106</v>
      </c>
      <c r="B116" s="259">
        <f>('Abr 18'!B117+'May 18'!B117+'Jun 18'!B117)/3</f>
        <v>548</v>
      </c>
      <c r="C116" s="260">
        <f>('Abr 18'!C117+'May 18'!C117+'Jun 18'!C117)/3</f>
        <v>594.33333333333337</v>
      </c>
      <c r="D116" s="261">
        <f>('Abr 18'!D117+'May 18'!D117+'Jun 18'!D117)</f>
        <v>116115</v>
      </c>
    </row>
    <row r="117" spans="1:15" ht="16.5" thickBot="1" x14ac:dyDescent="0.3">
      <c r="A117" s="263" t="s">
        <v>49</v>
      </c>
      <c r="B117" s="293">
        <f>SUM(B103:B116)</f>
        <v>6126.3333333333339</v>
      </c>
      <c r="C117" s="293">
        <f>SUM(C103:C116)</f>
        <v>7154</v>
      </c>
      <c r="D117" s="289">
        <f>SUM(D103:D116)</f>
        <v>1431007</v>
      </c>
    </row>
    <row r="118" spans="1:15" ht="16.5" thickBot="1" x14ac:dyDescent="0.3">
      <c r="A118" s="282"/>
      <c r="B118" s="283"/>
      <c r="C118" s="283"/>
      <c r="D118" s="284"/>
    </row>
    <row r="119" spans="1:15" ht="16.5" thickBot="1" x14ac:dyDescent="0.3">
      <c r="A119" s="255" t="s">
        <v>107</v>
      </c>
      <c r="B119" s="280"/>
      <c r="C119" s="285"/>
      <c r="D119" s="271"/>
    </row>
    <row r="120" spans="1:15" ht="16.5" thickBot="1" x14ac:dyDescent="0.3">
      <c r="A120" s="275" t="s">
        <v>109</v>
      </c>
      <c r="B120" s="259">
        <f>('Abr 18'!B121+'May 18'!B121+'Jun 18'!B121)/3</f>
        <v>665</v>
      </c>
      <c r="C120" s="273">
        <f>('Abr 18'!C121+'May 18'!C121+'Jun 18'!C121)/3</f>
        <v>747</v>
      </c>
      <c r="D120" s="274">
        <f>('Abr 18'!D121+'May 18'!D121+'Jun 18'!D121)</f>
        <v>151349</v>
      </c>
      <c r="I120" s="279"/>
      <c r="J120" s="279"/>
      <c r="K120" s="279"/>
      <c r="L120" s="279"/>
      <c r="M120" s="279"/>
      <c r="N120" s="279"/>
      <c r="O120" s="279"/>
    </row>
    <row r="121" spans="1:15" ht="16.5" thickBot="1" x14ac:dyDescent="0.3">
      <c r="A121" s="275" t="s">
        <v>110</v>
      </c>
      <c r="B121" s="259">
        <f>('Abr 18'!B122+'May 18'!B122+'Jun 18'!B122)/3</f>
        <v>127.33333333333333</v>
      </c>
      <c r="C121" s="273">
        <f>('Abr 18'!C122+'May 18'!C122+'Jun 18'!C122)/3</f>
        <v>138.33333333333334</v>
      </c>
      <c r="D121" s="274">
        <f>('Abr 18'!D122+'May 18'!D122+'Jun 18'!D122)</f>
        <v>27723</v>
      </c>
      <c r="I121" s="279"/>
      <c r="J121" s="279"/>
      <c r="K121" s="279"/>
      <c r="L121" s="279"/>
      <c r="M121" s="279"/>
      <c r="N121" s="279"/>
      <c r="O121" s="279"/>
    </row>
    <row r="122" spans="1:15" ht="16.5" thickBot="1" x14ac:dyDescent="0.3">
      <c r="A122" s="275" t="s">
        <v>111</v>
      </c>
      <c r="B122" s="259">
        <f>('Abr 18'!B123+'May 18'!B123+'Jun 18'!B123)/3</f>
        <v>879.66666666666663</v>
      </c>
      <c r="C122" s="273">
        <f>('Abr 18'!C123+'May 18'!C123+'Jun 18'!C123)/3</f>
        <v>1049</v>
      </c>
      <c r="D122" s="274">
        <f>('Abr 18'!D123+'May 18'!D123+'Jun 18'!D123)</f>
        <v>211870</v>
      </c>
      <c r="I122" s="279"/>
      <c r="J122" s="279"/>
      <c r="K122" s="279"/>
      <c r="L122" s="279"/>
      <c r="M122" s="279"/>
      <c r="N122" s="279"/>
      <c r="O122" s="279"/>
    </row>
    <row r="123" spans="1:15" ht="16.5" thickBot="1" x14ac:dyDescent="0.3">
      <c r="A123" s="275" t="s">
        <v>112</v>
      </c>
      <c r="B123" s="259">
        <f>('Abr 18'!B124+'May 18'!B124+'Jun 18'!B124)/3</f>
        <v>850.33333333333337</v>
      </c>
      <c r="C123" s="273">
        <f>('Abr 18'!C124+'May 18'!C124+'Jun 18'!C124)/3</f>
        <v>1076</v>
      </c>
      <c r="D123" s="274">
        <f>('Abr 18'!D124+'May 18'!D124+'Jun 18'!D124)</f>
        <v>215008</v>
      </c>
      <c r="I123" s="279"/>
      <c r="J123" s="279"/>
      <c r="K123" s="279"/>
      <c r="L123" s="279"/>
      <c r="M123" s="279"/>
      <c r="N123" s="279"/>
      <c r="O123" s="279"/>
    </row>
    <row r="124" spans="1:15" ht="16.5" thickBot="1" x14ac:dyDescent="0.3">
      <c r="A124" s="275" t="s">
        <v>113</v>
      </c>
      <c r="B124" s="259">
        <f>('Abr 18'!B125+'May 18'!B125+'Jun 18'!B125)/3</f>
        <v>617.66666666666663</v>
      </c>
      <c r="C124" s="273">
        <f>('Abr 18'!C125+'May 18'!C125+'Jun 18'!C125)/3</f>
        <v>743</v>
      </c>
      <c r="D124" s="274">
        <f>('Abr 18'!D125+'May 18'!D125+'Jun 18'!D125)</f>
        <v>153780</v>
      </c>
      <c r="I124" s="294"/>
      <c r="J124" s="279"/>
      <c r="K124" s="279"/>
      <c r="L124" s="279"/>
      <c r="M124" s="279"/>
      <c r="N124" s="279"/>
      <c r="O124" s="279"/>
    </row>
    <row r="125" spans="1:15" ht="16.5" thickBot="1" x14ac:dyDescent="0.3">
      <c r="A125" s="275" t="s">
        <v>114</v>
      </c>
      <c r="B125" s="259">
        <f>('Abr 18'!B126+'May 18'!B126+'Jun 18'!B126)/3</f>
        <v>706.66666666666663</v>
      </c>
      <c r="C125" s="273">
        <f>('Abr 18'!C126+'May 18'!C126+'Jun 18'!C126)/3</f>
        <v>908</v>
      </c>
      <c r="D125" s="274">
        <f>('Abr 18'!D126+'May 18'!D126+'Jun 18'!D126)</f>
        <v>177968</v>
      </c>
      <c r="I125" s="294"/>
      <c r="J125" s="279"/>
      <c r="K125" s="279"/>
      <c r="L125" s="279"/>
      <c r="M125" s="279"/>
      <c r="N125" s="279"/>
      <c r="O125" s="279"/>
    </row>
    <row r="126" spans="1:15" ht="16.5" thickBot="1" x14ac:dyDescent="0.3">
      <c r="A126" s="275" t="s">
        <v>115</v>
      </c>
      <c r="B126" s="259">
        <f>('Abr 18'!B127+'May 18'!B127+'Jun 18'!B127)/3</f>
        <v>1107.6666666666667</v>
      </c>
      <c r="C126" s="273">
        <f>('Abr 18'!C127+'May 18'!C127+'Jun 18'!C127)/3</f>
        <v>1427.3333333333333</v>
      </c>
      <c r="D126" s="274">
        <f>('Abr 18'!D127+'May 18'!D127+'Jun 18'!D127)</f>
        <v>287419</v>
      </c>
      <c r="I126" s="295"/>
      <c r="J126" s="279"/>
      <c r="K126" s="279"/>
      <c r="L126" s="279"/>
      <c r="M126" s="279"/>
      <c r="N126" s="279"/>
      <c r="O126" s="279"/>
    </row>
    <row r="127" spans="1:15" ht="16.5" thickBot="1" x14ac:dyDescent="0.3">
      <c r="A127" s="263" t="s">
        <v>49</v>
      </c>
      <c r="B127" s="276">
        <f>SUM(B120:B126)</f>
        <v>4954.333333333333</v>
      </c>
      <c r="C127" s="276">
        <f>SUM(C120:C126)</f>
        <v>6088.666666666667</v>
      </c>
      <c r="D127" s="277">
        <f>SUM(D120:D126)</f>
        <v>1225117</v>
      </c>
      <c r="I127" s="295"/>
      <c r="J127" s="279"/>
      <c r="K127" s="279"/>
      <c r="L127" s="279"/>
      <c r="M127" s="279"/>
      <c r="N127" s="279"/>
      <c r="O127" s="279"/>
    </row>
    <row r="128" spans="1:15" ht="16.5" thickBot="1" x14ac:dyDescent="0.3">
      <c r="A128" s="282"/>
      <c r="B128" s="283"/>
      <c r="C128" s="283"/>
      <c r="D128" s="284"/>
    </row>
    <row r="129" spans="1:5" ht="16.5" thickBot="1" x14ac:dyDescent="0.3">
      <c r="A129" s="251" t="s">
        <v>116</v>
      </c>
      <c r="B129" s="277">
        <f>SUM(B127+B117+B100+B88+B75+B66+B56+B46+B32+B16)</f>
        <v>41547.666666666664</v>
      </c>
      <c r="C129" s="277">
        <f>SUM(C127+C117+C100+C88+C75+C66+C56+C46+C32+C16)</f>
        <v>52407</v>
      </c>
      <c r="D129" s="277">
        <f>SUM(D127+D117+D100+D88+D75+D66+D56+D46+D32+D16)</f>
        <v>10585297</v>
      </c>
      <c r="E129" s="297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opLeftCell="A117" workbookViewId="0">
      <selection activeCell="B132" sqref="B132"/>
    </sheetView>
  </sheetViews>
  <sheetFormatPr defaultRowHeight="15" x14ac:dyDescent="0.25"/>
  <cols>
    <col min="1" max="1" width="18.7109375" style="56" bestFit="1" customWidth="1"/>
    <col min="2" max="2" width="11.28515625" style="56" bestFit="1" customWidth="1"/>
    <col min="3" max="3" width="16" style="56" customWidth="1"/>
    <col min="4" max="4" width="16.7109375" style="56" bestFit="1" customWidth="1"/>
    <col min="5" max="5" width="13.7109375" style="56" bestFit="1" customWidth="1"/>
    <col min="6" max="7" width="11.28515625" style="56" bestFit="1" customWidth="1"/>
    <col min="8" max="8" width="12.85546875" style="56" bestFit="1" customWidth="1"/>
    <col min="9" max="9" width="12.28515625" style="56" bestFit="1" customWidth="1"/>
    <col min="10" max="10" width="6.5703125" style="56" bestFit="1" customWidth="1"/>
    <col min="11" max="248" width="9.140625" style="56"/>
    <col min="249" max="249" width="18.7109375" style="56" bestFit="1" customWidth="1"/>
    <col min="250" max="250" width="9.140625" style="56"/>
    <col min="251" max="251" width="10.28515625" style="56" customWidth="1"/>
    <col min="252" max="252" width="12.7109375" style="56" bestFit="1" customWidth="1"/>
    <col min="253" max="253" width="10.85546875" style="56" customWidth="1"/>
    <col min="254" max="254" width="19.140625" style="56" bestFit="1" customWidth="1"/>
    <col min="255" max="255" width="9.140625" style="56"/>
    <col min="256" max="256" width="9.42578125" style="56" customWidth="1"/>
    <col min="257" max="257" width="11.140625" style="56" customWidth="1"/>
    <col min="258" max="258" width="10.42578125" style="56" bestFit="1" customWidth="1"/>
    <col min="259" max="259" width="19.140625" style="56" bestFit="1" customWidth="1"/>
    <col min="260" max="260" width="9.140625" style="56"/>
    <col min="261" max="261" width="9.5703125" style="56" customWidth="1"/>
    <col min="262" max="262" width="9.140625" style="56"/>
    <col min="263" max="263" width="10.42578125" style="56" bestFit="1" customWidth="1"/>
    <col min="264" max="504" width="9.140625" style="56"/>
    <col min="505" max="505" width="18.7109375" style="56" bestFit="1" customWidth="1"/>
    <col min="506" max="506" width="9.140625" style="56"/>
    <col min="507" max="507" width="10.28515625" style="56" customWidth="1"/>
    <col min="508" max="508" width="12.7109375" style="56" bestFit="1" customWidth="1"/>
    <col min="509" max="509" width="10.85546875" style="56" customWidth="1"/>
    <col min="510" max="510" width="19.140625" style="56" bestFit="1" customWidth="1"/>
    <col min="511" max="511" width="9.140625" style="56"/>
    <col min="512" max="512" width="9.42578125" style="56" customWidth="1"/>
    <col min="513" max="513" width="11.140625" style="56" customWidth="1"/>
    <col min="514" max="514" width="10.42578125" style="56" bestFit="1" customWidth="1"/>
    <col min="515" max="515" width="19.140625" style="56" bestFit="1" customWidth="1"/>
    <col min="516" max="516" width="9.140625" style="56"/>
    <col min="517" max="517" width="9.5703125" style="56" customWidth="1"/>
    <col min="518" max="518" width="9.140625" style="56"/>
    <col min="519" max="519" width="10.42578125" style="56" bestFit="1" customWidth="1"/>
    <col min="520" max="760" width="9.140625" style="56"/>
    <col min="761" max="761" width="18.7109375" style="56" bestFit="1" customWidth="1"/>
    <col min="762" max="762" width="9.140625" style="56"/>
    <col min="763" max="763" width="10.28515625" style="56" customWidth="1"/>
    <col min="764" max="764" width="12.7109375" style="56" bestFit="1" customWidth="1"/>
    <col min="765" max="765" width="10.85546875" style="56" customWidth="1"/>
    <col min="766" max="766" width="19.140625" style="56" bestFit="1" customWidth="1"/>
    <col min="767" max="767" width="9.140625" style="56"/>
    <col min="768" max="768" width="9.42578125" style="56" customWidth="1"/>
    <col min="769" max="769" width="11.140625" style="56" customWidth="1"/>
    <col min="770" max="770" width="10.42578125" style="56" bestFit="1" customWidth="1"/>
    <col min="771" max="771" width="19.140625" style="56" bestFit="1" customWidth="1"/>
    <col min="772" max="772" width="9.140625" style="56"/>
    <col min="773" max="773" width="9.5703125" style="56" customWidth="1"/>
    <col min="774" max="774" width="9.140625" style="56"/>
    <col min="775" max="775" width="10.42578125" style="56" bestFit="1" customWidth="1"/>
    <col min="776" max="1016" width="9.140625" style="56"/>
    <col min="1017" max="1017" width="18.7109375" style="56" bestFit="1" customWidth="1"/>
    <col min="1018" max="1018" width="9.140625" style="56"/>
    <col min="1019" max="1019" width="10.28515625" style="56" customWidth="1"/>
    <col min="1020" max="1020" width="12.7109375" style="56" bestFit="1" customWidth="1"/>
    <col min="1021" max="1021" width="10.85546875" style="56" customWidth="1"/>
    <col min="1022" max="1022" width="19.140625" style="56" bestFit="1" customWidth="1"/>
    <col min="1023" max="1023" width="9.140625" style="56"/>
    <col min="1024" max="1024" width="9.42578125" style="56" customWidth="1"/>
    <col min="1025" max="1025" width="11.140625" style="56" customWidth="1"/>
    <col min="1026" max="1026" width="10.42578125" style="56" bestFit="1" customWidth="1"/>
    <col min="1027" max="1027" width="19.140625" style="56" bestFit="1" customWidth="1"/>
    <col min="1028" max="1028" width="9.140625" style="56"/>
    <col min="1029" max="1029" width="9.5703125" style="56" customWidth="1"/>
    <col min="1030" max="1030" width="9.140625" style="56"/>
    <col min="1031" max="1031" width="10.42578125" style="56" bestFit="1" customWidth="1"/>
    <col min="1032" max="1272" width="9.140625" style="56"/>
    <col min="1273" max="1273" width="18.7109375" style="56" bestFit="1" customWidth="1"/>
    <col min="1274" max="1274" width="9.140625" style="56"/>
    <col min="1275" max="1275" width="10.28515625" style="56" customWidth="1"/>
    <col min="1276" max="1276" width="12.7109375" style="56" bestFit="1" customWidth="1"/>
    <col min="1277" max="1277" width="10.85546875" style="56" customWidth="1"/>
    <col min="1278" max="1278" width="19.140625" style="56" bestFit="1" customWidth="1"/>
    <col min="1279" max="1279" width="9.140625" style="56"/>
    <col min="1280" max="1280" width="9.42578125" style="56" customWidth="1"/>
    <col min="1281" max="1281" width="11.140625" style="56" customWidth="1"/>
    <col min="1282" max="1282" width="10.42578125" style="56" bestFit="1" customWidth="1"/>
    <col min="1283" max="1283" width="19.140625" style="56" bestFit="1" customWidth="1"/>
    <col min="1284" max="1284" width="9.140625" style="56"/>
    <col min="1285" max="1285" width="9.5703125" style="56" customWidth="1"/>
    <col min="1286" max="1286" width="9.140625" style="56"/>
    <col min="1287" max="1287" width="10.42578125" style="56" bestFit="1" customWidth="1"/>
    <col min="1288" max="1528" width="9.140625" style="56"/>
    <col min="1529" max="1529" width="18.7109375" style="56" bestFit="1" customWidth="1"/>
    <col min="1530" max="1530" width="9.140625" style="56"/>
    <col min="1531" max="1531" width="10.28515625" style="56" customWidth="1"/>
    <col min="1532" max="1532" width="12.7109375" style="56" bestFit="1" customWidth="1"/>
    <col min="1533" max="1533" width="10.85546875" style="56" customWidth="1"/>
    <col min="1534" max="1534" width="19.140625" style="56" bestFit="1" customWidth="1"/>
    <col min="1535" max="1535" width="9.140625" style="56"/>
    <col min="1536" max="1536" width="9.42578125" style="56" customWidth="1"/>
    <col min="1537" max="1537" width="11.140625" style="56" customWidth="1"/>
    <col min="1538" max="1538" width="10.42578125" style="56" bestFit="1" customWidth="1"/>
    <col min="1539" max="1539" width="19.140625" style="56" bestFit="1" customWidth="1"/>
    <col min="1540" max="1540" width="9.140625" style="56"/>
    <col min="1541" max="1541" width="9.5703125" style="56" customWidth="1"/>
    <col min="1542" max="1542" width="9.140625" style="56"/>
    <col min="1543" max="1543" width="10.42578125" style="56" bestFit="1" customWidth="1"/>
    <col min="1544" max="1784" width="9.140625" style="56"/>
    <col min="1785" max="1785" width="18.7109375" style="56" bestFit="1" customWidth="1"/>
    <col min="1786" max="1786" width="9.140625" style="56"/>
    <col min="1787" max="1787" width="10.28515625" style="56" customWidth="1"/>
    <col min="1788" max="1788" width="12.7109375" style="56" bestFit="1" customWidth="1"/>
    <col min="1789" max="1789" width="10.85546875" style="56" customWidth="1"/>
    <col min="1790" max="1790" width="19.140625" style="56" bestFit="1" customWidth="1"/>
    <col min="1791" max="1791" width="9.140625" style="56"/>
    <col min="1792" max="1792" width="9.42578125" style="56" customWidth="1"/>
    <col min="1793" max="1793" width="11.140625" style="56" customWidth="1"/>
    <col min="1794" max="1794" width="10.42578125" style="56" bestFit="1" customWidth="1"/>
    <col min="1795" max="1795" width="19.140625" style="56" bestFit="1" customWidth="1"/>
    <col min="1796" max="1796" width="9.140625" style="56"/>
    <col min="1797" max="1797" width="9.5703125" style="56" customWidth="1"/>
    <col min="1798" max="1798" width="9.140625" style="56"/>
    <col min="1799" max="1799" width="10.42578125" style="56" bestFit="1" customWidth="1"/>
    <col min="1800" max="2040" width="9.140625" style="56"/>
    <col min="2041" max="2041" width="18.7109375" style="56" bestFit="1" customWidth="1"/>
    <col min="2042" max="2042" width="9.140625" style="56"/>
    <col min="2043" max="2043" width="10.28515625" style="56" customWidth="1"/>
    <col min="2044" max="2044" width="12.7109375" style="56" bestFit="1" customWidth="1"/>
    <col min="2045" max="2045" width="10.85546875" style="56" customWidth="1"/>
    <col min="2046" max="2046" width="19.140625" style="56" bestFit="1" customWidth="1"/>
    <col min="2047" max="2047" width="9.140625" style="56"/>
    <col min="2048" max="2048" width="9.42578125" style="56" customWidth="1"/>
    <col min="2049" max="2049" width="11.140625" style="56" customWidth="1"/>
    <col min="2050" max="2050" width="10.42578125" style="56" bestFit="1" customWidth="1"/>
    <col min="2051" max="2051" width="19.140625" style="56" bestFit="1" customWidth="1"/>
    <col min="2052" max="2052" width="9.140625" style="56"/>
    <col min="2053" max="2053" width="9.5703125" style="56" customWidth="1"/>
    <col min="2054" max="2054" width="9.140625" style="56"/>
    <col min="2055" max="2055" width="10.42578125" style="56" bestFit="1" customWidth="1"/>
    <col min="2056" max="2296" width="9.140625" style="56"/>
    <col min="2297" max="2297" width="18.7109375" style="56" bestFit="1" customWidth="1"/>
    <col min="2298" max="2298" width="9.140625" style="56"/>
    <col min="2299" max="2299" width="10.28515625" style="56" customWidth="1"/>
    <col min="2300" max="2300" width="12.7109375" style="56" bestFit="1" customWidth="1"/>
    <col min="2301" max="2301" width="10.85546875" style="56" customWidth="1"/>
    <col min="2302" max="2302" width="19.140625" style="56" bestFit="1" customWidth="1"/>
    <col min="2303" max="2303" width="9.140625" style="56"/>
    <col min="2304" max="2304" width="9.42578125" style="56" customWidth="1"/>
    <col min="2305" max="2305" width="11.140625" style="56" customWidth="1"/>
    <col min="2306" max="2306" width="10.42578125" style="56" bestFit="1" customWidth="1"/>
    <col min="2307" max="2307" width="19.140625" style="56" bestFit="1" customWidth="1"/>
    <col min="2308" max="2308" width="9.140625" style="56"/>
    <col min="2309" max="2309" width="9.5703125" style="56" customWidth="1"/>
    <col min="2310" max="2310" width="9.140625" style="56"/>
    <col min="2311" max="2311" width="10.42578125" style="56" bestFit="1" customWidth="1"/>
    <col min="2312" max="2552" width="9.140625" style="56"/>
    <col min="2553" max="2553" width="18.7109375" style="56" bestFit="1" customWidth="1"/>
    <col min="2554" max="2554" width="9.140625" style="56"/>
    <col min="2555" max="2555" width="10.28515625" style="56" customWidth="1"/>
    <col min="2556" max="2556" width="12.7109375" style="56" bestFit="1" customWidth="1"/>
    <col min="2557" max="2557" width="10.85546875" style="56" customWidth="1"/>
    <col min="2558" max="2558" width="19.140625" style="56" bestFit="1" customWidth="1"/>
    <col min="2559" max="2559" width="9.140625" style="56"/>
    <col min="2560" max="2560" width="9.42578125" style="56" customWidth="1"/>
    <col min="2561" max="2561" width="11.140625" style="56" customWidth="1"/>
    <col min="2562" max="2562" width="10.42578125" style="56" bestFit="1" customWidth="1"/>
    <col min="2563" max="2563" width="19.140625" style="56" bestFit="1" customWidth="1"/>
    <col min="2564" max="2564" width="9.140625" style="56"/>
    <col min="2565" max="2565" width="9.5703125" style="56" customWidth="1"/>
    <col min="2566" max="2566" width="9.140625" style="56"/>
    <col min="2567" max="2567" width="10.42578125" style="56" bestFit="1" customWidth="1"/>
    <col min="2568" max="2808" width="9.140625" style="56"/>
    <col min="2809" max="2809" width="18.7109375" style="56" bestFit="1" customWidth="1"/>
    <col min="2810" max="2810" width="9.140625" style="56"/>
    <col min="2811" max="2811" width="10.28515625" style="56" customWidth="1"/>
    <col min="2812" max="2812" width="12.7109375" style="56" bestFit="1" customWidth="1"/>
    <col min="2813" max="2813" width="10.85546875" style="56" customWidth="1"/>
    <col min="2814" max="2814" width="19.140625" style="56" bestFit="1" customWidth="1"/>
    <col min="2815" max="2815" width="9.140625" style="56"/>
    <col min="2816" max="2816" width="9.42578125" style="56" customWidth="1"/>
    <col min="2817" max="2817" width="11.140625" style="56" customWidth="1"/>
    <col min="2818" max="2818" width="10.42578125" style="56" bestFit="1" customWidth="1"/>
    <col min="2819" max="2819" width="19.140625" style="56" bestFit="1" customWidth="1"/>
    <col min="2820" max="2820" width="9.140625" style="56"/>
    <col min="2821" max="2821" width="9.5703125" style="56" customWidth="1"/>
    <col min="2822" max="2822" width="9.140625" style="56"/>
    <col min="2823" max="2823" width="10.42578125" style="56" bestFit="1" customWidth="1"/>
    <col min="2824" max="3064" width="9.140625" style="56"/>
    <col min="3065" max="3065" width="18.7109375" style="56" bestFit="1" customWidth="1"/>
    <col min="3066" max="3066" width="9.140625" style="56"/>
    <col min="3067" max="3067" width="10.28515625" style="56" customWidth="1"/>
    <col min="3068" max="3068" width="12.7109375" style="56" bestFit="1" customWidth="1"/>
    <col min="3069" max="3069" width="10.85546875" style="56" customWidth="1"/>
    <col min="3070" max="3070" width="19.140625" style="56" bestFit="1" customWidth="1"/>
    <col min="3071" max="3071" width="9.140625" style="56"/>
    <col min="3072" max="3072" width="9.42578125" style="56" customWidth="1"/>
    <col min="3073" max="3073" width="11.140625" style="56" customWidth="1"/>
    <col min="3074" max="3074" width="10.42578125" style="56" bestFit="1" customWidth="1"/>
    <col min="3075" max="3075" width="19.140625" style="56" bestFit="1" customWidth="1"/>
    <col min="3076" max="3076" width="9.140625" style="56"/>
    <col min="3077" max="3077" width="9.5703125" style="56" customWidth="1"/>
    <col min="3078" max="3078" width="9.140625" style="56"/>
    <col min="3079" max="3079" width="10.42578125" style="56" bestFit="1" customWidth="1"/>
    <col min="3080" max="3320" width="9.140625" style="56"/>
    <col min="3321" max="3321" width="18.7109375" style="56" bestFit="1" customWidth="1"/>
    <col min="3322" max="3322" width="9.140625" style="56"/>
    <col min="3323" max="3323" width="10.28515625" style="56" customWidth="1"/>
    <col min="3324" max="3324" width="12.7109375" style="56" bestFit="1" customWidth="1"/>
    <col min="3325" max="3325" width="10.85546875" style="56" customWidth="1"/>
    <col min="3326" max="3326" width="19.140625" style="56" bestFit="1" customWidth="1"/>
    <col min="3327" max="3327" width="9.140625" style="56"/>
    <col min="3328" max="3328" width="9.42578125" style="56" customWidth="1"/>
    <col min="3329" max="3329" width="11.140625" style="56" customWidth="1"/>
    <col min="3330" max="3330" width="10.42578125" style="56" bestFit="1" customWidth="1"/>
    <col min="3331" max="3331" width="19.140625" style="56" bestFit="1" customWidth="1"/>
    <col min="3332" max="3332" width="9.140625" style="56"/>
    <col min="3333" max="3333" width="9.5703125" style="56" customWidth="1"/>
    <col min="3334" max="3334" width="9.140625" style="56"/>
    <col min="3335" max="3335" width="10.42578125" style="56" bestFit="1" customWidth="1"/>
    <col min="3336" max="3576" width="9.140625" style="56"/>
    <col min="3577" max="3577" width="18.7109375" style="56" bestFit="1" customWidth="1"/>
    <col min="3578" max="3578" width="9.140625" style="56"/>
    <col min="3579" max="3579" width="10.28515625" style="56" customWidth="1"/>
    <col min="3580" max="3580" width="12.7109375" style="56" bestFit="1" customWidth="1"/>
    <col min="3581" max="3581" width="10.85546875" style="56" customWidth="1"/>
    <col min="3582" max="3582" width="19.140625" style="56" bestFit="1" customWidth="1"/>
    <col min="3583" max="3583" width="9.140625" style="56"/>
    <col min="3584" max="3584" width="9.42578125" style="56" customWidth="1"/>
    <col min="3585" max="3585" width="11.140625" style="56" customWidth="1"/>
    <col min="3586" max="3586" width="10.42578125" style="56" bestFit="1" customWidth="1"/>
    <col min="3587" max="3587" width="19.140625" style="56" bestFit="1" customWidth="1"/>
    <col min="3588" max="3588" width="9.140625" style="56"/>
    <col min="3589" max="3589" width="9.5703125" style="56" customWidth="1"/>
    <col min="3590" max="3590" width="9.140625" style="56"/>
    <col min="3591" max="3591" width="10.42578125" style="56" bestFit="1" customWidth="1"/>
    <col min="3592" max="3832" width="9.140625" style="56"/>
    <col min="3833" max="3833" width="18.7109375" style="56" bestFit="1" customWidth="1"/>
    <col min="3834" max="3834" width="9.140625" style="56"/>
    <col min="3835" max="3835" width="10.28515625" style="56" customWidth="1"/>
    <col min="3836" max="3836" width="12.7109375" style="56" bestFit="1" customWidth="1"/>
    <col min="3837" max="3837" width="10.85546875" style="56" customWidth="1"/>
    <col min="3838" max="3838" width="19.140625" style="56" bestFit="1" customWidth="1"/>
    <col min="3839" max="3839" width="9.140625" style="56"/>
    <col min="3840" max="3840" width="9.42578125" style="56" customWidth="1"/>
    <col min="3841" max="3841" width="11.140625" style="56" customWidth="1"/>
    <col min="3842" max="3842" width="10.42578125" style="56" bestFit="1" customWidth="1"/>
    <col min="3843" max="3843" width="19.140625" style="56" bestFit="1" customWidth="1"/>
    <col min="3844" max="3844" width="9.140625" style="56"/>
    <col min="3845" max="3845" width="9.5703125" style="56" customWidth="1"/>
    <col min="3846" max="3846" width="9.140625" style="56"/>
    <col min="3847" max="3847" width="10.42578125" style="56" bestFit="1" customWidth="1"/>
    <col min="3848" max="4088" width="9.140625" style="56"/>
    <col min="4089" max="4089" width="18.7109375" style="56" bestFit="1" customWidth="1"/>
    <col min="4090" max="4090" width="9.140625" style="56"/>
    <col min="4091" max="4091" width="10.28515625" style="56" customWidth="1"/>
    <col min="4092" max="4092" width="12.7109375" style="56" bestFit="1" customWidth="1"/>
    <col min="4093" max="4093" width="10.85546875" style="56" customWidth="1"/>
    <col min="4094" max="4094" width="19.140625" style="56" bestFit="1" customWidth="1"/>
    <col min="4095" max="4095" width="9.140625" style="56"/>
    <col min="4096" max="4096" width="9.42578125" style="56" customWidth="1"/>
    <col min="4097" max="4097" width="11.140625" style="56" customWidth="1"/>
    <col min="4098" max="4098" width="10.42578125" style="56" bestFit="1" customWidth="1"/>
    <col min="4099" max="4099" width="19.140625" style="56" bestFit="1" customWidth="1"/>
    <col min="4100" max="4100" width="9.140625" style="56"/>
    <col min="4101" max="4101" width="9.5703125" style="56" customWidth="1"/>
    <col min="4102" max="4102" width="9.140625" style="56"/>
    <col min="4103" max="4103" width="10.42578125" style="56" bestFit="1" customWidth="1"/>
    <col min="4104" max="4344" width="9.140625" style="56"/>
    <col min="4345" max="4345" width="18.7109375" style="56" bestFit="1" customWidth="1"/>
    <col min="4346" max="4346" width="9.140625" style="56"/>
    <col min="4347" max="4347" width="10.28515625" style="56" customWidth="1"/>
    <col min="4348" max="4348" width="12.7109375" style="56" bestFit="1" customWidth="1"/>
    <col min="4349" max="4349" width="10.85546875" style="56" customWidth="1"/>
    <col min="4350" max="4350" width="19.140625" style="56" bestFit="1" customWidth="1"/>
    <col min="4351" max="4351" width="9.140625" style="56"/>
    <col min="4352" max="4352" width="9.42578125" style="56" customWidth="1"/>
    <col min="4353" max="4353" width="11.140625" style="56" customWidth="1"/>
    <col min="4354" max="4354" width="10.42578125" style="56" bestFit="1" customWidth="1"/>
    <col min="4355" max="4355" width="19.140625" style="56" bestFit="1" customWidth="1"/>
    <col min="4356" max="4356" width="9.140625" style="56"/>
    <col min="4357" max="4357" width="9.5703125" style="56" customWidth="1"/>
    <col min="4358" max="4358" width="9.140625" style="56"/>
    <col min="4359" max="4359" width="10.42578125" style="56" bestFit="1" customWidth="1"/>
    <col min="4360" max="4600" width="9.140625" style="56"/>
    <col min="4601" max="4601" width="18.7109375" style="56" bestFit="1" customWidth="1"/>
    <col min="4602" max="4602" width="9.140625" style="56"/>
    <col min="4603" max="4603" width="10.28515625" style="56" customWidth="1"/>
    <col min="4604" max="4604" width="12.7109375" style="56" bestFit="1" customWidth="1"/>
    <col min="4605" max="4605" width="10.85546875" style="56" customWidth="1"/>
    <col min="4606" max="4606" width="19.140625" style="56" bestFit="1" customWidth="1"/>
    <col min="4607" max="4607" width="9.140625" style="56"/>
    <col min="4608" max="4608" width="9.42578125" style="56" customWidth="1"/>
    <col min="4609" max="4609" width="11.140625" style="56" customWidth="1"/>
    <col min="4610" max="4610" width="10.42578125" style="56" bestFit="1" customWidth="1"/>
    <col min="4611" max="4611" width="19.140625" style="56" bestFit="1" customWidth="1"/>
    <col min="4612" max="4612" width="9.140625" style="56"/>
    <col min="4613" max="4613" width="9.5703125" style="56" customWidth="1"/>
    <col min="4614" max="4614" width="9.140625" style="56"/>
    <col min="4615" max="4615" width="10.42578125" style="56" bestFit="1" customWidth="1"/>
    <col min="4616" max="4856" width="9.140625" style="56"/>
    <col min="4857" max="4857" width="18.7109375" style="56" bestFit="1" customWidth="1"/>
    <col min="4858" max="4858" width="9.140625" style="56"/>
    <col min="4859" max="4859" width="10.28515625" style="56" customWidth="1"/>
    <col min="4860" max="4860" width="12.7109375" style="56" bestFit="1" customWidth="1"/>
    <col min="4861" max="4861" width="10.85546875" style="56" customWidth="1"/>
    <col min="4862" max="4862" width="19.140625" style="56" bestFit="1" customWidth="1"/>
    <col min="4863" max="4863" width="9.140625" style="56"/>
    <col min="4864" max="4864" width="9.42578125" style="56" customWidth="1"/>
    <col min="4865" max="4865" width="11.140625" style="56" customWidth="1"/>
    <col min="4866" max="4866" width="10.42578125" style="56" bestFit="1" customWidth="1"/>
    <col min="4867" max="4867" width="19.140625" style="56" bestFit="1" customWidth="1"/>
    <col min="4868" max="4868" width="9.140625" style="56"/>
    <col min="4869" max="4869" width="9.5703125" style="56" customWidth="1"/>
    <col min="4870" max="4870" width="9.140625" style="56"/>
    <col min="4871" max="4871" width="10.42578125" style="56" bestFit="1" customWidth="1"/>
    <col min="4872" max="5112" width="9.140625" style="56"/>
    <col min="5113" max="5113" width="18.7109375" style="56" bestFit="1" customWidth="1"/>
    <col min="5114" max="5114" width="9.140625" style="56"/>
    <col min="5115" max="5115" width="10.28515625" style="56" customWidth="1"/>
    <col min="5116" max="5116" width="12.7109375" style="56" bestFit="1" customWidth="1"/>
    <col min="5117" max="5117" width="10.85546875" style="56" customWidth="1"/>
    <col min="5118" max="5118" width="19.140625" style="56" bestFit="1" customWidth="1"/>
    <col min="5119" max="5119" width="9.140625" style="56"/>
    <col min="5120" max="5120" width="9.42578125" style="56" customWidth="1"/>
    <col min="5121" max="5121" width="11.140625" style="56" customWidth="1"/>
    <col min="5122" max="5122" width="10.42578125" style="56" bestFit="1" customWidth="1"/>
    <col min="5123" max="5123" width="19.140625" style="56" bestFit="1" customWidth="1"/>
    <col min="5124" max="5124" width="9.140625" style="56"/>
    <col min="5125" max="5125" width="9.5703125" style="56" customWidth="1"/>
    <col min="5126" max="5126" width="9.140625" style="56"/>
    <col min="5127" max="5127" width="10.42578125" style="56" bestFit="1" customWidth="1"/>
    <col min="5128" max="5368" width="9.140625" style="56"/>
    <col min="5369" max="5369" width="18.7109375" style="56" bestFit="1" customWidth="1"/>
    <col min="5370" max="5370" width="9.140625" style="56"/>
    <col min="5371" max="5371" width="10.28515625" style="56" customWidth="1"/>
    <col min="5372" max="5372" width="12.7109375" style="56" bestFit="1" customWidth="1"/>
    <col min="5373" max="5373" width="10.85546875" style="56" customWidth="1"/>
    <col min="5374" max="5374" width="19.140625" style="56" bestFit="1" customWidth="1"/>
    <col min="5375" max="5375" width="9.140625" style="56"/>
    <col min="5376" max="5376" width="9.42578125" style="56" customWidth="1"/>
    <col min="5377" max="5377" width="11.140625" style="56" customWidth="1"/>
    <col min="5378" max="5378" width="10.42578125" style="56" bestFit="1" customWidth="1"/>
    <col min="5379" max="5379" width="19.140625" style="56" bestFit="1" customWidth="1"/>
    <col min="5380" max="5380" width="9.140625" style="56"/>
    <col min="5381" max="5381" width="9.5703125" style="56" customWidth="1"/>
    <col min="5382" max="5382" width="9.140625" style="56"/>
    <col min="5383" max="5383" width="10.42578125" style="56" bestFit="1" customWidth="1"/>
    <col min="5384" max="5624" width="9.140625" style="56"/>
    <col min="5625" max="5625" width="18.7109375" style="56" bestFit="1" customWidth="1"/>
    <col min="5626" max="5626" width="9.140625" style="56"/>
    <col min="5627" max="5627" width="10.28515625" style="56" customWidth="1"/>
    <col min="5628" max="5628" width="12.7109375" style="56" bestFit="1" customWidth="1"/>
    <col min="5629" max="5629" width="10.85546875" style="56" customWidth="1"/>
    <col min="5630" max="5630" width="19.140625" style="56" bestFit="1" customWidth="1"/>
    <col min="5631" max="5631" width="9.140625" style="56"/>
    <col min="5632" max="5632" width="9.42578125" style="56" customWidth="1"/>
    <col min="5633" max="5633" width="11.140625" style="56" customWidth="1"/>
    <col min="5634" max="5634" width="10.42578125" style="56" bestFit="1" customWidth="1"/>
    <col min="5635" max="5635" width="19.140625" style="56" bestFit="1" customWidth="1"/>
    <col min="5636" max="5636" width="9.140625" style="56"/>
    <col min="5637" max="5637" width="9.5703125" style="56" customWidth="1"/>
    <col min="5638" max="5638" width="9.140625" style="56"/>
    <col min="5639" max="5639" width="10.42578125" style="56" bestFit="1" customWidth="1"/>
    <col min="5640" max="5880" width="9.140625" style="56"/>
    <col min="5881" max="5881" width="18.7109375" style="56" bestFit="1" customWidth="1"/>
    <col min="5882" max="5882" width="9.140625" style="56"/>
    <col min="5883" max="5883" width="10.28515625" style="56" customWidth="1"/>
    <col min="5884" max="5884" width="12.7109375" style="56" bestFit="1" customWidth="1"/>
    <col min="5885" max="5885" width="10.85546875" style="56" customWidth="1"/>
    <col min="5886" max="5886" width="19.140625" style="56" bestFit="1" customWidth="1"/>
    <col min="5887" max="5887" width="9.140625" style="56"/>
    <col min="5888" max="5888" width="9.42578125" style="56" customWidth="1"/>
    <col min="5889" max="5889" width="11.140625" style="56" customWidth="1"/>
    <col min="5890" max="5890" width="10.42578125" style="56" bestFit="1" customWidth="1"/>
    <col min="5891" max="5891" width="19.140625" style="56" bestFit="1" customWidth="1"/>
    <col min="5892" max="5892" width="9.140625" style="56"/>
    <col min="5893" max="5893" width="9.5703125" style="56" customWidth="1"/>
    <col min="5894" max="5894" width="9.140625" style="56"/>
    <col min="5895" max="5895" width="10.42578125" style="56" bestFit="1" customWidth="1"/>
    <col min="5896" max="6136" width="9.140625" style="56"/>
    <col min="6137" max="6137" width="18.7109375" style="56" bestFit="1" customWidth="1"/>
    <col min="6138" max="6138" width="9.140625" style="56"/>
    <col min="6139" max="6139" width="10.28515625" style="56" customWidth="1"/>
    <col min="6140" max="6140" width="12.7109375" style="56" bestFit="1" customWidth="1"/>
    <col min="6141" max="6141" width="10.85546875" style="56" customWidth="1"/>
    <col min="6142" max="6142" width="19.140625" style="56" bestFit="1" customWidth="1"/>
    <col min="6143" max="6143" width="9.140625" style="56"/>
    <col min="6144" max="6144" width="9.42578125" style="56" customWidth="1"/>
    <col min="6145" max="6145" width="11.140625" style="56" customWidth="1"/>
    <col min="6146" max="6146" width="10.42578125" style="56" bestFit="1" customWidth="1"/>
    <col min="6147" max="6147" width="19.140625" style="56" bestFit="1" customWidth="1"/>
    <col min="6148" max="6148" width="9.140625" style="56"/>
    <col min="6149" max="6149" width="9.5703125" style="56" customWidth="1"/>
    <col min="6150" max="6150" width="9.140625" style="56"/>
    <col min="6151" max="6151" width="10.42578125" style="56" bestFit="1" customWidth="1"/>
    <col min="6152" max="6392" width="9.140625" style="56"/>
    <col min="6393" max="6393" width="18.7109375" style="56" bestFit="1" customWidth="1"/>
    <col min="6394" max="6394" width="9.140625" style="56"/>
    <col min="6395" max="6395" width="10.28515625" style="56" customWidth="1"/>
    <col min="6396" max="6396" width="12.7109375" style="56" bestFit="1" customWidth="1"/>
    <col min="6397" max="6397" width="10.85546875" style="56" customWidth="1"/>
    <col min="6398" max="6398" width="19.140625" style="56" bestFit="1" customWidth="1"/>
    <col min="6399" max="6399" width="9.140625" style="56"/>
    <col min="6400" max="6400" width="9.42578125" style="56" customWidth="1"/>
    <col min="6401" max="6401" width="11.140625" style="56" customWidth="1"/>
    <col min="6402" max="6402" width="10.42578125" style="56" bestFit="1" customWidth="1"/>
    <col min="6403" max="6403" width="19.140625" style="56" bestFit="1" customWidth="1"/>
    <col min="6404" max="6404" width="9.140625" style="56"/>
    <col min="6405" max="6405" width="9.5703125" style="56" customWidth="1"/>
    <col min="6406" max="6406" width="9.140625" style="56"/>
    <col min="6407" max="6407" width="10.42578125" style="56" bestFit="1" customWidth="1"/>
    <col min="6408" max="6648" width="9.140625" style="56"/>
    <col min="6649" max="6649" width="18.7109375" style="56" bestFit="1" customWidth="1"/>
    <col min="6650" max="6650" width="9.140625" style="56"/>
    <col min="6651" max="6651" width="10.28515625" style="56" customWidth="1"/>
    <col min="6652" max="6652" width="12.7109375" style="56" bestFit="1" customWidth="1"/>
    <col min="6653" max="6653" width="10.85546875" style="56" customWidth="1"/>
    <col min="6654" max="6654" width="19.140625" style="56" bestFit="1" customWidth="1"/>
    <col min="6655" max="6655" width="9.140625" style="56"/>
    <col min="6656" max="6656" width="9.42578125" style="56" customWidth="1"/>
    <col min="6657" max="6657" width="11.140625" style="56" customWidth="1"/>
    <col min="6658" max="6658" width="10.42578125" style="56" bestFit="1" customWidth="1"/>
    <col min="6659" max="6659" width="19.140625" style="56" bestFit="1" customWidth="1"/>
    <col min="6660" max="6660" width="9.140625" style="56"/>
    <col min="6661" max="6661" width="9.5703125" style="56" customWidth="1"/>
    <col min="6662" max="6662" width="9.140625" style="56"/>
    <col min="6663" max="6663" width="10.42578125" style="56" bestFit="1" customWidth="1"/>
    <col min="6664" max="6904" width="9.140625" style="56"/>
    <col min="6905" max="6905" width="18.7109375" style="56" bestFit="1" customWidth="1"/>
    <col min="6906" max="6906" width="9.140625" style="56"/>
    <col min="6907" max="6907" width="10.28515625" style="56" customWidth="1"/>
    <col min="6908" max="6908" width="12.7109375" style="56" bestFit="1" customWidth="1"/>
    <col min="6909" max="6909" width="10.85546875" style="56" customWidth="1"/>
    <col min="6910" max="6910" width="19.140625" style="56" bestFit="1" customWidth="1"/>
    <col min="6911" max="6911" width="9.140625" style="56"/>
    <col min="6912" max="6912" width="9.42578125" style="56" customWidth="1"/>
    <col min="6913" max="6913" width="11.140625" style="56" customWidth="1"/>
    <col min="6914" max="6914" width="10.42578125" style="56" bestFit="1" customWidth="1"/>
    <col min="6915" max="6915" width="19.140625" style="56" bestFit="1" customWidth="1"/>
    <col min="6916" max="6916" width="9.140625" style="56"/>
    <col min="6917" max="6917" width="9.5703125" style="56" customWidth="1"/>
    <col min="6918" max="6918" width="9.140625" style="56"/>
    <col min="6919" max="6919" width="10.42578125" style="56" bestFit="1" customWidth="1"/>
    <col min="6920" max="7160" width="9.140625" style="56"/>
    <col min="7161" max="7161" width="18.7109375" style="56" bestFit="1" customWidth="1"/>
    <col min="7162" max="7162" width="9.140625" style="56"/>
    <col min="7163" max="7163" width="10.28515625" style="56" customWidth="1"/>
    <col min="7164" max="7164" width="12.7109375" style="56" bestFit="1" customWidth="1"/>
    <col min="7165" max="7165" width="10.85546875" style="56" customWidth="1"/>
    <col min="7166" max="7166" width="19.140625" style="56" bestFit="1" customWidth="1"/>
    <col min="7167" max="7167" width="9.140625" style="56"/>
    <col min="7168" max="7168" width="9.42578125" style="56" customWidth="1"/>
    <col min="7169" max="7169" width="11.140625" style="56" customWidth="1"/>
    <col min="7170" max="7170" width="10.42578125" style="56" bestFit="1" customWidth="1"/>
    <col min="7171" max="7171" width="19.140625" style="56" bestFit="1" customWidth="1"/>
    <col min="7172" max="7172" width="9.140625" style="56"/>
    <col min="7173" max="7173" width="9.5703125" style="56" customWidth="1"/>
    <col min="7174" max="7174" width="9.140625" style="56"/>
    <col min="7175" max="7175" width="10.42578125" style="56" bestFit="1" customWidth="1"/>
    <col min="7176" max="7416" width="9.140625" style="56"/>
    <col min="7417" max="7417" width="18.7109375" style="56" bestFit="1" customWidth="1"/>
    <col min="7418" max="7418" width="9.140625" style="56"/>
    <col min="7419" max="7419" width="10.28515625" style="56" customWidth="1"/>
    <col min="7420" max="7420" width="12.7109375" style="56" bestFit="1" customWidth="1"/>
    <col min="7421" max="7421" width="10.85546875" style="56" customWidth="1"/>
    <col min="7422" max="7422" width="19.140625" style="56" bestFit="1" customWidth="1"/>
    <col min="7423" max="7423" width="9.140625" style="56"/>
    <col min="7424" max="7424" width="9.42578125" style="56" customWidth="1"/>
    <col min="7425" max="7425" width="11.140625" style="56" customWidth="1"/>
    <col min="7426" max="7426" width="10.42578125" style="56" bestFit="1" customWidth="1"/>
    <col min="7427" max="7427" width="19.140625" style="56" bestFit="1" customWidth="1"/>
    <col min="7428" max="7428" width="9.140625" style="56"/>
    <col min="7429" max="7429" width="9.5703125" style="56" customWidth="1"/>
    <col min="7430" max="7430" width="9.140625" style="56"/>
    <col min="7431" max="7431" width="10.42578125" style="56" bestFit="1" customWidth="1"/>
    <col min="7432" max="7672" width="9.140625" style="56"/>
    <col min="7673" max="7673" width="18.7109375" style="56" bestFit="1" customWidth="1"/>
    <col min="7674" max="7674" width="9.140625" style="56"/>
    <col min="7675" max="7675" width="10.28515625" style="56" customWidth="1"/>
    <col min="7676" max="7676" width="12.7109375" style="56" bestFit="1" customWidth="1"/>
    <col min="7677" max="7677" width="10.85546875" style="56" customWidth="1"/>
    <col min="7678" max="7678" width="19.140625" style="56" bestFit="1" customWidth="1"/>
    <col min="7679" max="7679" width="9.140625" style="56"/>
    <col min="7680" max="7680" width="9.42578125" style="56" customWidth="1"/>
    <col min="7681" max="7681" width="11.140625" style="56" customWidth="1"/>
    <col min="7682" max="7682" width="10.42578125" style="56" bestFit="1" customWidth="1"/>
    <col min="7683" max="7683" width="19.140625" style="56" bestFit="1" customWidth="1"/>
    <col min="7684" max="7684" width="9.140625" style="56"/>
    <col min="7685" max="7685" width="9.5703125" style="56" customWidth="1"/>
    <col min="7686" max="7686" width="9.140625" style="56"/>
    <col min="7687" max="7687" width="10.42578125" style="56" bestFit="1" customWidth="1"/>
    <col min="7688" max="7928" width="9.140625" style="56"/>
    <col min="7929" max="7929" width="18.7109375" style="56" bestFit="1" customWidth="1"/>
    <col min="7930" max="7930" width="9.140625" style="56"/>
    <col min="7931" max="7931" width="10.28515625" style="56" customWidth="1"/>
    <col min="7932" max="7932" width="12.7109375" style="56" bestFit="1" customWidth="1"/>
    <col min="7933" max="7933" width="10.85546875" style="56" customWidth="1"/>
    <col min="7934" max="7934" width="19.140625" style="56" bestFit="1" customWidth="1"/>
    <col min="7935" max="7935" width="9.140625" style="56"/>
    <col min="7936" max="7936" width="9.42578125" style="56" customWidth="1"/>
    <col min="7937" max="7937" width="11.140625" style="56" customWidth="1"/>
    <col min="7938" max="7938" width="10.42578125" style="56" bestFit="1" customWidth="1"/>
    <col min="7939" max="7939" width="19.140625" style="56" bestFit="1" customWidth="1"/>
    <col min="7940" max="7940" width="9.140625" style="56"/>
    <col min="7941" max="7941" width="9.5703125" style="56" customWidth="1"/>
    <col min="7942" max="7942" width="9.140625" style="56"/>
    <col min="7943" max="7943" width="10.42578125" style="56" bestFit="1" customWidth="1"/>
    <col min="7944" max="8184" width="9.140625" style="56"/>
    <col min="8185" max="8185" width="18.7109375" style="56" bestFit="1" customWidth="1"/>
    <col min="8186" max="8186" width="9.140625" style="56"/>
    <col min="8187" max="8187" width="10.28515625" style="56" customWidth="1"/>
    <col min="8188" max="8188" width="12.7109375" style="56" bestFit="1" customWidth="1"/>
    <col min="8189" max="8189" width="10.85546875" style="56" customWidth="1"/>
    <col min="8190" max="8190" width="19.140625" style="56" bestFit="1" customWidth="1"/>
    <col min="8191" max="8191" width="9.140625" style="56"/>
    <col min="8192" max="8192" width="9.42578125" style="56" customWidth="1"/>
    <col min="8193" max="8193" width="11.140625" style="56" customWidth="1"/>
    <col min="8194" max="8194" width="10.42578125" style="56" bestFit="1" customWidth="1"/>
    <col min="8195" max="8195" width="19.140625" style="56" bestFit="1" customWidth="1"/>
    <col min="8196" max="8196" width="9.140625" style="56"/>
    <col min="8197" max="8197" width="9.5703125" style="56" customWidth="1"/>
    <col min="8198" max="8198" width="9.140625" style="56"/>
    <col min="8199" max="8199" width="10.42578125" style="56" bestFit="1" customWidth="1"/>
    <col min="8200" max="8440" width="9.140625" style="56"/>
    <col min="8441" max="8441" width="18.7109375" style="56" bestFit="1" customWidth="1"/>
    <col min="8442" max="8442" width="9.140625" style="56"/>
    <col min="8443" max="8443" width="10.28515625" style="56" customWidth="1"/>
    <col min="8444" max="8444" width="12.7109375" style="56" bestFit="1" customWidth="1"/>
    <col min="8445" max="8445" width="10.85546875" style="56" customWidth="1"/>
    <col min="8446" max="8446" width="19.140625" style="56" bestFit="1" customWidth="1"/>
    <col min="8447" max="8447" width="9.140625" style="56"/>
    <col min="8448" max="8448" width="9.42578125" style="56" customWidth="1"/>
    <col min="8449" max="8449" width="11.140625" style="56" customWidth="1"/>
    <col min="8450" max="8450" width="10.42578125" style="56" bestFit="1" customWidth="1"/>
    <col min="8451" max="8451" width="19.140625" style="56" bestFit="1" customWidth="1"/>
    <col min="8452" max="8452" width="9.140625" style="56"/>
    <col min="8453" max="8453" width="9.5703125" style="56" customWidth="1"/>
    <col min="8454" max="8454" width="9.140625" style="56"/>
    <col min="8455" max="8455" width="10.42578125" style="56" bestFit="1" customWidth="1"/>
    <col min="8456" max="8696" width="9.140625" style="56"/>
    <col min="8697" max="8697" width="18.7109375" style="56" bestFit="1" customWidth="1"/>
    <col min="8698" max="8698" width="9.140625" style="56"/>
    <col min="8699" max="8699" width="10.28515625" style="56" customWidth="1"/>
    <col min="8700" max="8700" width="12.7109375" style="56" bestFit="1" customWidth="1"/>
    <col min="8701" max="8701" width="10.85546875" style="56" customWidth="1"/>
    <col min="8702" max="8702" width="19.140625" style="56" bestFit="1" customWidth="1"/>
    <col min="8703" max="8703" width="9.140625" style="56"/>
    <col min="8704" max="8704" width="9.42578125" style="56" customWidth="1"/>
    <col min="8705" max="8705" width="11.140625" style="56" customWidth="1"/>
    <col min="8706" max="8706" width="10.42578125" style="56" bestFit="1" customWidth="1"/>
    <col min="8707" max="8707" width="19.140625" style="56" bestFit="1" customWidth="1"/>
    <col min="8708" max="8708" width="9.140625" style="56"/>
    <col min="8709" max="8709" width="9.5703125" style="56" customWidth="1"/>
    <col min="8710" max="8710" width="9.140625" style="56"/>
    <col min="8711" max="8711" width="10.42578125" style="56" bestFit="1" customWidth="1"/>
    <col min="8712" max="8952" width="9.140625" style="56"/>
    <col min="8953" max="8953" width="18.7109375" style="56" bestFit="1" customWidth="1"/>
    <col min="8954" max="8954" width="9.140625" style="56"/>
    <col min="8955" max="8955" width="10.28515625" style="56" customWidth="1"/>
    <col min="8956" max="8956" width="12.7109375" style="56" bestFit="1" customWidth="1"/>
    <col min="8957" max="8957" width="10.85546875" style="56" customWidth="1"/>
    <col min="8958" max="8958" width="19.140625" style="56" bestFit="1" customWidth="1"/>
    <col min="8959" max="8959" width="9.140625" style="56"/>
    <col min="8960" max="8960" width="9.42578125" style="56" customWidth="1"/>
    <col min="8961" max="8961" width="11.140625" style="56" customWidth="1"/>
    <col min="8962" max="8962" width="10.42578125" style="56" bestFit="1" customWidth="1"/>
    <col min="8963" max="8963" width="19.140625" style="56" bestFit="1" customWidth="1"/>
    <col min="8964" max="8964" width="9.140625" style="56"/>
    <col min="8965" max="8965" width="9.5703125" style="56" customWidth="1"/>
    <col min="8966" max="8966" width="9.140625" style="56"/>
    <col min="8967" max="8967" width="10.42578125" style="56" bestFit="1" customWidth="1"/>
    <col min="8968" max="9208" width="9.140625" style="56"/>
    <col min="9209" max="9209" width="18.7109375" style="56" bestFit="1" customWidth="1"/>
    <col min="9210" max="9210" width="9.140625" style="56"/>
    <col min="9211" max="9211" width="10.28515625" style="56" customWidth="1"/>
    <col min="9212" max="9212" width="12.7109375" style="56" bestFit="1" customWidth="1"/>
    <col min="9213" max="9213" width="10.85546875" style="56" customWidth="1"/>
    <col min="9214" max="9214" width="19.140625" style="56" bestFit="1" customWidth="1"/>
    <col min="9215" max="9215" width="9.140625" style="56"/>
    <col min="9216" max="9216" width="9.42578125" style="56" customWidth="1"/>
    <col min="9217" max="9217" width="11.140625" style="56" customWidth="1"/>
    <col min="9218" max="9218" width="10.42578125" style="56" bestFit="1" customWidth="1"/>
    <col min="9219" max="9219" width="19.140625" style="56" bestFit="1" customWidth="1"/>
    <col min="9220" max="9220" width="9.140625" style="56"/>
    <col min="9221" max="9221" width="9.5703125" style="56" customWidth="1"/>
    <col min="9222" max="9222" width="9.140625" style="56"/>
    <col min="9223" max="9223" width="10.42578125" style="56" bestFit="1" customWidth="1"/>
    <col min="9224" max="9464" width="9.140625" style="56"/>
    <col min="9465" max="9465" width="18.7109375" style="56" bestFit="1" customWidth="1"/>
    <col min="9466" max="9466" width="9.140625" style="56"/>
    <col min="9467" max="9467" width="10.28515625" style="56" customWidth="1"/>
    <col min="9468" max="9468" width="12.7109375" style="56" bestFit="1" customWidth="1"/>
    <col min="9469" max="9469" width="10.85546875" style="56" customWidth="1"/>
    <col min="9470" max="9470" width="19.140625" style="56" bestFit="1" customWidth="1"/>
    <col min="9471" max="9471" width="9.140625" style="56"/>
    <col min="9472" max="9472" width="9.42578125" style="56" customWidth="1"/>
    <col min="9473" max="9473" width="11.140625" style="56" customWidth="1"/>
    <col min="9474" max="9474" width="10.42578125" style="56" bestFit="1" customWidth="1"/>
    <col min="9475" max="9475" width="19.140625" style="56" bestFit="1" customWidth="1"/>
    <col min="9476" max="9476" width="9.140625" style="56"/>
    <col min="9477" max="9477" width="9.5703125" style="56" customWidth="1"/>
    <col min="9478" max="9478" width="9.140625" style="56"/>
    <col min="9479" max="9479" width="10.42578125" style="56" bestFit="1" customWidth="1"/>
    <col min="9480" max="9720" width="9.140625" style="56"/>
    <col min="9721" max="9721" width="18.7109375" style="56" bestFit="1" customWidth="1"/>
    <col min="9722" max="9722" width="9.140625" style="56"/>
    <col min="9723" max="9723" width="10.28515625" style="56" customWidth="1"/>
    <col min="9724" max="9724" width="12.7109375" style="56" bestFit="1" customWidth="1"/>
    <col min="9725" max="9725" width="10.85546875" style="56" customWidth="1"/>
    <col min="9726" max="9726" width="19.140625" style="56" bestFit="1" customWidth="1"/>
    <col min="9727" max="9727" width="9.140625" style="56"/>
    <col min="9728" max="9728" width="9.42578125" style="56" customWidth="1"/>
    <col min="9729" max="9729" width="11.140625" style="56" customWidth="1"/>
    <col min="9730" max="9730" width="10.42578125" style="56" bestFit="1" customWidth="1"/>
    <col min="9731" max="9731" width="19.140625" style="56" bestFit="1" customWidth="1"/>
    <col min="9732" max="9732" width="9.140625" style="56"/>
    <col min="9733" max="9733" width="9.5703125" style="56" customWidth="1"/>
    <col min="9734" max="9734" width="9.140625" style="56"/>
    <col min="9735" max="9735" width="10.42578125" style="56" bestFit="1" customWidth="1"/>
    <col min="9736" max="9976" width="9.140625" style="56"/>
    <col min="9977" max="9977" width="18.7109375" style="56" bestFit="1" customWidth="1"/>
    <col min="9978" max="9978" width="9.140625" style="56"/>
    <col min="9979" max="9979" width="10.28515625" style="56" customWidth="1"/>
    <col min="9980" max="9980" width="12.7109375" style="56" bestFit="1" customWidth="1"/>
    <col min="9981" max="9981" width="10.85546875" style="56" customWidth="1"/>
    <col min="9982" max="9982" width="19.140625" style="56" bestFit="1" customWidth="1"/>
    <col min="9983" max="9983" width="9.140625" style="56"/>
    <col min="9984" max="9984" width="9.42578125" style="56" customWidth="1"/>
    <col min="9985" max="9985" width="11.140625" style="56" customWidth="1"/>
    <col min="9986" max="9986" width="10.42578125" style="56" bestFit="1" customWidth="1"/>
    <col min="9987" max="9987" width="19.140625" style="56" bestFit="1" customWidth="1"/>
    <col min="9988" max="9988" width="9.140625" style="56"/>
    <col min="9989" max="9989" width="9.5703125" style="56" customWidth="1"/>
    <col min="9990" max="9990" width="9.140625" style="56"/>
    <col min="9991" max="9991" width="10.42578125" style="56" bestFit="1" customWidth="1"/>
    <col min="9992" max="10232" width="9.140625" style="56"/>
    <col min="10233" max="10233" width="18.7109375" style="56" bestFit="1" customWidth="1"/>
    <col min="10234" max="10234" width="9.140625" style="56"/>
    <col min="10235" max="10235" width="10.28515625" style="56" customWidth="1"/>
    <col min="10236" max="10236" width="12.7109375" style="56" bestFit="1" customWidth="1"/>
    <col min="10237" max="10237" width="10.85546875" style="56" customWidth="1"/>
    <col min="10238" max="10238" width="19.140625" style="56" bestFit="1" customWidth="1"/>
    <col min="10239" max="10239" width="9.140625" style="56"/>
    <col min="10240" max="10240" width="9.42578125" style="56" customWidth="1"/>
    <col min="10241" max="10241" width="11.140625" style="56" customWidth="1"/>
    <col min="10242" max="10242" width="10.42578125" style="56" bestFit="1" customWidth="1"/>
    <col min="10243" max="10243" width="19.140625" style="56" bestFit="1" customWidth="1"/>
    <col min="10244" max="10244" width="9.140625" style="56"/>
    <col min="10245" max="10245" width="9.5703125" style="56" customWidth="1"/>
    <col min="10246" max="10246" width="9.140625" style="56"/>
    <col min="10247" max="10247" width="10.42578125" style="56" bestFit="1" customWidth="1"/>
    <col min="10248" max="10488" width="9.140625" style="56"/>
    <col min="10489" max="10489" width="18.7109375" style="56" bestFit="1" customWidth="1"/>
    <col min="10490" max="10490" width="9.140625" style="56"/>
    <col min="10491" max="10491" width="10.28515625" style="56" customWidth="1"/>
    <col min="10492" max="10492" width="12.7109375" style="56" bestFit="1" customWidth="1"/>
    <col min="10493" max="10493" width="10.85546875" style="56" customWidth="1"/>
    <col min="10494" max="10494" width="19.140625" style="56" bestFit="1" customWidth="1"/>
    <col min="10495" max="10495" width="9.140625" style="56"/>
    <col min="10496" max="10496" width="9.42578125" style="56" customWidth="1"/>
    <col min="10497" max="10497" width="11.140625" style="56" customWidth="1"/>
    <col min="10498" max="10498" width="10.42578125" style="56" bestFit="1" customWidth="1"/>
    <col min="10499" max="10499" width="19.140625" style="56" bestFit="1" customWidth="1"/>
    <col min="10500" max="10500" width="9.140625" style="56"/>
    <col min="10501" max="10501" width="9.5703125" style="56" customWidth="1"/>
    <col min="10502" max="10502" width="9.140625" style="56"/>
    <col min="10503" max="10503" width="10.42578125" style="56" bestFit="1" customWidth="1"/>
    <col min="10504" max="10744" width="9.140625" style="56"/>
    <col min="10745" max="10745" width="18.7109375" style="56" bestFit="1" customWidth="1"/>
    <col min="10746" max="10746" width="9.140625" style="56"/>
    <col min="10747" max="10747" width="10.28515625" style="56" customWidth="1"/>
    <col min="10748" max="10748" width="12.7109375" style="56" bestFit="1" customWidth="1"/>
    <col min="10749" max="10749" width="10.85546875" style="56" customWidth="1"/>
    <col min="10750" max="10750" width="19.140625" style="56" bestFit="1" customWidth="1"/>
    <col min="10751" max="10751" width="9.140625" style="56"/>
    <col min="10752" max="10752" width="9.42578125" style="56" customWidth="1"/>
    <col min="10753" max="10753" width="11.140625" style="56" customWidth="1"/>
    <col min="10754" max="10754" width="10.42578125" style="56" bestFit="1" customWidth="1"/>
    <col min="10755" max="10755" width="19.140625" style="56" bestFit="1" customWidth="1"/>
    <col min="10756" max="10756" width="9.140625" style="56"/>
    <col min="10757" max="10757" width="9.5703125" style="56" customWidth="1"/>
    <col min="10758" max="10758" width="9.140625" style="56"/>
    <col min="10759" max="10759" width="10.42578125" style="56" bestFit="1" customWidth="1"/>
    <col min="10760" max="11000" width="9.140625" style="56"/>
    <col min="11001" max="11001" width="18.7109375" style="56" bestFit="1" customWidth="1"/>
    <col min="11002" max="11002" width="9.140625" style="56"/>
    <col min="11003" max="11003" width="10.28515625" style="56" customWidth="1"/>
    <col min="11004" max="11004" width="12.7109375" style="56" bestFit="1" customWidth="1"/>
    <col min="11005" max="11005" width="10.85546875" style="56" customWidth="1"/>
    <col min="11006" max="11006" width="19.140625" style="56" bestFit="1" customWidth="1"/>
    <col min="11007" max="11007" width="9.140625" style="56"/>
    <col min="11008" max="11008" width="9.42578125" style="56" customWidth="1"/>
    <col min="11009" max="11009" width="11.140625" style="56" customWidth="1"/>
    <col min="11010" max="11010" width="10.42578125" style="56" bestFit="1" customWidth="1"/>
    <col min="11011" max="11011" width="19.140625" style="56" bestFit="1" customWidth="1"/>
    <col min="11012" max="11012" width="9.140625" style="56"/>
    <col min="11013" max="11013" width="9.5703125" style="56" customWidth="1"/>
    <col min="11014" max="11014" width="9.140625" style="56"/>
    <col min="11015" max="11015" width="10.42578125" style="56" bestFit="1" customWidth="1"/>
    <col min="11016" max="11256" width="9.140625" style="56"/>
    <col min="11257" max="11257" width="18.7109375" style="56" bestFit="1" customWidth="1"/>
    <col min="11258" max="11258" width="9.140625" style="56"/>
    <col min="11259" max="11259" width="10.28515625" style="56" customWidth="1"/>
    <col min="11260" max="11260" width="12.7109375" style="56" bestFit="1" customWidth="1"/>
    <col min="11261" max="11261" width="10.85546875" style="56" customWidth="1"/>
    <col min="11262" max="11262" width="19.140625" style="56" bestFit="1" customWidth="1"/>
    <col min="11263" max="11263" width="9.140625" style="56"/>
    <col min="11264" max="11264" width="9.42578125" style="56" customWidth="1"/>
    <col min="11265" max="11265" width="11.140625" style="56" customWidth="1"/>
    <col min="11266" max="11266" width="10.42578125" style="56" bestFit="1" customWidth="1"/>
    <col min="11267" max="11267" width="19.140625" style="56" bestFit="1" customWidth="1"/>
    <col min="11268" max="11268" width="9.140625" style="56"/>
    <col min="11269" max="11269" width="9.5703125" style="56" customWidth="1"/>
    <col min="11270" max="11270" width="9.140625" style="56"/>
    <col min="11271" max="11271" width="10.42578125" style="56" bestFit="1" customWidth="1"/>
    <col min="11272" max="11512" width="9.140625" style="56"/>
    <col min="11513" max="11513" width="18.7109375" style="56" bestFit="1" customWidth="1"/>
    <col min="11514" max="11514" width="9.140625" style="56"/>
    <col min="11515" max="11515" width="10.28515625" style="56" customWidth="1"/>
    <col min="11516" max="11516" width="12.7109375" style="56" bestFit="1" customWidth="1"/>
    <col min="11517" max="11517" width="10.85546875" style="56" customWidth="1"/>
    <col min="11518" max="11518" width="19.140625" style="56" bestFit="1" customWidth="1"/>
    <col min="11519" max="11519" width="9.140625" style="56"/>
    <col min="11520" max="11520" width="9.42578125" style="56" customWidth="1"/>
    <col min="11521" max="11521" width="11.140625" style="56" customWidth="1"/>
    <col min="11522" max="11522" width="10.42578125" style="56" bestFit="1" customWidth="1"/>
    <col min="11523" max="11523" width="19.140625" style="56" bestFit="1" customWidth="1"/>
    <col min="11524" max="11524" width="9.140625" style="56"/>
    <col min="11525" max="11525" width="9.5703125" style="56" customWidth="1"/>
    <col min="11526" max="11526" width="9.140625" style="56"/>
    <col min="11527" max="11527" width="10.42578125" style="56" bestFit="1" customWidth="1"/>
    <col min="11528" max="11768" width="9.140625" style="56"/>
    <col min="11769" max="11769" width="18.7109375" style="56" bestFit="1" customWidth="1"/>
    <col min="11770" max="11770" width="9.140625" style="56"/>
    <col min="11771" max="11771" width="10.28515625" style="56" customWidth="1"/>
    <col min="11772" max="11772" width="12.7109375" style="56" bestFit="1" customWidth="1"/>
    <col min="11773" max="11773" width="10.85546875" style="56" customWidth="1"/>
    <col min="11774" max="11774" width="19.140625" style="56" bestFit="1" customWidth="1"/>
    <col min="11775" max="11775" width="9.140625" style="56"/>
    <col min="11776" max="11776" width="9.42578125" style="56" customWidth="1"/>
    <col min="11777" max="11777" width="11.140625" style="56" customWidth="1"/>
    <col min="11778" max="11778" width="10.42578125" style="56" bestFit="1" customWidth="1"/>
    <col min="11779" max="11779" width="19.140625" style="56" bestFit="1" customWidth="1"/>
    <col min="11780" max="11780" width="9.140625" style="56"/>
    <col min="11781" max="11781" width="9.5703125" style="56" customWidth="1"/>
    <col min="11782" max="11782" width="9.140625" style="56"/>
    <col min="11783" max="11783" width="10.42578125" style="56" bestFit="1" customWidth="1"/>
    <col min="11784" max="12024" width="9.140625" style="56"/>
    <col min="12025" max="12025" width="18.7109375" style="56" bestFit="1" customWidth="1"/>
    <col min="12026" max="12026" width="9.140625" style="56"/>
    <col min="12027" max="12027" width="10.28515625" style="56" customWidth="1"/>
    <col min="12028" max="12028" width="12.7109375" style="56" bestFit="1" customWidth="1"/>
    <col min="12029" max="12029" width="10.85546875" style="56" customWidth="1"/>
    <col min="12030" max="12030" width="19.140625" style="56" bestFit="1" customWidth="1"/>
    <col min="12031" max="12031" width="9.140625" style="56"/>
    <col min="12032" max="12032" width="9.42578125" style="56" customWidth="1"/>
    <col min="12033" max="12033" width="11.140625" style="56" customWidth="1"/>
    <col min="12034" max="12034" width="10.42578125" style="56" bestFit="1" customWidth="1"/>
    <col min="12035" max="12035" width="19.140625" style="56" bestFit="1" customWidth="1"/>
    <col min="12036" max="12036" width="9.140625" style="56"/>
    <col min="12037" max="12037" width="9.5703125" style="56" customWidth="1"/>
    <col min="12038" max="12038" width="9.140625" style="56"/>
    <col min="12039" max="12039" width="10.42578125" style="56" bestFit="1" customWidth="1"/>
    <col min="12040" max="12280" width="9.140625" style="56"/>
    <col min="12281" max="12281" width="18.7109375" style="56" bestFit="1" customWidth="1"/>
    <col min="12282" max="12282" width="9.140625" style="56"/>
    <col min="12283" max="12283" width="10.28515625" style="56" customWidth="1"/>
    <col min="12284" max="12284" width="12.7109375" style="56" bestFit="1" customWidth="1"/>
    <col min="12285" max="12285" width="10.85546875" style="56" customWidth="1"/>
    <col min="12286" max="12286" width="19.140625" style="56" bestFit="1" customWidth="1"/>
    <col min="12287" max="12287" width="9.140625" style="56"/>
    <col min="12288" max="12288" width="9.42578125" style="56" customWidth="1"/>
    <col min="12289" max="12289" width="11.140625" style="56" customWidth="1"/>
    <col min="12290" max="12290" width="10.42578125" style="56" bestFit="1" customWidth="1"/>
    <col min="12291" max="12291" width="19.140625" style="56" bestFit="1" customWidth="1"/>
    <col min="12292" max="12292" width="9.140625" style="56"/>
    <col min="12293" max="12293" width="9.5703125" style="56" customWidth="1"/>
    <col min="12294" max="12294" width="9.140625" style="56"/>
    <col min="12295" max="12295" width="10.42578125" style="56" bestFit="1" customWidth="1"/>
    <col min="12296" max="12536" width="9.140625" style="56"/>
    <col min="12537" max="12537" width="18.7109375" style="56" bestFit="1" customWidth="1"/>
    <col min="12538" max="12538" width="9.140625" style="56"/>
    <col min="12539" max="12539" width="10.28515625" style="56" customWidth="1"/>
    <col min="12540" max="12540" width="12.7109375" style="56" bestFit="1" customWidth="1"/>
    <col min="12541" max="12541" width="10.85546875" style="56" customWidth="1"/>
    <col min="12542" max="12542" width="19.140625" style="56" bestFit="1" customWidth="1"/>
    <col min="12543" max="12543" width="9.140625" style="56"/>
    <col min="12544" max="12544" width="9.42578125" style="56" customWidth="1"/>
    <col min="12545" max="12545" width="11.140625" style="56" customWidth="1"/>
    <col min="12546" max="12546" width="10.42578125" style="56" bestFit="1" customWidth="1"/>
    <col min="12547" max="12547" width="19.140625" style="56" bestFit="1" customWidth="1"/>
    <col min="12548" max="12548" width="9.140625" style="56"/>
    <col min="12549" max="12549" width="9.5703125" style="56" customWidth="1"/>
    <col min="12550" max="12550" width="9.140625" style="56"/>
    <col min="12551" max="12551" width="10.42578125" style="56" bestFit="1" customWidth="1"/>
    <col min="12552" max="12792" width="9.140625" style="56"/>
    <col min="12793" max="12793" width="18.7109375" style="56" bestFit="1" customWidth="1"/>
    <col min="12794" max="12794" width="9.140625" style="56"/>
    <col min="12795" max="12795" width="10.28515625" style="56" customWidth="1"/>
    <col min="12796" max="12796" width="12.7109375" style="56" bestFit="1" customWidth="1"/>
    <col min="12797" max="12797" width="10.85546875" style="56" customWidth="1"/>
    <col min="12798" max="12798" width="19.140625" style="56" bestFit="1" customWidth="1"/>
    <col min="12799" max="12799" width="9.140625" style="56"/>
    <col min="12800" max="12800" width="9.42578125" style="56" customWidth="1"/>
    <col min="12801" max="12801" width="11.140625" style="56" customWidth="1"/>
    <col min="12802" max="12802" width="10.42578125" style="56" bestFit="1" customWidth="1"/>
    <col min="12803" max="12803" width="19.140625" style="56" bestFit="1" customWidth="1"/>
    <col min="12804" max="12804" width="9.140625" style="56"/>
    <col min="12805" max="12805" width="9.5703125" style="56" customWidth="1"/>
    <col min="12806" max="12806" width="9.140625" style="56"/>
    <col min="12807" max="12807" width="10.42578125" style="56" bestFit="1" customWidth="1"/>
    <col min="12808" max="13048" width="9.140625" style="56"/>
    <col min="13049" max="13049" width="18.7109375" style="56" bestFit="1" customWidth="1"/>
    <col min="13050" max="13050" width="9.140625" style="56"/>
    <col min="13051" max="13051" width="10.28515625" style="56" customWidth="1"/>
    <col min="13052" max="13052" width="12.7109375" style="56" bestFit="1" customWidth="1"/>
    <col min="13053" max="13053" width="10.85546875" style="56" customWidth="1"/>
    <col min="13054" max="13054" width="19.140625" style="56" bestFit="1" customWidth="1"/>
    <col min="13055" max="13055" width="9.140625" style="56"/>
    <col min="13056" max="13056" width="9.42578125" style="56" customWidth="1"/>
    <col min="13057" max="13057" width="11.140625" style="56" customWidth="1"/>
    <col min="13058" max="13058" width="10.42578125" style="56" bestFit="1" customWidth="1"/>
    <col min="13059" max="13059" width="19.140625" style="56" bestFit="1" customWidth="1"/>
    <col min="13060" max="13060" width="9.140625" style="56"/>
    <col min="13061" max="13061" width="9.5703125" style="56" customWidth="1"/>
    <col min="13062" max="13062" width="9.140625" style="56"/>
    <col min="13063" max="13063" width="10.42578125" style="56" bestFit="1" customWidth="1"/>
    <col min="13064" max="13304" width="9.140625" style="56"/>
    <col min="13305" max="13305" width="18.7109375" style="56" bestFit="1" customWidth="1"/>
    <col min="13306" max="13306" width="9.140625" style="56"/>
    <col min="13307" max="13307" width="10.28515625" style="56" customWidth="1"/>
    <col min="13308" max="13308" width="12.7109375" style="56" bestFit="1" customWidth="1"/>
    <col min="13309" max="13309" width="10.85546875" style="56" customWidth="1"/>
    <col min="13310" max="13310" width="19.140625" style="56" bestFit="1" customWidth="1"/>
    <col min="13311" max="13311" width="9.140625" style="56"/>
    <col min="13312" max="13312" width="9.42578125" style="56" customWidth="1"/>
    <col min="13313" max="13313" width="11.140625" style="56" customWidth="1"/>
    <col min="13314" max="13314" width="10.42578125" style="56" bestFit="1" customWidth="1"/>
    <col min="13315" max="13315" width="19.140625" style="56" bestFit="1" customWidth="1"/>
    <col min="13316" max="13316" width="9.140625" style="56"/>
    <col min="13317" max="13317" width="9.5703125" style="56" customWidth="1"/>
    <col min="13318" max="13318" width="9.140625" style="56"/>
    <col min="13319" max="13319" width="10.42578125" style="56" bestFit="1" customWidth="1"/>
    <col min="13320" max="13560" width="9.140625" style="56"/>
    <col min="13561" max="13561" width="18.7109375" style="56" bestFit="1" customWidth="1"/>
    <col min="13562" max="13562" width="9.140625" style="56"/>
    <col min="13563" max="13563" width="10.28515625" style="56" customWidth="1"/>
    <col min="13564" max="13564" width="12.7109375" style="56" bestFit="1" customWidth="1"/>
    <col min="13565" max="13565" width="10.85546875" style="56" customWidth="1"/>
    <col min="13566" max="13566" width="19.140625" style="56" bestFit="1" customWidth="1"/>
    <col min="13567" max="13567" width="9.140625" style="56"/>
    <col min="13568" max="13568" width="9.42578125" style="56" customWidth="1"/>
    <col min="13569" max="13569" width="11.140625" style="56" customWidth="1"/>
    <col min="13570" max="13570" width="10.42578125" style="56" bestFit="1" customWidth="1"/>
    <col min="13571" max="13571" width="19.140625" style="56" bestFit="1" customWidth="1"/>
    <col min="13572" max="13572" width="9.140625" style="56"/>
    <col min="13573" max="13573" width="9.5703125" style="56" customWidth="1"/>
    <col min="13574" max="13574" width="9.140625" style="56"/>
    <col min="13575" max="13575" width="10.42578125" style="56" bestFit="1" customWidth="1"/>
    <col min="13576" max="13816" width="9.140625" style="56"/>
    <col min="13817" max="13817" width="18.7109375" style="56" bestFit="1" customWidth="1"/>
    <col min="13818" max="13818" width="9.140625" style="56"/>
    <col min="13819" max="13819" width="10.28515625" style="56" customWidth="1"/>
    <col min="13820" max="13820" width="12.7109375" style="56" bestFit="1" customWidth="1"/>
    <col min="13821" max="13821" width="10.85546875" style="56" customWidth="1"/>
    <col min="13822" max="13822" width="19.140625" style="56" bestFit="1" customWidth="1"/>
    <col min="13823" max="13823" width="9.140625" style="56"/>
    <col min="13824" max="13824" width="9.42578125" style="56" customWidth="1"/>
    <col min="13825" max="13825" width="11.140625" style="56" customWidth="1"/>
    <col min="13826" max="13826" width="10.42578125" style="56" bestFit="1" customWidth="1"/>
    <col min="13827" max="13827" width="19.140625" style="56" bestFit="1" customWidth="1"/>
    <col min="13828" max="13828" width="9.140625" style="56"/>
    <col min="13829" max="13829" width="9.5703125" style="56" customWidth="1"/>
    <col min="13830" max="13830" width="9.140625" style="56"/>
    <col min="13831" max="13831" width="10.42578125" style="56" bestFit="1" customWidth="1"/>
    <col min="13832" max="14072" width="9.140625" style="56"/>
    <col min="14073" max="14073" width="18.7109375" style="56" bestFit="1" customWidth="1"/>
    <col min="14074" max="14074" width="9.140625" style="56"/>
    <col min="14075" max="14075" width="10.28515625" style="56" customWidth="1"/>
    <col min="14076" max="14076" width="12.7109375" style="56" bestFit="1" customWidth="1"/>
    <col min="14077" max="14077" width="10.85546875" style="56" customWidth="1"/>
    <col min="14078" max="14078" width="19.140625" style="56" bestFit="1" customWidth="1"/>
    <col min="14079" max="14079" width="9.140625" style="56"/>
    <col min="14080" max="14080" width="9.42578125" style="56" customWidth="1"/>
    <col min="14081" max="14081" width="11.140625" style="56" customWidth="1"/>
    <col min="14082" max="14082" width="10.42578125" style="56" bestFit="1" customWidth="1"/>
    <col min="14083" max="14083" width="19.140625" style="56" bestFit="1" customWidth="1"/>
    <col min="14084" max="14084" width="9.140625" style="56"/>
    <col min="14085" max="14085" width="9.5703125" style="56" customWidth="1"/>
    <col min="14086" max="14086" width="9.140625" style="56"/>
    <col min="14087" max="14087" width="10.42578125" style="56" bestFit="1" customWidth="1"/>
    <col min="14088" max="14328" width="9.140625" style="56"/>
    <col min="14329" max="14329" width="18.7109375" style="56" bestFit="1" customWidth="1"/>
    <col min="14330" max="14330" width="9.140625" style="56"/>
    <col min="14331" max="14331" width="10.28515625" style="56" customWidth="1"/>
    <col min="14332" max="14332" width="12.7109375" style="56" bestFit="1" customWidth="1"/>
    <col min="14333" max="14333" width="10.85546875" style="56" customWidth="1"/>
    <col min="14334" max="14334" width="19.140625" style="56" bestFit="1" customWidth="1"/>
    <col min="14335" max="14335" width="9.140625" style="56"/>
    <col min="14336" max="14336" width="9.42578125" style="56" customWidth="1"/>
    <col min="14337" max="14337" width="11.140625" style="56" customWidth="1"/>
    <col min="14338" max="14338" width="10.42578125" style="56" bestFit="1" customWidth="1"/>
    <col min="14339" max="14339" width="19.140625" style="56" bestFit="1" customWidth="1"/>
    <col min="14340" max="14340" width="9.140625" style="56"/>
    <col min="14341" max="14341" width="9.5703125" style="56" customWidth="1"/>
    <col min="14342" max="14342" width="9.140625" style="56"/>
    <col min="14343" max="14343" width="10.42578125" style="56" bestFit="1" customWidth="1"/>
    <col min="14344" max="14584" width="9.140625" style="56"/>
    <col min="14585" max="14585" width="18.7109375" style="56" bestFit="1" customWidth="1"/>
    <col min="14586" max="14586" width="9.140625" style="56"/>
    <col min="14587" max="14587" width="10.28515625" style="56" customWidth="1"/>
    <col min="14588" max="14588" width="12.7109375" style="56" bestFit="1" customWidth="1"/>
    <col min="14589" max="14589" width="10.85546875" style="56" customWidth="1"/>
    <col min="14590" max="14590" width="19.140625" style="56" bestFit="1" customWidth="1"/>
    <col min="14591" max="14591" width="9.140625" style="56"/>
    <col min="14592" max="14592" width="9.42578125" style="56" customWidth="1"/>
    <col min="14593" max="14593" width="11.140625" style="56" customWidth="1"/>
    <col min="14594" max="14594" width="10.42578125" style="56" bestFit="1" customWidth="1"/>
    <col min="14595" max="14595" width="19.140625" style="56" bestFit="1" customWidth="1"/>
    <col min="14596" max="14596" width="9.140625" style="56"/>
    <col min="14597" max="14597" width="9.5703125" style="56" customWidth="1"/>
    <col min="14598" max="14598" width="9.140625" style="56"/>
    <col min="14599" max="14599" width="10.42578125" style="56" bestFit="1" customWidth="1"/>
    <col min="14600" max="14840" width="9.140625" style="56"/>
    <col min="14841" max="14841" width="18.7109375" style="56" bestFit="1" customWidth="1"/>
    <col min="14842" max="14842" width="9.140625" style="56"/>
    <col min="14843" max="14843" width="10.28515625" style="56" customWidth="1"/>
    <col min="14844" max="14844" width="12.7109375" style="56" bestFit="1" customWidth="1"/>
    <col min="14845" max="14845" width="10.85546875" style="56" customWidth="1"/>
    <col min="14846" max="14846" width="19.140625" style="56" bestFit="1" customWidth="1"/>
    <col min="14847" max="14847" width="9.140625" style="56"/>
    <col min="14848" max="14848" width="9.42578125" style="56" customWidth="1"/>
    <col min="14849" max="14849" width="11.140625" style="56" customWidth="1"/>
    <col min="14850" max="14850" width="10.42578125" style="56" bestFit="1" customWidth="1"/>
    <col min="14851" max="14851" width="19.140625" style="56" bestFit="1" customWidth="1"/>
    <col min="14852" max="14852" width="9.140625" style="56"/>
    <col min="14853" max="14853" width="9.5703125" style="56" customWidth="1"/>
    <col min="14854" max="14854" width="9.140625" style="56"/>
    <col min="14855" max="14855" width="10.42578125" style="56" bestFit="1" customWidth="1"/>
    <col min="14856" max="15096" width="9.140625" style="56"/>
    <col min="15097" max="15097" width="18.7109375" style="56" bestFit="1" customWidth="1"/>
    <col min="15098" max="15098" width="9.140625" style="56"/>
    <col min="15099" max="15099" width="10.28515625" style="56" customWidth="1"/>
    <col min="15100" max="15100" width="12.7109375" style="56" bestFit="1" customWidth="1"/>
    <col min="15101" max="15101" width="10.85546875" style="56" customWidth="1"/>
    <col min="15102" max="15102" width="19.140625" style="56" bestFit="1" customWidth="1"/>
    <col min="15103" max="15103" width="9.140625" style="56"/>
    <col min="15104" max="15104" width="9.42578125" style="56" customWidth="1"/>
    <col min="15105" max="15105" width="11.140625" style="56" customWidth="1"/>
    <col min="15106" max="15106" width="10.42578125" style="56" bestFit="1" customWidth="1"/>
    <col min="15107" max="15107" width="19.140625" style="56" bestFit="1" customWidth="1"/>
    <col min="15108" max="15108" width="9.140625" style="56"/>
    <col min="15109" max="15109" width="9.5703125" style="56" customWidth="1"/>
    <col min="15110" max="15110" width="9.140625" style="56"/>
    <col min="15111" max="15111" width="10.42578125" style="56" bestFit="1" customWidth="1"/>
    <col min="15112" max="15352" width="9.140625" style="56"/>
    <col min="15353" max="15353" width="18.7109375" style="56" bestFit="1" customWidth="1"/>
    <col min="15354" max="15354" width="9.140625" style="56"/>
    <col min="15355" max="15355" width="10.28515625" style="56" customWidth="1"/>
    <col min="15356" max="15356" width="12.7109375" style="56" bestFit="1" customWidth="1"/>
    <col min="15357" max="15357" width="10.85546875" style="56" customWidth="1"/>
    <col min="15358" max="15358" width="19.140625" style="56" bestFit="1" customWidth="1"/>
    <col min="15359" max="15359" width="9.140625" style="56"/>
    <col min="15360" max="15360" width="9.42578125" style="56" customWidth="1"/>
    <col min="15361" max="15361" width="11.140625" style="56" customWidth="1"/>
    <col min="15362" max="15362" width="10.42578125" style="56" bestFit="1" customWidth="1"/>
    <col min="15363" max="15363" width="19.140625" style="56" bestFit="1" customWidth="1"/>
    <col min="15364" max="15364" width="9.140625" style="56"/>
    <col min="15365" max="15365" width="9.5703125" style="56" customWidth="1"/>
    <col min="15366" max="15366" width="9.140625" style="56"/>
    <col min="15367" max="15367" width="10.42578125" style="56" bestFit="1" customWidth="1"/>
    <col min="15368" max="15608" width="9.140625" style="56"/>
    <col min="15609" max="15609" width="18.7109375" style="56" bestFit="1" customWidth="1"/>
    <col min="15610" max="15610" width="9.140625" style="56"/>
    <col min="15611" max="15611" width="10.28515625" style="56" customWidth="1"/>
    <col min="15612" max="15612" width="12.7109375" style="56" bestFit="1" customWidth="1"/>
    <col min="15613" max="15613" width="10.85546875" style="56" customWidth="1"/>
    <col min="15614" max="15614" width="19.140625" style="56" bestFit="1" customWidth="1"/>
    <col min="15615" max="15615" width="9.140625" style="56"/>
    <col min="15616" max="15616" width="9.42578125" style="56" customWidth="1"/>
    <col min="15617" max="15617" width="11.140625" style="56" customWidth="1"/>
    <col min="15618" max="15618" width="10.42578125" style="56" bestFit="1" customWidth="1"/>
    <col min="15619" max="15619" width="19.140625" style="56" bestFit="1" customWidth="1"/>
    <col min="15620" max="15620" width="9.140625" style="56"/>
    <col min="15621" max="15621" width="9.5703125" style="56" customWidth="1"/>
    <col min="15622" max="15622" width="9.140625" style="56"/>
    <col min="15623" max="15623" width="10.42578125" style="56" bestFit="1" customWidth="1"/>
    <col min="15624" max="15864" width="9.140625" style="56"/>
    <col min="15865" max="15865" width="18.7109375" style="56" bestFit="1" customWidth="1"/>
    <col min="15866" max="15866" width="9.140625" style="56"/>
    <col min="15867" max="15867" width="10.28515625" style="56" customWidth="1"/>
    <col min="15868" max="15868" width="12.7109375" style="56" bestFit="1" customWidth="1"/>
    <col min="15869" max="15869" width="10.85546875" style="56" customWidth="1"/>
    <col min="15870" max="15870" width="19.140625" style="56" bestFit="1" customWidth="1"/>
    <col min="15871" max="15871" width="9.140625" style="56"/>
    <col min="15872" max="15872" width="9.42578125" style="56" customWidth="1"/>
    <col min="15873" max="15873" width="11.140625" style="56" customWidth="1"/>
    <col min="15874" max="15874" width="10.42578125" style="56" bestFit="1" customWidth="1"/>
    <col min="15875" max="15875" width="19.140625" style="56" bestFit="1" customWidth="1"/>
    <col min="15876" max="15876" width="9.140625" style="56"/>
    <col min="15877" max="15877" width="9.5703125" style="56" customWidth="1"/>
    <col min="15878" max="15878" width="9.140625" style="56"/>
    <col min="15879" max="15879" width="10.42578125" style="56" bestFit="1" customWidth="1"/>
    <col min="15880" max="16120" width="9.140625" style="56"/>
    <col min="16121" max="16121" width="18.7109375" style="56" bestFit="1" customWidth="1"/>
    <col min="16122" max="16122" width="9.140625" style="56"/>
    <col min="16123" max="16123" width="10.28515625" style="56" customWidth="1"/>
    <col min="16124" max="16124" width="12.7109375" style="56" bestFit="1" customWidth="1"/>
    <col min="16125" max="16125" width="10.85546875" style="56" customWidth="1"/>
    <col min="16126" max="16126" width="19.140625" style="56" bestFit="1" customWidth="1"/>
    <col min="16127" max="16127" width="9.140625" style="56"/>
    <col min="16128" max="16128" width="9.42578125" style="56" customWidth="1"/>
    <col min="16129" max="16129" width="11.140625" style="56" customWidth="1"/>
    <col min="16130" max="16130" width="10.42578125" style="56" bestFit="1" customWidth="1"/>
    <col min="16131" max="16131" width="19.140625" style="56" bestFit="1" customWidth="1"/>
    <col min="16132" max="16132" width="9.140625" style="56"/>
    <col min="16133" max="16133" width="9.5703125" style="56" customWidth="1"/>
    <col min="16134" max="16134" width="9.140625" style="56"/>
    <col min="16135" max="16135" width="10.42578125" style="56" bestFit="1" customWidth="1"/>
    <col min="16136" max="16384" width="9.140625" style="56"/>
  </cols>
  <sheetData>
    <row r="1" spans="1:10" ht="18.75" x14ac:dyDescent="0.3">
      <c r="B1" s="425" t="s">
        <v>0</v>
      </c>
      <c r="C1" s="425"/>
      <c r="D1" s="425"/>
      <c r="E1" s="425"/>
      <c r="F1" s="425"/>
      <c r="G1" s="425"/>
      <c r="H1" s="425"/>
      <c r="I1" s="390"/>
    </row>
    <row r="2" spans="1:10" ht="18.75" x14ac:dyDescent="0.3">
      <c r="B2" s="425" t="s">
        <v>1</v>
      </c>
      <c r="C2" s="425"/>
      <c r="D2" s="425"/>
      <c r="E2" s="425"/>
      <c r="F2" s="425"/>
      <c r="G2" s="425"/>
      <c r="H2" s="425"/>
      <c r="I2" s="390"/>
    </row>
    <row r="3" spans="1:10" ht="18.75" x14ac:dyDescent="0.3">
      <c r="B3" s="426" t="s">
        <v>2</v>
      </c>
      <c r="C3" s="426"/>
      <c r="D3" s="426"/>
      <c r="E3" s="426"/>
      <c r="F3" s="426"/>
      <c r="G3" s="426"/>
      <c r="H3" s="426"/>
      <c r="I3" s="391"/>
    </row>
    <row r="4" spans="1:10" ht="18.75" x14ac:dyDescent="0.3">
      <c r="B4" s="425" t="s">
        <v>180</v>
      </c>
      <c r="C4" s="425"/>
      <c r="D4" s="425"/>
      <c r="E4" s="425"/>
      <c r="F4" s="425"/>
      <c r="G4" s="425"/>
      <c r="H4" s="425"/>
      <c r="I4" s="391"/>
    </row>
    <row r="5" spans="1:10" ht="18.75" x14ac:dyDescent="0.3">
      <c r="B5" s="436" t="s">
        <v>218</v>
      </c>
      <c r="C5" s="436"/>
      <c r="D5" s="436"/>
      <c r="E5" s="436"/>
      <c r="F5" s="436"/>
      <c r="G5" s="436"/>
      <c r="H5" s="436"/>
      <c r="I5" s="390"/>
    </row>
    <row r="6" spans="1:10" ht="19.5" thickBot="1" x14ac:dyDescent="0.35">
      <c r="C6" s="437"/>
      <c r="D6" s="437"/>
      <c r="E6" s="437"/>
      <c r="F6" s="392"/>
      <c r="G6" s="392"/>
      <c r="H6" s="393"/>
      <c r="I6" s="393"/>
    </row>
    <row r="7" spans="1:10" ht="56.25" customHeight="1" thickBot="1" x14ac:dyDescent="0.3">
      <c r="A7" s="57"/>
      <c r="B7" s="193" t="s">
        <v>4</v>
      </c>
      <c r="C7" s="198" t="s">
        <v>5</v>
      </c>
      <c r="D7" s="194">
        <f>SUM(D2:D6)</f>
        <v>0</v>
      </c>
      <c r="E7" s="195" t="s">
        <v>6</v>
      </c>
      <c r="F7" s="196" t="s">
        <v>7</v>
      </c>
      <c r="G7" s="197" t="s">
        <v>8</v>
      </c>
      <c r="H7" s="195" t="s">
        <v>9</v>
      </c>
      <c r="I7" s="198" t="s">
        <v>10</v>
      </c>
      <c r="J7" s="64" t="s">
        <v>11</v>
      </c>
    </row>
    <row r="8" spans="1:10" ht="18.75" customHeight="1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423</v>
      </c>
      <c r="C9" s="72">
        <v>494</v>
      </c>
      <c r="D9" s="73">
        <v>33608</v>
      </c>
      <c r="E9" s="74">
        <f>D9/B9</f>
        <v>79.451536643026003</v>
      </c>
      <c r="F9" s="71">
        <v>63</v>
      </c>
      <c r="G9" s="75">
        <f t="shared" ref="G9:G16" si="0">C9-F9</f>
        <v>431</v>
      </c>
      <c r="H9" s="76">
        <f t="shared" ref="H9:H16" si="1">C9-I9-J9</f>
        <v>295</v>
      </c>
      <c r="I9" s="77">
        <v>199</v>
      </c>
      <c r="J9" s="78">
        <v>0</v>
      </c>
    </row>
    <row r="10" spans="1:10" ht="18.75" x14ac:dyDescent="0.3">
      <c r="A10" s="79" t="s">
        <v>14</v>
      </c>
      <c r="B10" s="80">
        <v>405</v>
      </c>
      <c r="C10" s="81">
        <v>561</v>
      </c>
      <c r="D10" s="82">
        <v>37456</v>
      </c>
      <c r="E10" s="83">
        <f t="shared" ref="E10:E16" si="2">D10/B10</f>
        <v>92.483950617283952</v>
      </c>
      <c r="F10" s="84">
        <v>140</v>
      </c>
      <c r="G10" s="75">
        <f t="shared" si="0"/>
        <v>421</v>
      </c>
      <c r="H10" s="85">
        <f t="shared" si="1"/>
        <v>344</v>
      </c>
      <c r="I10" s="77">
        <v>217</v>
      </c>
      <c r="J10" s="78">
        <v>0</v>
      </c>
    </row>
    <row r="11" spans="1:10" ht="18.75" x14ac:dyDescent="0.3">
      <c r="A11" s="79" t="s">
        <v>15</v>
      </c>
      <c r="B11" s="80">
        <v>527</v>
      </c>
      <c r="C11" s="81">
        <v>663</v>
      </c>
      <c r="D11" s="82">
        <v>43561</v>
      </c>
      <c r="E11" s="83">
        <f t="shared" si="2"/>
        <v>82.658444022770396</v>
      </c>
      <c r="F11" s="84">
        <v>117</v>
      </c>
      <c r="G11" s="75">
        <f t="shared" si="0"/>
        <v>546</v>
      </c>
      <c r="H11" s="85">
        <f t="shared" si="1"/>
        <v>394</v>
      </c>
      <c r="I11" s="77">
        <v>269</v>
      </c>
      <c r="J11" s="78">
        <v>0</v>
      </c>
    </row>
    <row r="12" spans="1:10" ht="18.75" x14ac:dyDescent="0.3">
      <c r="A12" s="79" t="s">
        <v>16</v>
      </c>
      <c r="B12" s="80">
        <v>559</v>
      </c>
      <c r="C12" s="81">
        <v>714</v>
      </c>
      <c r="D12" s="82">
        <v>47459</v>
      </c>
      <c r="E12" s="83">
        <f t="shared" si="2"/>
        <v>84.899821109123437</v>
      </c>
      <c r="F12" s="84">
        <v>112</v>
      </c>
      <c r="G12" s="75">
        <f t="shared" si="0"/>
        <v>602</v>
      </c>
      <c r="H12" s="85">
        <f t="shared" si="1"/>
        <v>417</v>
      </c>
      <c r="I12" s="77">
        <v>297</v>
      </c>
      <c r="J12" s="78">
        <v>0</v>
      </c>
    </row>
    <row r="13" spans="1:10" ht="18.75" x14ac:dyDescent="0.3">
      <c r="A13" s="79" t="s">
        <v>17</v>
      </c>
      <c r="B13" s="80">
        <v>146</v>
      </c>
      <c r="C13" s="81">
        <v>196</v>
      </c>
      <c r="D13" s="82">
        <v>12987</v>
      </c>
      <c r="E13" s="83">
        <f t="shared" si="2"/>
        <v>88.952054794520549</v>
      </c>
      <c r="F13" s="84">
        <v>40</v>
      </c>
      <c r="G13" s="75">
        <f t="shared" si="0"/>
        <v>156</v>
      </c>
      <c r="H13" s="85">
        <f t="shared" si="1"/>
        <v>108</v>
      </c>
      <c r="I13" s="77">
        <v>88</v>
      </c>
      <c r="J13" s="78">
        <v>0</v>
      </c>
    </row>
    <row r="14" spans="1:10" ht="18.75" x14ac:dyDescent="0.3">
      <c r="A14" s="79" t="s">
        <v>18</v>
      </c>
      <c r="B14" s="80">
        <v>456</v>
      </c>
      <c r="C14" s="81">
        <v>529</v>
      </c>
      <c r="D14" s="82">
        <v>36970</v>
      </c>
      <c r="E14" s="83">
        <f t="shared" si="2"/>
        <v>81.074561403508767</v>
      </c>
      <c r="F14" s="84">
        <v>78</v>
      </c>
      <c r="G14" s="75">
        <f t="shared" si="0"/>
        <v>451</v>
      </c>
      <c r="H14" s="85">
        <f t="shared" si="1"/>
        <v>304</v>
      </c>
      <c r="I14" s="77">
        <v>225</v>
      </c>
      <c r="J14" s="78">
        <v>0</v>
      </c>
    </row>
    <row r="15" spans="1:10" ht="18.75" x14ac:dyDescent="0.3">
      <c r="A15" s="79" t="s">
        <v>19</v>
      </c>
      <c r="B15" s="80">
        <v>198</v>
      </c>
      <c r="C15" s="81">
        <v>236</v>
      </c>
      <c r="D15" s="82">
        <v>15656</v>
      </c>
      <c r="E15" s="83">
        <f t="shared" si="2"/>
        <v>79.070707070707073</v>
      </c>
      <c r="F15" s="84">
        <v>35</v>
      </c>
      <c r="G15" s="75">
        <f t="shared" si="0"/>
        <v>201</v>
      </c>
      <c r="H15" s="85">
        <f t="shared" si="1"/>
        <v>135</v>
      </c>
      <c r="I15" s="77">
        <v>101</v>
      </c>
      <c r="J15" s="78">
        <v>0</v>
      </c>
    </row>
    <row r="16" spans="1:10" ht="19.5" thickBot="1" x14ac:dyDescent="0.35">
      <c r="A16" s="86" t="s">
        <v>20</v>
      </c>
      <c r="B16" s="87">
        <v>515</v>
      </c>
      <c r="C16" s="88">
        <v>653</v>
      </c>
      <c r="D16" s="89">
        <v>47078</v>
      </c>
      <c r="E16" s="90">
        <f t="shared" si="2"/>
        <v>91.413592233009709</v>
      </c>
      <c r="F16" s="91">
        <v>128</v>
      </c>
      <c r="G16" s="75">
        <f t="shared" si="0"/>
        <v>525</v>
      </c>
      <c r="H16" s="92">
        <f t="shared" si="1"/>
        <v>418</v>
      </c>
      <c r="I16" s="93">
        <v>235</v>
      </c>
      <c r="J16" s="94">
        <v>0</v>
      </c>
    </row>
    <row r="17" spans="1:10" ht="19.5" thickBot="1" x14ac:dyDescent="0.35">
      <c r="A17" s="95" t="s">
        <v>21</v>
      </c>
      <c r="B17" s="96">
        <f t="shared" ref="B17:J17" si="3">SUM(B9:B16)</f>
        <v>3229</v>
      </c>
      <c r="C17" s="96">
        <f t="shared" si="3"/>
        <v>4046</v>
      </c>
      <c r="D17" s="97">
        <f t="shared" si="3"/>
        <v>274775</v>
      </c>
      <c r="E17" s="98">
        <f t="shared" si="3"/>
        <v>680.00466789394989</v>
      </c>
      <c r="F17" s="97">
        <f t="shared" si="3"/>
        <v>713</v>
      </c>
      <c r="G17" s="97">
        <f t="shared" si="3"/>
        <v>3333</v>
      </c>
      <c r="H17" s="96">
        <f t="shared" si="3"/>
        <v>2415</v>
      </c>
      <c r="I17" s="99">
        <f t="shared" si="3"/>
        <v>1631</v>
      </c>
      <c r="J17" s="100">
        <f t="shared" si="3"/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814</v>
      </c>
      <c r="C20" s="72">
        <v>1048</v>
      </c>
      <c r="D20" s="73">
        <v>71242</v>
      </c>
      <c r="E20" s="104">
        <f t="shared" ref="E20:E32" si="4">D20/B20</f>
        <v>87.520884520884522</v>
      </c>
      <c r="F20" s="71">
        <v>215</v>
      </c>
      <c r="G20" s="105">
        <f t="shared" ref="G20:G32" si="5">C20-F20</f>
        <v>833</v>
      </c>
      <c r="H20" s="106">
        <f t="shared" ref="H20:H32" si="6">C20-I20-J20</f>
        <v>656</v>
      </c>
      <c r="I20" s="107">
        <v>392</v>
      </c>
      <c r="J20" s="108">
        <v>0</v>
      </c>
    </row>
    <row r="21" spans="1:10" ht="18.75" x14ac:dyDescent="0.3">
      <c r="A21" s="103" t="s">
        <v>24</v>
      </c>
      <c r="B21" s="84">
        <v>478</v>
      </c>
      <c r="C21" s="109">
        <v>629</v>
      </c>
      <c r="D21" s="110">
        <v>43238</v>
      </c>
      <c r="E21" s="111">
        <f t="shared" si="4"/>
        <v>90.456066945606693</v>
      </c>
      <c r="F21" s="84">
        <v>141</v>
      </c>
      <c r="G21" s="75">
        <f t="shared" si="5"/>
        <v>488</v>
      </c>
      <c r="H21" s="85">
        <f t="shared" si="6"/>
        <v>397</v>
      </c>
      <c r="I21" s="112">
        <v>232</v>
      </c>
      <c r="J21" s="113">
        <v>0</v>
      </c>
    </row>
    <row r="22" spans="1:10" ht="18.75" x14ac:dyDescent="0.3">
      <c r="A22" s="70" t="s">
        <v>25</v>
      </c>
      <c r="B22" s="114">
        <v>297</v>
      </c>
      <c r="C22" s="115">
        <v>391</v>
      </c>
      <c r="D22" s="116">
        <v>27105</v>
      </c>
      <c r="E22" s="111">
        <f t="shared" si="4"/>
        <v>91.262626262626256</v>
      </c>
      <c r="F22" s="84">
        <v>94</v>
      </c>
      <c r="G22" s="75">
        <f t="shared" si="5"/>
        <v>297</v>
      </c>
      <c r="H22" s="85">
        <f t="shared" si="6"/>
        <v>245</v>
      </c>
      <c r="I22" s="112">
        <v>146</v>
      </c>
      <c r="J22" s="113">
        <v>0</v>
      </c>
    </row>
    <row r="23" spans="1:10" ht="18.75" x14ac:dyDescent="0.3">
      <c r="A23" s="79" t="s">
        <v>26</v>
      </c>
      <c r="B23" s="117">
        <v>379</v>
      </c>
      <c r="C23" s="118">
        <v>458</v>
      </c>
      <c r="D23" s="119">
        <v>30202</v>
      </c>
      <c r="E23" s="111">
        <f t="shared" si="4"/>
        <v>79.688654353562001</v>
      </c>
      <c r="F23" s="80">
        <v>71</v>
      </c>
      <c r="G23" s="120">
        <f t="shared" si="5"/>
        <v>387</v>
      </c>
      <c r="H23" s="85">
        <f t="shared" si="6"/>
        <v>268</v>
      </c>
      <c r="I23" s="112">
        <v>190</v>
      </c>
      <c r="J23" s="121">
        <v>0</v>
      </c>
    </row>
    <row r="24" spans="1:10" ht="18.75" x14ac:dyDescent="0.3">
      <c r="A24" s="79" t="s">
        <v>27</v>
      </c>
      <c r="B24" s="117">
        <v>233</v>
      </c>
      <c r="C24" s="118">
        <v>284</v>
      </c>
      <c r="D24" s="119">
        <v>19856</v>
      </c>
      <c r="E24" s="111">
        <f t="shared" si="4"/>
        <v>85.21888412017168</v>
      </c>
      <c r="F24" s="80">
        <v>49</v>
      </c>
      <c r="G24" s="120">
        <f t="shared" si="5"/>
        <v>235</v>
      </c>
      <c r="H24" s="85">
        <f t="shared" si="6"/>
        <v>160</v>
      </c>
      <c r="I24" s="112">
        <v>124</v>
      </c>
      <c r="J24" s="121">
        <v>0</v>
      </c>
    </row>
    <row r="25" spans="1:10" ht="18.75" x14ac:dyDescent="0.3">
      <c r="A25" s="79" t="s">
        <v>28</v>
      </c>
      <c r="B25" s="117">
        <v>190</v>
      </c>
      <c r="C25" s="118">
        <v>250</v>
      </c>
      <c r="D25" s="119">
        <v>18609</v>
      </c>
      <c r="E25" s="111">
        <f t="shared" si="4"/>
        <v>97.942105263157899</v>
      </c>
      <c r="F25" s="80">
        <v>57</v>
      </c>
      <c r="G25" s="120">
        <f t="shared" si="5"/>
        <v>193</v>
      </c>
      <c r="H25" s="85">
        <f t="shared" si="6"/>
        <v>151</v>
      </c>
      <c r="I25" s="112">
        <v>99</v>
      </c>
      <c r="J25" s="121">
        <v>0</v>
      </c>
    </row>
    <row r="26" spans="1:10" ht="18.75" x14ac:dyDescent="0.3">
      <c r="A26" s="79" t="s">
        <v>29</v>
      </c>
      <c r="B26" s="117">
        <v>514</v>
      </c>
      <c r="C26" s="118">
        <v>683</v>
      </c>
      <c r="D26" s="119">
        <v>46426</v>
      </c>
      <c r="E26" s="111">
        <f t="shared" si="4"/>
        <v>90.322957198443575</v>
      </c>
      <c r="F26" s="80">
        <v>156</v>
      </c>
      <c r="G26" s="120">
        <f t="shared" si="5"/>
        <v>527</v>
      </c>
      <c r="H26" s="85">
        <f t="shared" si="6"/>
        <v>405</v>
      </c>
      <c r="I26" s="112">
        <v>278</v>
      </c>
      <c r="J26" s="121">
        <v>0</v>
      </c>
    </row>
    <row r="27" spans="1:10" ht="18.75" x14ac:dyDescent="0.3">
      <c r="A27" s="79" t="s">
        <v>30</v>
      </c>
      <c r="B27" s="117">
        <v>581</v>
      </c>
      <c r="C27" s="118">
        <v>763</v>
      </c>
      <c r="D27" s="119">
        <v>55856</v>
      </c>
      <c r="E27" s="111">
        <f t="shared" si="4"/>
        <v>96.137693631669535</v>
      </c>
      <c r="F27" s="80">
        <v>148</v>
      </c>
      <c r="G27" s="120">
        <f t="shared" si="5"/>
        <v>615</v>
      </c>
      <c r="H27" s="85">
        <f t="shared" si="6"/>
        <v>457</v>
      </c>
      <c r="I27" s="112">
        <v>306</v>
      </c>
      <c r="J27" s="121">
        <v>0</v>
      </c>
    </row>
    <row r="28" spans="1:10" ht="18.75" x14ac:dyDescent="0.3">
      <c r="A28" s="79" t="s">
        <v>31</v>
      </c>
      <c r="B28" s="117">
        <v>536</v>
      </c>
      <c r="C28" s="118">
        <v>755</v>
      </c>
      <c r="D28" s="119">
        <v>51125</v>
      </c>
      <c r="E28" s="111">
        <f t="shared" si="4"/>
        <v>95.382462686567166</v>
      </c>
      <c r="F28" s="80">
        <v>212</v>
      </c>
      <c r="G28" s="120">
        <f t="shared" si="5"/>
        <v>543</v>
      </c>
      <c r="H28" s="85">
        <f t="shared" si="6"/>
        <v>480</v>
      </c>
      <c r="I28" s="112">
        <v>275</v>
      </c>
      <c r="J28" s="121">
        <v>0</v>
      </c>
    </row>
    <row r="29" spans="1:10" ht="18.75" x14ac:dyDescent="0.3">
      <c r="A29" s="79" t="s">
        <v>32</v>
      </c>
      <c r="B29" s="117">
        <v>373</v>
      </c>
      <c r="C29" s="118">
        <v>462</v>
      </c>
      <c r="D29" s="119">
        <v>29536</v>
      </c>
      <c r="E29" s="111">
        <f t="shared" si="4"/>
        <v>79.184986595174266</v>
      </c>
      <c r="F29" s="80">
        <v>72</v>
      </c>
      <c r="G29" s="120">
        <f t="shared" si="5"/>
        <v>390</v>
      </c>
      <c r="H29" s="85">
        <f t="shared" si="6"/>
        <v>273</v>
      </c>
      <c r="I29" s="112">
        <v>189</v>
      </c>
      <c r="J29" s="121">
        <v>0</v>
      </c>
    </row>
    <row r="30" spans="1:10" ht="18.75" x14ac:dyDescent="0.3">
      <c r="A30" s="79" t="s">
        <v>33</v>
      </c>
      <c r="B30" s="117">
        <v>287</v>
      </c>
      <c r="C30" s="118">
        <v>408</v>
      </c>
      <c r="D30" s="119">
        <v>27044</v>
      </c>
      <c r="E30" s="111">
        <f t="shared" si="4"/>
        <v>94.229965156794421</v>
      </c>
      <c r="F30" s="80">
        <v>113</v>
      </c>
      <c r="G30" s="120">
        <f t="shared" si="5"/>
        <v>295</v>
      </c>
      <c r="H30" s="85">
        <f t="shared" si="6"/>
        <v>247</v>
      </c>
      <c r="I30" s="112">
        <v>161</v>
      </c>
      <c r="J30" s="121">
        <v>0</v>
      </c>
    </row>
    <row r="31" spans="1:10" ht="18.75" x14ac:dyDescent="0.3">
      <c r="A31" s="122" t="s">
        <v>34</v>
      </c>
      <c r="B31" s="117">
        <v>366</v>
      </c>
      <c r="C31" s="123">
        <v>429</v>
      </c>
      <c r="D31" s="124">
        <v>28694</v>
      </c>
      <c r="E31" s="111">
        <f t="shared" si="4"/>
        <v>78.398907103825138</v>
      </c>
      <c r="F31" s="125">
        <v>57</v>
      </c>
      <c r="G31" s="120">
        <f t="shared" si="5"/>
        <v>372</v>
      </c>
      <c r="H31" s="85">
        <f t="shared" si="6"/>
        <v>242</v>
      </c>
      <c r="I31" s="112">
        <v>187</v>
      </c>
      <c r="J31" s="126">
        <v>0</v>
      </c>
    </row>
    <row r="32" spans="1:10" ht="19.5" thickBot="1" x14ac:dyDescent="0.35">
      <c r="A32" s="122" t="s">
        <v>35</v>
      </c>
      <c r="B32" s="127">
        <v>74</v>
      </c>
      <c r="C32" s="128">
        <v>100</v>
      </c>
      <c r="D32" s="129">
        <v>7751</v>
      </c>
      <c r="E32" s="111">
        <f t="shared" si="4"/>
        <v>104.74324324324324</v>
      </c>
      <c r="F32" s="87">
        <v>24</v>
      </c>
      <c r="G32" s="130">
        <f t="shared" si="5"/>
        <v>76</v>
      </c>
      <c r="H32" s="92">
        <f t="shared" si="6"/>
        <v>64</v>
      </c>
      <c r="I32" s="131">
        <v>36</v>
      </c>
      <c r="J32" s="132">
        <v>0</v>
      </c>
    </row>
    <row r="33" spans="1:10" ht="19.5" thickBot="1" x14ac:dyDescent="0.35">
      <c r="A33" s="95" t="s">
        <v>36</v>
      </c>
      <c r="B33" s="133">
        <f t="shared" ref="B33:J33" si="7">SUM(B20:B32)</f>
        <v>5122</v>
      </c>
      <c r="C33" s="133">
        <f t="shared" si="7"/>
        <v>6660</v>
      </c>
      <c r="D33" s="134">
        <f t="shared" si="7"/>
        <v>456684</v>
      </c>
      <c r="E33" s="98">
        <f t="shared" si="7"/>
        <v>1170.4894370817265</v>
      </c>
      <c r="F33" s="135">
        <f t="shared" si="7"/>
        <v>1409</v>
      </c>
      <c r="G33" s="136">
        <f t="shared" si="7"/>
        <v>5251</v>
      </c>
      <c r="H33" s="161">
        <f t="shared" si="7"/>
        <v>4045</v>
      </c>
      <c r="I33" s="162">
        <f t="shared" si="7"/>
        <v>2615</v>
      </c>
      <c r="J33" s="163">
        <f t="shared" si="7"/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643</v>
      </c>
      <c r="C36" s="118">
        <v>808</v>
      </c>
      <c r="D36" s="119">
        <v>56694</v>
      </c>
      <c r="E36" s="76">
        <f t="shared" ref="E36:E47" si="8">D36/B36</f>
        <v>88.171073094867808</v>
      </c>
      <c r="F36" s="138">
        <v>160</v>
      </c>
      <c r="G36" s="139">
        <f t="shared" ref="G36:G46" si="9">C36-F36</f>
        <v>648</v>
      </c>
      <c r="H36" s="106">
        <f t="shared" ref="H36:H46" si="10">C36-I36-J36</f>
        <v>523</v>
      </c>
      <c r="I36" s="107">
        <v>285</v>
      </c>
      <c r="J36" s="140">
        <v>0</v>
      </c>
    </row>
    <row r="37" spans="1:10" ht="18.75" x14ac:dyDescent="0.3">
      <c r="A37" s="79" t="s">
        <v>39</v>
      </c>
      <c r="B37" s="117">
        <v>670</v>
      </c>
      <c r="C37" s="118">
        <v>907</v>
      </c>
      <c r="D37" s="119">
        <v>63128</v>
      </c>
      <c r="E37" s="85">
        <f t="shared" si="8"/>
        <v>94.220895522388062</v>
      </c>
      <c r="F37" s="117">
        <v>233</v>
      </c>
      <c r="G37" s="141">
        <f t="shared" si="9"/>
        <v>674</v>
      </c>
      <c r="H37" s="85">
        <f t="shared" si="10"/>
        <v>591</v>
      </c>
      <c r="I37" s="112">
        <v>316</v>
      </c>
      <c r="J37" s="142">
        <v>0</v>
      </c>
    </row>
    <row r="38" spans="1:10" ht="18.75" x14ac:dyDescent="0.3">
      <c r="A38" s="79" t="s">
        <v>40</v>
      </c>
      <c r="B38" s="117">
        <v>426</v>
      </c>
      <c r="C38" s="118">
        <v>583</v>
      </c>
      <c r="D38" s="119">
        <v>39070</v>
      </c>
      <c r="E38" s="85">
        <f t="shared" si="8"/>
        <v>91.713615023474176</v>
      </c>
      <c r="F38" s="117">
        <v>151</v>
      </c>
      <c r="G38" s="141">
        <f t="shared" si="9"/>
        <v>432</v>
      </c>
      <c r="H38" s="85">
        <f t="shared" si="10"/>
        <v>399</v>
      </c>
      <c r="I38" s="112">
        <v>184</v>
      </c>
      <c r="J38" s="142">
        <v>0</v>
      </c>
    </row>
    <row r="39" spans="1:10" ht="18.75" x14ac:dyDescent="0.3">
      <c r="A39" s="79" t="s">
        <v>41</v>
      </c>
      <c r="B39" s="117">
        <v>543</v>
      </c>
      <c r="C39" s="118">
        <v>590</v>
      </c>
      <c r="D39" s="119">
        <v>39605</v>
      </c>
      <c r="E39" s="85">
        <f t="shared" si="8"/>
        <v>72.93738489871086</v>
      </c>
      <c r="F39" s="117">
        <v>44</v>
      </c>
      <c r="G39" s="141">
        <f t="shared" si="9"/>
        <v>546</v>
      </c>
      <c r="H39" s="85">
        <f t="shared" si="10"/>
        <v>318</v>
      </c>
      <c r="I39" s="112">
        <v>272</v>
      </c>
      <c r="J39" s="142">
        <v>0</v>
      </c>
    </row>
    <row r="40" spans="1:10" ht="18.75" x14ac:dyDescent="0.3">
      <c r="A40" s="79" t="s">
        <v>42</v>
      </c>
      <c r="B40" s="117">
        <v>269</v>
      </c>
      <c r="C40" s="118">
        <v>333</v>
      </c>
      <c r="D40" s="119">
        <v>23911</v>
      </c>
      <c r="E40" s="85">
        <f t="shared" si="8"/>
        <v>88.888475836431226</v>
      </c>
      <c r="F40" s="117">
        <v>59</v>
      </c>
      <c r="G40" s="141">
        <f t="shared" si="9"/>
        <v>274</v>
      </c>
      <c r="H40" s="85">
        <f t="shared" si="10"/>
        <v>216</v>
      </c>
      <c r="I40" s="112">
        <v>117</v>
      </c>
      <c r="J40" s="142">
        <v>0</v>
      </c>
    </row>
    <row r="41" spans="1:10" ht="18.75" x14ac:dyDescent="0.3">
      <c r="A41" s="79" t="s">
        <v>43</v>
      </c>
      <c r="B41" s="117">
        <v>397</v>
      </c>
      <c r="C41" s="118">
        <v>482</v>
      </c>
      <c r="D41" s="119">
        <v>34703</v>
      </c>
      <c r="E41" s="85">
        <f t="shared" si="8"/>
        <v>87.413098236775824</v>
      </c>
      <c r="F41" s="117">
        <v>78</v>
      </c>
      <c r="G41" s="141">
        <f t="shared" si="9"/>
        <v>404</v>
      </c>
      <c r="H41" s="85">
        <f t="shared" si="10"/>
        <v>294</v>
      </c>
      <c r="I41" s="112">
        <v>188</v>
      </c>
      <c r="J41" s="142">
        <v>0</v>
      </c>
    </row>
    <row r="42" spans="1:10" ht="18.75" x14ac:dyDescent="0.3">
      <c r="A42" s="79" t="s">
        <v>44</v>
      </c>
      <c r="B42" s="117">
        <v>520</v>
      </c>
      <c r="C42" s="118">
        <v>664</v>
      </c>
      <c r="D42" s="119">
        <v>45155</v>
      </c>
      <c r="E42" s="85">
        <f t="shared" si="8"/>
        <v>86.836538461538467</v>
      </c>
      <c r="F42" s="117">
        <v>141</v>
      </c>
      <c r="G42" s="141">
        <f t="shared" si="9"/>
        <v>523</v>
      </c>
      <c r="H42" s="85">
        <f t="shared" si="10"/>
        <v>398</v>
      </c>
      <c r="I42" s="112">
        <v>266</v>
      </c>
      <c r="J42" s="142">
        <v>0</v>
      </c>
    </row>
    <row r="43" spans="1:10" ht="18.75" x14ac:dyDescent="0.3">
      <c r="A43" s="79" t="s">
        <v>45</v>
      </c>
      <c r="B43" s="117">
        <v>364</v>
      </c>
      <c r="C43" s="118">
        <v>460</v>
      </c>
      <c r="D43" s="119">
        <v>30509</v>
      </c>
      <c r="E43" s="85">
        <f t="shared" si="8"/>
        <v>83.815934065934073</v>
      </c>
      <c r="F43" s="117">
        <v>93</v>
      </c>
      <c r="G43" s="141">
        <f t="shared" si="9"/>
        <v>367</v>
      </c>
      <c r="H43" s="85">
        <f t="shared" si="10"/>
        <v>288</v>
      </c>
      <c r="I43" s="112">
        <v>172</v>
      </c>
      <c r="J43" s="142">
        <v>0</v>
      </c>
    </row>
    <row r="44" spans="1:10" ht="18.75" x14ac:dyDescent="0.3">
      <c r="A44" s="79" t="s">
        <v>46</v>
      </c>
      <c r="B44" s="117">
        <v>250</v>
      </c>
      <c r="C44" s="118">
        <v>303</v>
      </c>
      <c r="D44" s="119">
        <v>19853</v>
      </c>
      <c r="E44" s="85">
        <f t="shared" si="8"/>
        <v>79.412000000000006</v>
      </c>
      <c r="F44" s="117">
        <v>54</v>
      </c>
      <c r="G44" s="141">
        <f t="shared" si="9"/>
        <v>249</v>
      </c>
      <c r="H44" s="85">
        <f t="shared" si="10"/>
        <v>194</v>
      </c>
      <c r="I44" s="112">
        <v>109</v>
      </c>
      <c r="J44" s="142">
        <v>0</v>
      </c>
    </row>
    <row r="45" spans="1:10" ht="18.75" x14ac:dyDescent="0.3">
      <c r="A45" s="79" t="s">
        <v>47</v>
      </c>
      <c r="B45" s="117">
        <v>393</v>
      </c>
      <c r="C45" s="118">
        <v>536</v>
      </c>
      <c r="D45" s="119">
        <v>36505</v>
      </c>
      <c r="E45" s="85">
        <f t="shared" si="8"/>
        <v>92.888040712468197</v>
      </c>
      <c r="F45" s="117">
        <v>139</v>
      </c>
      <c r="G45" s="141">
        <f t="shared" si="9"/>
        <v>397</v>
      </c>
      <c r="H45" s="85">
        <f t="shared" si="10"/>
        <v>319</v>
      </c>
      <c r="I45" s="112">
        <v>217</v>
      </c>
      <c r="J45" s="142">
        <v>0</v>
      </c>
    </row>
    <row r="46" spans="1:10" ht="19.5" thickBot="1" x14ac:dyDescent="0.35">
      <c r="A46" s="122" t="s">
        <v>48</v>
      </c>
      <c r="B46" s="117">
        <v>483</v>
      </c>
      <c r="C46" s="118">
        <v>566</v>
      </c>
      <c r="D46" s="119">
        <v>37353</v>
      </c>
      <c r="E46" s="85">
        <f t="shared" si="8"/>
        <v>77.33540372670808</v>
      </c>
      <c r="F46" s="143">
        <v>93</v>
      </c>
      <c r="G46" s="141">
        <f t="shared" si="9"/>
        <v>473</v>
      </c>
      <c r="H46" s="85">
        <f t="shared" si="10"/>
        <v>326</v>
      </c>
      <c r="I46" s="112">
        <v>240</v>
      </c>
      <c r="J46" s="142"/>
    </row>
    <row r="47" spans="1:10" ht="19.5" thickBot="1" x14ac:dyDescent="0.35">
      <c r="A47" s="95" t="s">
        <v>49</v>
      </c>
      <c r="B47" s="133">
        <f>SUM(B36:B46)</f>
        <v>4958</v>
      </c>
      <c r="C47" s="133">
        <f>SUM(C36:C46)</f>
        <v>6232</v>
      </c>
      <c r="D47" s="134">
        <f>SUM(D36:D46)</f>
        <v>426486</v>
      </c>
      <c r="E47" s="98">
        <f t="shared" si="8"/>
        <v>86.019766034691415</v>
      </c>
      <c r="F47" s="147">
        <f>SUM(F36:F46)</f>
        <v>1245</v>
      </c>
      <c r="G47" s="147">
        <f>SUM(G36:G46)</f>
        <v>4987</v>
      </c>
      <c r="H47" s="161">
        <f>SUM(H36:H46)</f>
        <v>3866</v>
      </c>
      <c r="I47" s="162">
        <f>SUM(I36:I46)</f>
        <v>2366</v>
      </c>
      <c r="J47" s="163">
        <f>SUM(J36:J46)</f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4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31"/>
      <c r="I49" s="431"/>
      <c r="J49" s="431"/>
    </row>
    <row r="50" spans="1:14" ht="18.75" x14ac:dyDescent="0.3">
      <c r="A50" s="70" t="s">
        <v>51</v>
      </c>
      <c r="B50" s="138">
        <v>313</v>
      </c>
      <c r="C50" s="151">
        <v>388</v>
      </c>
      <c r="D50" s="152">
        <v>27749</v>
      </c>
      <c r="E50" s="106">
        <f t="shared" ref="E50:E57" si="11">D50/B50</f>
        <v>88.654952076677318</v>
      </c>
      <c r="F50" s="138">
        <v>72</v>
      </c>
      <c r="G50" s="153">
        <f t="shared" ref="G50:G56" si="12">C50-F50</f>
        <v>316</v>
      </c>
      <c r="H50" s="154">
        <f t="shared" ref="H50:H56" si="13">C50-I50-J50</f>
        <v>246</v>
      </c>
      <c r="I50" s="107">
        <v>142</v>
      </c>
      <c r="J50" s="108">
        <v>0</v>
      </c>
    </row>
    <row r="51" spans="1:14" ht="18.75" x14ac:dyDescent="0.3">
      <c r="A51" s="79" t="s">
        <v>52</v>
      </c>
      <c r="B51" s="117">
        <v>545</v>
      </c>
      <c r="C51" s="155">
        <v>630</v>
      </c>
      <c r="D51" s="156">
        <v>44072</v>
      </c>
      <c r="E51" s="85">
        <f t="shared" si="11"/>
        <v>80.866055045871562</v>
      </c>
      <c r="F51" s="114">
        <v>65</v>
      </c>
      <c r="G51" s="153">
        <f t="shared" si="12"/>
        <v>565</v>
      </c>
      <c r="H51" s="111">
        <f t="shared" si="13"/>
        <v>381</v>
      </c>
      <c r="I51" s="112">
        <v>249</v>
      </c>
      <c r="J51" s="121">
        <v>0</v>
      </c>
    </row>
    <row r="52" spans="1:14" ht="18.75" x14ac:dyDescent="0.3">
      <c r="A52" s="79" t="s">
        <v>53</v>
      </c>
      <c r="B52" s="117">
        <v>1321</v>
      </c>
      <c r="C52" s="155">
        <v>1634</v>
      </c>
      <c r="D52" s="156">
        <v>113151</v>
      </c>
      <c r="E52" s="85">
        <f t="shared" si="11"/>
        <v>85.655563966691901</v>
      </c>
      <c r="F52" s="114">
        <v>309</v>
      </c>
      <c r="G52" s="153">
        <f t="shared" si="12"/>
        <v>1325</v>
      </c>
      <c r="H52" s="111">
        <f t="shared" si="13"/>
        <v>1028</v>
      </c>
      <c r="I52" s="112">
        <v>606</v>
      </c>
      <c r="J52" s="121">
        <v>0</v>
      </c>
    </row>
    <row r="53" spans="1:14" ht="18.75" x14ac:dyDescent="0.3">
      <c r="A53" s="79" t="s">
        <v>54</v>
      </c>
      <c r="B53" s="117">
        <v>337</v>
      </c>
      <c r="C53" s="155">
        <v>384</v>
      </c>
      <c r="D53" s="156">
        <v>25545</v>
      </c>
      <c r="E53" s="85">
        <f t="shared" si="11"/>
        <v>75.801186943620181</v>
      </c>
      <c r="F53" s="114">
        <v>42</v>
      </c>
      <c r="G53" s="153">
        <f t="shared" si="12"/>
        <v>342</v>
      </c>
      <c r="H53" s="111">
        <f t="shared" si="13"/>
        <v>206</v>
      </c>
      <c r="I53" s="112">
        <v>178</v>
      </c>
      <c r="J53" s="121">
        <v>0</v>
      </c>
    </row>
    <row r="54" spans="1:14" ht="18.75" x14ac:dyDescent="0.3">
      <c r="A54" s="79" t="s">
        <v>55</v>
      </c>
      <c r="B54" s="117">
        <v>295</v>
      </c>
      <c r="C54" s="155">
        <v>352</v>
      </c>
      <c r="D54" s="156">
        <v>27145</v>
      </c>
      <c r="E54" s="85">
        <f t="shared" si="11"/>
        <v>92.016949152542367</v>
      </c>
      <c r="F54" s="114">
        <v>52</v>
      </c>
      <c r="G54" s="153">
        <f t="shared" si="12"/>
        <v>300</v>
      </c>
      <c r="H54" s="111">
        <f t="shared" si="13"/>
        <v>204</v>
      </c>
      <c r="I54" s="112">
        <v>148</v>
      </c>
      <c r="J54" s="121">
        <v>0</v>
      </c>
    </row>
    <row r="55" spans="1:14" ht="18.75" x14ac:dyDescent="0.3">
      <c r="A55" s="79" t="s">
        <v>56</v>
      </c>
      <c r="B55" s="117">
        <v>251</v>
      </c>
      <c r="C55" s="155">
        <v>294</v>
      </c>
      <c r="D55" s="156">
        <v>19740</v>
      </c>
      <c r="E55" s="85">
        <f t="shared" si="11"/>
        <v>78.645418326693232</v>
      </c>
      <c r="F55" s="114">
        <v>44</v>
      </c>
      <c r="G55" s="153">
        <f t="shared" si="12"/>
        <v>250</v>
      </c>
      <c r="H55" s="111">
        <f t="shared" si="13"/>
        <v>189</v>
      </c>
      <c r="I55" s="112">
        <v>105</v>
      </c>
      <c r="J55" s="121">
        <v>0</v>
      </c>
    </row>
    <row r="56" spans="1:14" ht="19.5" thickBot="1" x14ac:dyDescent="0.35">
      <c r="A56" s="79" t="s">
        <v>57</v>
      </c>
      <c r="B56" s="144">
        <v>598</v>
      </c>
      <c r="C56" s="157">
        <v>741</v>
      </c>
      <c r="D56" s="158">
        <v>46604</v>
      </c>
      <c r="E56" s="85">
        <f t="shared" si="11"/>
        <v>77.933110367892979</v>
      </c>
      <c r="F56" s="127">
        <v>91</v>
      </c>
      <c r="G56" s="153">
        <f t="shared" si="12"/>
        <v>650</v>
      </c>
      <c r="H56" s="159">
        <f t="shared" si="13"/>
        <v>456</v>
      </c>
      <c r="I56" s="131">
        <v>285</v>
      </c>
      <c r="J56" s="132">
        <v>0</v>
      </c>
    </row>
    <row r="57" spans="1:14" ht="19.5" thickBot="1" x14ac:dyDescent="0.35">
      <c r="A57" s="95" t="s">
        <v>49</v>
      </c>
      <c r="B57" s="133">
        <f>SUM(B50:B56)</f>
        <v>3660</v>
      </c>
      <c r="C57" s="133">
        <f t="shared" ref="C57:J57" si="14">SUM(C50:C56)</f>
        <v>4423</v>
      </c>
      <c r="D57" s="135">
        <f t="shared" si="14"/>
        <v>304006</v>
      </c>
      <c r="E57" s="160">
        <f t="shared" si="11"/>
        <v>83.061748633879787</v>
      </c>
      <c r="F57" s="134">
        <f t="shared" si="14"/>
        <v>675</v>
      </c>
      <c r="G57" s="134">
        <f t="shared" si="14"/>
        <v>3748</v>
      </c>
      <c r="H57" s="161">
        <f t="shared" si="14"/>
        <v>2710</v>
      </c>
      <c r="I57" s="162">
        <f t="shared" si="14"/>
        <v>1713</v>
      </c>
      <c r="J57" s="163">
        <f t="shared" si="14"/>
        <v>0</v>
      </c>
      <c r="N57" s="56">
        <f>N6*N7</f>
        <v>0</v>
      </c>
    </row>
    <row r="58" spans="1:14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4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4" ht="18.75" x14ac:dyDescent="0.3">
      <c r="A60" s="70" t="s">
        <v>59</v>
      </c>
      <c r="B60" s="138">
        <v>511</v>
      </c>
      <c r="C60" s="139">
        <v>708</v>
      </c>
      <c r="D60" s="138">
        <v>48443</v>
      </c>
      <c r="E60" s="106">
        <f t="shared" ref="E60:E66" si="15">D60/B60</f>
        <v>94.800391389432491</v>
      </c>
      <c r="F60" s="153">
        <v>197</v>
      </c>
      <c r="G60" s="153">
        <f t="shared" ref="G60:G66" si="16">C60-F60</f>
        <v>511</v>
      </c>
      <c r="H60" s="154">
        <f t="shared" ref="H60:H66" si="17">C60-I60-J60</f>
        <v>425</v>
      </c>
      <c r="I60" s="107">
        <v>283</v>
      </c>
      <c r="J60" s="108">
        <v>0</v>
      </c>
    </row>
    <row r="61" spans="1:14" ht="18.75" x14ac:dyDescent="0.3">
      <c r="A61" s="79" t="s">
        <v>60</v>
      </c>
      <c r="B61" s="117">
        <v>465</v>
      </c>
      <c r="C61" s="141">
        <v>631</v>
      </c>
      <c r="D61" s="117">
        <v>42765</v>
      </c>
      <c r="E61" s="85">
        <f t="shared" si="15"/>
        <v>91.967741935483872</v>
      </c>
      <c r="F61" s="153">
        <v>160</v>
      </c>
      <c r="G61" s="153">
        <f t="shared" si="16"/>
        <v>471</v>
      </c>
      <c r="H61" s="111">
        <f t="shared" si="17"/>
        <v>409</v>
      </c>
      <c r="I61" s="112">
        <v>222</v>
      </c>
      <c r="J61" s="121">
        <v>0</v>
      </c>
    </row>
    <row r="62" spans="1:14" ht="18.75" x14ac:dyDescent="0.3">
      <c r="A62" s="79" t="s">
        <v>61</v>
      </c>
      <c r="B62" s="117">
        <v>593</v>
      </c>
      <c r="C62" s="141">
        <v>843</v>
      </c>
      <c r="D62" s="117">
        <v>56751</v>
      </c>
      <c r="E62" s="85">
        <f t="shared" si="15"/>
        <v>95.701517706576723</v>
      </c>
      <c r="F62" s="153">
        <v>249</v>
      </c>
      <c r="G62" s="153">
        <f t="shared" si="16"/>
        <v>594</v>
      </c>
      <c r="H62" s="111">
        <f t="shared" si="17"/>
        <v>586</v>
      </c>
      <c r="I62" s="112">
        <v>257</v>
      </c>
      <c r="J62" s="121">
        <v>0</v>
      </c>
    </row>
    <row r="63" spans="1:14" ht="18.75" x14ac:dyDescent="0.3">
      <c r="A63" s="79" t="s">
        <v>62</v>
      </c>
      <c r="B63" s="117">
        <v>405</v>
      </c>
      <c r="C63" s="141">
        <v>545</v>
      </c>
      <c r="D63" s="117">
        <v>35185</v>
      </c>
      <c r="E63" s="85">
        <f t="shared" si="15"/>
        <v>86.876543209876544</v>
      </c>
      <c r="F63" s="153">
        <v>125</v>
      </c>
      <c r="G63" s="153">
        <f t="shared" si="16"/>
        <v>420</v>
      </c>
      <c r="H63" s="111">
        <f t="shared" si="17"/>
        <v>343</v>
      </c>
      <c r="I63" s="112">
        <v>202</v>
      </c>
      <c r="J63" s="121">
        <v>0</v>
      </c>
    </row>
    <row r="64" spans="1:14" ht="18.75" x14ac:dyDescent="0.3">
      <c r="A64" s="79" t="s">
        <v>63</v>
      </c>
      <c r="B64" s="117">
        <v>226</v>
      </c>
      <c r="C64" s="141">
        <v>306</v>
      </c>
      <c r="D64" s="117">
        <v>18675</v>
      </c>
      <c r="E64" s="85">
        <f t="shared" si="15"/>
        <v>82.63274336283186</v>
      </c>
      <c r="F64" s="153">
        <v>62</v>
      </c>
      <c r="G64" s="153">
        <f t="shared" si="16"/>
        <v>244</v>
      </c>
      <c r="H64" s="111">
        <f t="shared" si="17"/>
        <v>167</v>
      </c>
      <c r="I64" s="112">
        <v>139</v>
      </c>
      <c r="J64" s="121">
        <v>0</v>
      </c>
    </row>
    <row r="65" spans="1:10" ht="18.75" x14ac:dyDescent="0.3">
      <c r="A65" s="79" t="s">
        <v>64</v>
      </c>
      <c r="B65" s="117">
        <v>445</v>
      </c>
      <c r="C65" s="141">
        <v>621</v>
      </c>
      <c r="D65" s="117">
        <v>43324</v>
      </c>
      <c r="E65" s="85">
        <f t="shared" si="15"/>
        <v>97.357303370786511</v>
      </c>
      <c r="F65" s="153">
        <v>171</v>
      </c>
      <c r="G65" s="153">
        <f t="shared" si="16"/>
        <v>450</v>
      </c>
      <c r="H65" s="111">
        <f t="shared" si="17"/>
        <v>409</v>
      </c>
      <c r="I65" s="112">
        <v>212</v>
      </c>
      <c r="J65" s="121">
        <v>0</v>
      </c>
    </row>
    <row r="66" spans="1:10" ht="19.5" thickBot="1" x14ac:dyDescent="0.35">
      <c r="A66" s="79" t="s">
        <v>65</v>
      </c>
      <c r="B66" s="144">
        <v>469</v>
      </c>
      <c r="C66" s="145">
        <v>610</v>
      </c>
      <c r="D66" s="144">
        <v>39505</v>
      </c>
      <c r="E66" s="85">
        <f t="shared" si="15"/>
        <v>84.232409381663118</v>
      </c>
      <c r="F66" s="164">
        <v>136</v>
      </c>
      <c r="G66" s="153">
        <f t="shared" si="16"/>
        <v>474</v>
      </c>
      <c r="H66" s="159">
        <f t="shared" si="17"/>
        <v>378</v>
      </c>
      <c r="I66" s="131">
        <v>232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3114</v>
      </c>
      <c r="C67" s="133">
        <f t="shared" ref="C67:J67" si="18">SUM(C60:C66)</f>
        <v>4264</v>
      </c>
      <c r="D67" s="133">
        <f t="shared" si="18"/>
        <v>284648</v>
      </c>
      <c r="E67" s="165">
        <f t="shared" si="18"/>
        <v>633.56865035665123</v>
      </c>
      <c r="F67" s="134">
        <f t="shared" si="18"/>
        <v>1100</v>
      </c>
      <c r="G67" s="134">
        <f t="shared" si="18"/>
        <v>3164</v>
      </c>
      <c r="H67" s="96">
        <f t="shared" si="18"/>
        <v>2717</v>
      </c>
      <c r="I67" s="99">
        <f t="shared" si="18"/>
        <v>1547</v>
      </c>
      <c r="J67" s="100">
        <f t="shared" si="18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381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269</v>
      </c>
      <c r="C70" s="139">
        <v>354</v>
      </c>
      <c r="D70" s="138">
        <v>24414</v>
      </c>
      <c r="E70" s="170">
        <f t="shared" ref="E70:E75" si="19">D70/B70</f>
        <v>90.758364312267659</v>
      </c>
      <c r="F70" s="153">
        <v>81</v>
      </c>
      <c r="G70" s="153">
        <f t="shared" ref="G70:G75" si="20">C70-F70</f>
        <v>273</v>
      </c>
      <c r="H70" s="104">
        <f t="shared" ref="H70:H75" si="21">C70-I70-J70</f>
        <v>220</v>
      </c>
      <c r="I70" s="171">
        <v>134</v>
      </c>
      <c r="J70" s="113">
        <v>0</v>
      </c>
    </row>
    <row r="71" spans="1:10" ht="18.75" x14ac:dyDescent="0.3">
      <c r="A71" s="79" t="s">
        <v>68</v>
      </c>
      <c r="B71" s="117">
        <v>490</v>
      </c>
      <c r="C71" s="141">
        <v>660</v>
      </c>
      <c r="D71" s="117">
        <v>43711</v>
      </c>
      <c r="E71" s="172">
        <f t="shared" si="19"/>
        <v>89.206122448979585</v>
      </c>
      <c r="F71" s="153">
        <v>164</v>
      </c>
      <c r="G71" s="153">
        <f t="shared" si="20"/>
        <v>496</v>
      </c>
      <c r="H71" s="111">
        <f t="shared" si="21"/>
        <v>400</v>
      </c>
      <c r="I71" s="112">
        <v>260</v>
      </c>
      <c r="J71" s="121">
        <v>0</v>
      </c>
    </row>
    <row r="72" spans="1:10" ht="18.75" x14ac:dyDescent="0.3">
      <c r="A72" s="79" t="s">
        <v>66</v>
      </c>
      <c r="B72" s="117">
        <v>551</v>
      </c>
      <c r="C72" s="141">
        <v>781</v>
      </c>
      <c r="D72" s="117">
        <v>50969</v>
      </c>
      <c r="E72" s="172">
        <f t="shared" si="19"/>
        <v>92.502722323048999</v>
      </c>
      <c r="F72" s="153">
        <v>216</v>
      </c>
      <c r="G72" s="153">
        <f t="shared" si="20"/>
        <v>565</v>
      </c>
      <c r="H72" s="111">
        <v>496</v>
      </c>
      <c r="I72" s="112">
        <v>285</v>
      </c>
      <c r="J72" s="121">
        <v>0</v>
      </c>
    </row>
    <row r="73" spans="1:10" ht="18.75" x14ac:dyDescent="0.3">
      <c r="A73" s="79" t="s">
        <v>69</v>
      </c>
      <c r="B73" s="117">
        <v>288</v>
      </c>
      <c r="C73" s="141">
        <v>346</v>
      </c>
      <c r="D73" s="117">
        <v>22712</v>
      </c>
      <c r="E73" s="172">
        <f t="shared" si="19"/>
        <v>78.861111111111114</v>
      </c>
      <c r="F73" s="153">
        <v>54</v>
      </c>
      <c r="G73" s="153">
        <f t="shared" si="20"/>
        <v>292</v>
      </c>
      <c r="H73" s="111">
        <f t="shared" si="21"/>
        <v>195</v>
      </c>
      <c r="I73" s="112">
        <v>151</v>
      </c>
      <c r="J73" s="121">
        <v>0</v>
      </c>
    </row>
    <row r="74" spans="1:10" ht="18.75" x14ac:dyDescent="0.3">
      <c r="A74" s="79" t="s">
        <v>70</v>
      </c>
      <c r="B74" s="117">
        <v>329</v>
      </c>
      <c r="C74" s="141">
        <v>444</v>
      </c>
      <c r="D74" s="117">
        <v>28838</v>
      </c>
      <c r="E74" s="172">
        <f t="shared" si="19"/>
        <v>87.653495440729486</v>
      </c>
      <c r="F74" s="153">
        <v>115</v>
      </c>
      <c r="G74" s="153">
        <f t="shared" si="20"/>
        <v>329</v>
      </c>
      <c r="H74" s="111">
        <f t="shared" si="21"/>
        <v>276</v>
      </c>
      <c r="I74" s="112">
        <v>168</v>
      </c>
      <c r="J74" s="121">
        <v>0</v>
      </c>
    </row>
    <row r="75" spans="1:10" ht="19.5" thickBot="1" x14ac:dyDescent="0.35">
      <c r="A75" s="86" t="s">
        <v>71</v>
      </c>
      <c r="B75" s="144">
        <v>274</v>
      </c>
      <c r="C75" s="145">
        <v>371</v>
      </c>
      <c r="D75" s="144">
        <v>24257</v>
      </c>
      <c r="E75" s="173">
        <f t="shared" si="19"/>
        <v>88.529197080291965</v>
      </c>
      <c r="F75" s="164">
        <v>91</v>
      </c>
      <c r="G75" s="153">
        <f t="shared" si="20"/>
        <v>280</v>
      </c>
      <c r="H75" s="174">
        <f t="shared" si="21"/>
        <v>250</v>
      </c>
      <c r="I75" s="175">
        <v>121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2201</v>
      </c>
      <c r="C76" s="133">
        <f t="shared" ref="C76:J76" si="22">SUM(C70:C75)</f>
        <v>2956</v>
      </c>
      <c r="D76" s="133">
        <f t="shared" si="22"/>
        <v>194901</v>
      </c>
      <c r="E76" s="160">
        <f t="shared" si="22"/>
        <v>527.51101271642892</v>
      </c>
      <c r="F76" s="134">
        <f t="shared" si="22"/>
        <v>721</v>
      </c>
      <c r="G76" s="134">
        <f t="shared" si="22"/>
        <v>2235</v>
      </c>
      <c r="H76" s="96">
        <f t="shared" si="22"/>
        <v>1837</v>
      </c>
      <c r="I76" s="99">
        <f t="shared" si="22"/>
        <v>1119</v>
      </c>
      <c r="J76" s="100">
        <f t="shared" si="22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142</v>
      </c>
      <c r="C79" s="139">
        <v>208</v>
      </c>
      <c r="D79" s="138">
        <v>14445</v>
      </c>
      <c r="E79" s="170">
        <f t="shared" ref="E79:E88" si="23">D79/B79</f>
        <v>101.72535211267606</v>
      </c>
      <c r="F79" s="153">
        <v>67</v>
      </c>
      <c r="G79" s="153">
        <f t="shared" ref="G79:G88" si="24">C79-F79</f>
        <v>141</v>
      </c>
      <c r="H79" s="154">
        <f t="shared" ref="H79:H88" si="25">C79-I79-J79</f>
        <v>130</v>
      </c>
      <c r="I79" s="107">
        <v>78</v>
      </c>
      <c r="J79" s="108">
        <v>0</v>
      </c>
    </row>
    <row r="80" spans="1:10" ht="18.75" x14ac:dyDescent="0.3">
      <c r="A80" s="79" t="s">
        <v>74</v>
      </c>
      <c r="B80" s="117">
        <v>11</v>
      </c>
      <c r="C80" s="141">
        <v>13</v>
      </c>
      <c r="D80" s="117">
        <v>866</v>
      </c>
      <c r="E80" s="172">
        <f t="shared" si="23"/>
        <v>78.727272727272734</v>
      </c>
      <c r="F80" s="153">
        <v>2</v>
      </c>
      <c r="G80" s="153">
        <f t="shared" si="24"/>
        <v>11</v>
      </c>
      <c r="H80" s="111">
        <f t="shared" si="25"/>
        <v>7</v>
      </c>
      <c r="I80" s="112">
        <v>6</v>
      </c>
      <c r="J80" s="121">
        <v>0</v>
      </c>
    </row>
    <row r="81" spans="1:10" ht="18.75" x14ac:dyDescent="0.3">
      <c r="A81" s="79" t="s">
        <v>75</v>
      </c>
      <c r="B81" s="117">
        <v>359</v>
      </c>
      <c r="C81" s="141">
        <v>564</v>
      </c>
      <c r="D81" s="117">
        <v>38417</v>
      </c>
      <c r="E81" s="172">
        <f t="shared" si="23"/>
        <v>107.01114206128133</v>
      </c>
      <c r="F81" s="153">
        <v>202</v>
      </c>
      <c r="G81" s="153">
        <f t="shared" si="24"/>
        <v>362</v>
      </c>
      <c r="H81" s="111">
        <f t="shared" si="25"/>
        <v>362</v>
      </c>
      <c r="I81" s="112">
        <v>202</v>
      </c>
      <c r="J81" s="121">
        <v>0</v>
      </c>
    </row>
    <row r="82" spans="1:10" ht="18.75" x14ac:dyDescent="0.3">
      <c r="A82" s="79" t="s">
        <v>72</v>
      </c>
      <c r="B82" s="117">
        <v>514</v>
      </c>
      <c r="C82" s="141">
        <v>678</v>
      </c>
      <c r="D82" s="117">
        <v>45669</v>
      </c>
      <c r="E82" s="172">
        <f t="shared" si="23"/>
        <v>88.850194552529189</v>
      </c>
      <c r="F82" s="153">
        <v>142</v>
      </c>
      <c r="G82" s="153">
        <f t="shared" si="24"/>
        <v>536</v>
      </c>
      <c r="H82" s="111">
        <f t="shared" si="25"/>
        <v>453</v>
      </c>
      <c r="I82" s="112">
        <v>225</v>
      </c>
      <c r="J82" s="121">
        <v>0</v>
      </c>
    </row>
    <row r="83" spans="1:10" ht="18.75" x14ac:dyDescent="0.3">
      <c r="A83" s="79" t="s">
        <v>76</v>
      </c>
      <c r="B83" s="117">
        <v>482</v>
      </c>
      <c r="C83" s="141">
        <v>643</v>
      </c>
      <c r="D83" s="117">
        <v>45518</v>
      </c>
      <c r="E83" s="172">
        <f t="shared" si="23"/>
        <v>94.435684647302907</v>
      </c>
      <c r="F83" s="153">
        <v>157</v>
      </c>
      <c r="G83" s="153">
        <f t="shared" si="24"/>
        <v>486</v>
      </c>
      <c r="H83" s="111">
        <f t="shared" si="25"/>
        <v>394</v>
      </c>
      <c r="I83" s="112">
        <v>249</v>
      </c>
      <c r="J83" s="121">
        <v>0</v>
      </c>
    </row>
    <row r="84" spans="1:10" ht="18.75" x14ac:dyDescent="0.3">
      <c r="A84" s="79" t="s">
        <v>77</v>
      </c>
      <c r="B84" s="117">
        <v>473</v>
      </c>
      <c r="C84" s="141">
        <v>605</v>
      </c>
      <c r="D84" s="117">
        <v>42109</v>
      </c>
      <c r="E84" s="172">
        <f t="shared" si="23"/>
        <v>89.02536997885835</v>
      </c>
      <c r="F84" s="153">
        <v>124</v>
      </c>
      <c r="G84" s="153">
        <f t="shared" si="24"/>
        <v>481</v>
      </c>
      <c r="H84" s="111">
        <f t="shared" si="25"/>
        <v>373</v>
      </c>
      <c r="I84" s="112">
        <v>232</v>
      </c>
      <c r="J84" s="121">
        <v>0</v>
      </c>
    </row>
    <row r="85" spans="1:10" ht="18.75" x14ac:dyDescent="0.3">
      <c r="A85" s="79" t="s">
        <v>78</v>
      </c>
      <c r="B85" s="117">
        <v>163</v>
      </c>
      <c r="C85" s="141">
        <v>197</v>
      </c>
      <c r="D85" s="117">
        <v>13925</v>
      </c>
      <c r="E85" s="172">
        <f t="shared" si="23"/>
        <v>85.429447852760731</v>
      </c>
      <c r="F85" s="153">
        <v>31</v>
      </c>
      <c r="G85" s="153">
        <f t="shared" si="24"/>
        <v>166</v>
      </c>
      <c r="H85" s="111">
        <f t="shared" si="25"/>
        <v>117</v>
      </c>
      <c r="I85" s="112">
        <v>80</v>
      </c>
      <c r="J85" s="121">
        <v>0</v>
      </c>
    </row>
    <row r="86" spans="1:10" ht="18.75" x14ac:dyDescent="0.3">
      <c r="A86" s="79" t="s">
        <v>79</v>
      </c>
      <c r="B86" s="117">
        <v>320</v>
      </c>
      <c r="C86" s="141">
        <v>388</v>
      </c>
      <c r="D86" s="117">
        <v>26280</v>
      </c>
      <c r="E86" s="172">
        <f t="shared" si="23"/>
        <v>82.125</v>
      </c>
      <c r="F86" s="153">
        <v>73</v>
      </c>
      <c r="G86" s="153">
        <f t="shared" si="24"/>
        <v>315</v>
      </c>
      <c r="H86" s="111">
        <f t="shared" si="25"/>
        <v>247</v>
      </c>
      <c r="I86" s="112">
        <v>141</v>
      </c>
      <c r="J86" s="121">
        <v>0</v>
      </c>
    </row>
    <row r="87" spans="1:10" ht="18.75" x14ac:dyDescent="0.3">
      <c r="A87" s="79" t="s">
        <v>80</v>
      </c>
      <c r="B87" s="117">
        <v>106</v>
      </c>
      <c r="C87" s="141">
        <v>122</v>
      </c>
      <c r="D87" s="117">
        <v>7934</v>
      </c>
      <c r="E87" s="172">
        <f t="shared" si="23"/>
        <v>74.84905660377359</v>
      </c>
      <c r="F87" s="153">
        <v>16</v>
      </c>
      <c r="G87" s="153">
        <f t="shared" si="24"/>
        <v>106</v>
      </c>
      <c r="H87" s="111">
        <f t="shared" si="25"/>
        <v>68</v>
      </c>
      <c r="I87" s="112">
        <v>54</v>
      </c>
      <c r="J87" s="121">
        <v>0</v>
      </c>
    </row>
    <row r="88" spans="1:10" ht="19.5" thickBot="1" x14ac:dyDescent="0.35">
      <c r="A88" s="86" t="s">
        <v>81</v>
      </c>
      <c r="B88" s="144">
        <v>594</v>
      </c>
      <c r="C88" s="145">
        <v>764</v>
      </c>
      <c r="D88" s="144">
        <v>54233</v>
      </c>
      <c r="E88" s="173">
        <f t="shared" si="23"/>
        <v>91.301346801346796</v>
      </c>
      <c r="F88" s="164">
        <v>155</v>
      </c>
      <c r="G88" s="153">
        <f t="shared" si="24"/>
        <v>609</v>
      </c>
      <c r="H88" s="159">
        <f t="shared" si="25"/>
        <v>480</v>
      </c>
      <c r="I88" s="131">
        <v>284</v>
      </c>
      <c r="J88" s="132">
        <v>0</v>
      </c>
    </row>
    <row r="89" spans="1:10" ht="19.5" thickBot="1" x14ac:dyDescent="0.35">
      <c r="A89" s="95" t="s">
        <v>49</v>
      </c>
      <c r="B89" s="133">
        <f t="shared" ref="B89:J89" si="26">SUM(B79:B88)</f>
        <v>3164</v>
      </c>
      <c r="C89" s="133">
        <f t="shared" si="26"/>
        <v>4182</v>
      </c>
      <c r="D89" s="133">
        <f t="shared" si="26"/>
        <v>289396</v>
      </c>
      <c r="E89" s="176">
        <f t="shared" si="26"/>
        <v>893.47986733780169</v>
      </c>
      <c r="F89" s="177">
        <f t="shared" si="26"/>
        <v>969</v>
      </c>
      <c r="G89" s="177">
        <f t="shared" si="26"/>
        <v>3213</v>
      </c>
      <c r="H89" s="161">
        <f t="shared" si="26"/>
        <v>2631</v>
      </c>
      <c r="I89" s="162">
        <f t="shared" si="26"/>
        <v>1551</v>
      </c>
      <c r="J89" s="163">
        <f t="shared" si="26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292</v>
      </c>
      <c r="C92" s="139">
        <v>358</v>
      </c>
      <c r="D92" s="152">
        <v>23984</v>
      </c>
      <c r="E92" s="106">
        <f t="shared" ref="E92:E100" si="27">D92/B92</f>
        <v>82.136986301369859</v>
      </c>
      <c r="F92" s="153">
        <v>63</v>
      </c>
      <c r="G92" s="153">
        <f t="shared" ref="G92:G100" si="28">C92-F92</f>
        <v>295</v>
      </c>
      <c r="H92" s="154">
        <f t="shared" ref="H92:H100" si="29">C92-I92-J92</f>
        <v>210</v>
      </c>
      <c r="I92" s="107">
        <v>148</v>
      </c>
      <c r="J92" s="108">
        <v>0</v>
      </c>
    </row>
    <row r="93" spans="1:10" ht="18.75" x14ac:dyDescent="0.3">
      <c r="A93" s="79" t="s">
        <v>84</v>
      </c>
      <c r="B93" s="117">
        <v>351</v>
      </c>
      <c r="C93" s="141">
        <v>401</v>
      </c>
      <c r="D93" s="156">
        <v>26024</v>
      </c>
      <c r="E93" s="85">
        <f t="shared" si="27"/>
        <v>74.142450142450144</v>
      </c>
      <c r="F93" s="153">
        <v>42</v>
      </c>
      <c r="G93" s="153">
        <f t="shared" si="28"/>
        <v>359</v>
      </c>
      <c r="H93" s="111">
        <f t="shared" si="29"/>
        <v>230</v>
      </c>
      <c r="I93" s="112">
        <v>171</v>
      </c>
      <c r="J93" s="121">
        <v>0</v>
      </c>
    </row>
    <row r="94" spans="1:10" ht="18.75" x14ac:dyDescent="0.3">
      <c r="A94" s="79" t="s">
        <v>85</v>
      </c>
      <c r="B94" s="117">
        <v>224</v>
      </c>
      <c r="C94" s="141">
        <v>259</v>
      </c>
      <c r="D94" s="156">
        <v>16861</v>
      </c>
      <c r="E94" s="85">
        <f t="shared" si="27"/>
        <v>75.272321428571431</v>
      </c>
      <c r="F94" s="153">
        <v>34</v>
      </c>
      <c r="G94" s="153">
        <f t="shared" si="28"/>
        <v>225</v>
      </c>
      <c r="H94" s="111">
        <f t="shared" si="29"/>
        <v>171</v>
      </c>
      <c r="I94" s="112">
        <v>88</v>
      </c>
      <c r="J94" s="121">
        <v>0</v>
      </c>
    </row>
    <row r="95" spans="1:10" ht="18.75" x14ac:dyDescent="0.3">
      <c r="A95" s="79" t="s">
        <v>86</v>
      </c>
      <c r="B95" s="117">
        <v>114</v>
      </c>
      <c r="C95" s="141">
        <v>143</v>
      </c>
      <c r="D95" s="156">
        <v>9493</v>
      </c>
      <c r="E95" s="85">
        <f t="shared" si="27"/>
        <v>83.271929824561397</v>
      </c>
      <c r="F95" s="153">
        <v>27</v>
      </c>
      <c r="G95" s="153">
        <f t="shared" si="28"/>
        <v>116</v>
      </c>
      <c r="H95" s="111">
        <f t="shared" si="29"/>
        <v>81</v>
      </c>
      <c r="I95" s="112">
        <v>62</v>
      </c>
      <c r="J95" s="121">
        <v>0</v>
      </c>
    </row>
    <row r="96" spans="1:10" ht="18.75" x14ac:dyDescent="0.3">
      <c r="A96" s="79" t="s">
        <v>87</v>
      </c>
      <c r="B96" s="117">
        <v>328</v>
      </c>
      <c r="C96" s="141">
        <v>375</v>
      </c>
      <c r="D96" s="156">
        <v>25249</v>
      </c>
      <c r="E96" s="85">
        <f t="shared" si="27"/>
        <v>76.978658536585371</v>
      </c>
      <c r="F96" s="153">
        <v>36</v>
      </c>
      <c r="G96" s="153">
        <f t="shared" si="28"/>
        <v>339</v>
      </c>
      <c r="H96" s="111">
        <f t="shared" si="29"/>
        <v>235</v>
      </c>
      <c r="I96" s="112">
        <v>140</v>
      </c>
      <c r="J96" s="121">
        <v>0</v>
      </c>
    </row>
    <row r="97" spans="1:10" ht="18.75" x14ac:dyDescent="0.3">
      <c r="A97" s="79" t="s">
        <v>88</v>
      </c>
      <c r="B97" s="117">
        <v>56</v>
      </c>
      <c r="C97" s="141">
        <v>96</v>
      </c>
      <c r="D97" s="156">
        <v>6718</v>
      </c>
      <c r="E97" s="85">
        <f t="shared" si="27"/>
        <v>119.96428571428571</v>
      </c>
      <c r="F97" s="153">
        <v>33</v>
      </c>
      <c r="G97" s="153">
        <f t="shared" si="28"/>
        <v>63</v>
      </c>
      <c r="H97" s="111">
        <f t="shared" si="29"/>
        <v>58</v>
      </c>
      <c r="I97" s="112">
        <v>38</v>
      </c>
      <c r="J97" s="121">
        <v>0</v>
      </c>
    </row>
    <row r="98" spans="1:10" ht="18.75" x14ac:dyDescent="0.3">
      <c r="A98" s="79" t="s">
        <v>89</v>
      </c>
      <c r="B98" s="117">
        <v>1003</v>
      </c>
      <c r="C98" s="141">
        <v>1421</v>
      </c>
      <c r="D98" s="156">
        <v>92983</v>
      </c>
      <c r="E98" s="85">
        <f t="shared" si="27"/>
        <v>92.704885343968101</v>
      </c>
      <c r="F98" s="153">
        <v>392</v>
      </c>
      <c r="G98" s="153">
        <f t="shared" si="28"/>
        <v>1029</v>
      </c>
      <c r="H98" s="111">
        <f t="shared" si="29"/>
        <v>905</v>
      </c>
      <c r="I98" s="112">
        <v>516</v>
      </c>
      <c r="J98" s="121">
        <v>0</v>
      </c>
    </row>
    <row r="99" spans="1:10" ht="18.75" customHeight="1" x14ac:dyDescent="0.3">
      <c r="A99" s="178" t="s">
        <v>90</v>
      </c>
      <c r="B99" s="117">
        <v>247</v>
      </c>
      <c r="C99" s="141">
        <v>289</v>
      </c>
      <c r="D99" s="179">
        <v>18657</v>
      </c>
      <c r="E99" s="180">
        <f t="shared" si="27"/>
        <v>75.534412955465584</v>
      </c>
      <c r="F99" s="153">
        <v>38</v>
      </c>
      <c r="G99" s="153">
        <f t="shared" si="28"/>
        <v>251</v>
      </c>
      <c r="H99" s="111">
        <f t="shared" si="29"/>
        <v>156</v>
      </c>
      <c r="I99" s="112">
        <v>133</v>
      </c>
      <c r="J99" s="121">
        <v>0</v>
      </c>
    </row>
    <row r="100" spans="1:10" ht="19.5" thickBot="1" x14ac:dyDescent="0.35">
      <c r="A100" s="79" t="s">
        <v>91</v>
      </c>
      <c r="B100" s="144">
        <v>398</v>
      </c>
      <c r="C100" s="145">
        <v>477</v>
      </c>
      <c r="D100" s="158">
        <v>31579</v>
      </c>
      <c r="E100" s="92">
        <f t="shared" si="27"/>
        <v>79.344221105527637</v>
      </c>
      <c r="F100" s="164">
        <v>74</v>
      </c>
      <c r="G100" s="153">
        <f t="shared" si="28"/>
        <v>403</v>
      </c>
      <c r="H100" s="159">
        <f t="shared" si="29"/>
        <v>292</v>
      </c>
      <c r="I100" s="131">
        <v>185</v>
      </c>
      <c r="J100" s="132">
        <v>0</v>
      </c>
    </row>
    <row r="101" spans="1:10" ht="19.5" thickBot="1" x14ac:dyDescent="0.35">
      <c r="A101" s="95" t="s">
        <v>49</v>
      </c>
      <c r="B101" s="133">
        <f t="shared" ref="B101:J101" si="30">SUM(B92:B100)</f>
        <v>3013</v>
      </c>
      <c r="C101" s="133">
        <f t="shared" si="30"/>
        <v>3819</v>
      </c>
      <c r="D101" s="133">
        <f t="shared" si="30"/>
        <v>251548</v>
      </c>
      <c r="E101" s="160">
        <f t="shared" si="30"/>
        <v>759.35015135278513</v>
      </c>
      <c r="F101" s="134">
        <f t="shared" si="30"/>
        <v>739</v>
      </c>
      <c r="G101" s="134">
        <f t="shared" si="30"/>
        <v>3080</v>
      </c>
      <c r="H101" s="161">
        <f t="shared" si="30"/>
        <v>2338</v>
      </c>
      <c r="I101" s="162">
        <f t="shared" si="30"/>
        <v>1481</v>
      </c>
      <c r="J101" s="163">
        <f t="shared" si="30"/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211</v>
      </c>
      <c r="C104" s="183">
        <v>253</v>
      </c>
      <c r="D104" s="182">
        <v>17460</v>
      </c>
      <c r="E104" s="170">
        <f t="shared" ref="E104:E117" si="31">D104/B104</f>
        <v>82.748815165876778</v>
      </c>
      <c r="F104" s="153">
        <v>30</v>
      </c>
      <c r="G104" s="153">
        <f t="shared" ref="G104:G117" si="32">C104-F104</f>
        <v>223</v>
      </c>
      <c r="H104" s="154">
        <f t="shared" ref="H104:H117" si="33">C104-I104-J104</f>
        <v>155</v>
      </c>
      <c r="I104" s="107">
        <v>98</v>
      </c>
      <c r="J104" s="108">
        <v>0</v>
      </c>
    </row>
    <row r="105" spans="1:10" ht="18.75" x14ac:dyDescent="0.3">
      <c r="A105" s="184" t="s">
        <v>94</v>
      </c>
      <c r="B105" s="117">
        <v>335</v>
      </c>
      <c r="C105" s="119">
        <v>422</v>
      </c>
      <c r="D105" s="117">
        <v>27357</v>
      </c>
      <c r="E105" s="172">
        <f t="shared" si="31"/>
        <v>81.662686567164172</v>
      </c>
      <c r="F105" s="153">
        <v>69</v>
      </c>
      <c r="G105" s="153">
        <f t="shared" si="32"/>
        <v>353</v>
      </c>
      <c r="H105" s="111">
        <f t="shared" si="33"/>
        <v>260</v>
      </c>
      <c r="I105" s="112">
        <v>162</v>
      </c>
      <c r="J105" s="121">
        <v>0</v>
      </c>
    </row>
    <row r="106" spans="1:10" ht="18.75" x14ac:dyDescent="0.3">
      <c r="A106" s="184" t="s">
        <v>95</v>
      </c>
      <c r="B106" s="114">
        <v>52</v>
      </c>
      <c r="C106" s="185">
        <v>53</v>
      </c>
      <c r="D106" s="114">
        <v>3531</v>
      </c>
      <c r="E106" s="172">
        <f t="shared" si="31"/>
        <v>67.90384615384616</v>
      </c>
      <c r="F106" s="153">
        <v>0</v>
      </c>
      <c r="G106" s="153">
        <f t="shared" si="32"/>
        <v>53</v>
      </c>
      <c r="H106" s="111">
        <f t="shared" si="33"/>
        <v>37</v>
      </c>
      <c r="I106" s="112">
        <v>16</v>
      </c>
      <c r="J106" s="121">
        <v>0</v>
      </c>
    </row>
    <row r="107" spans="1:10" ht="18.75" x14ac:dyDescent="0.3">
      <c r="A107" s="184" t="s">
        <v>96</v>
      </c>
      <c r="B107" s="117">
        <v>416</v>
      </c>
      <c r="C107" s="141">
        <v>470</v>
      </c>
      <c r="D107" s="117">
        <v>31096</v>
      </c>
      <c r="E107" s="172">
        <f t="shared" si="31"/>
        <v>74.75</v>
      </c>
      <c r="F107" s="153">
        <v>47</v>
      </c>
      <c r="G107" s="153">
        <f t="shared" si="32"/>
        <v>423</v>
      </c>
      <c r="H107" s="111">
        <f t="shared" si="33"/>
        <v>274</v>
      </c>
      <c r="I107" s="112">
        <v>196</v>
      </c>
      <c r="J107" s="121">
        <v>0</v>
      </c>
    </row>
    <row r="108" spans="1:10" ht="18.75" x14ac:dyDescent="0.3">
      <c r="A108" s="79" t="s">
        <v>97</v>
      </c>
      <c r="B108" s="117">
        <v>307</v>
      </c>
      <c r="C108" s="141">
        <v>352</v>
      </c>
      <c r="D108" s="117">
        <v>22667</v>
      </c>
      <c r="E108" s="172">
        <f t="shared" si="31"/>
        <v>73.833876221498372</v>
      </c>
      <c r="F108" s="153">
        <v>38</v>
      </c>
      <c r="G108" s="153">
        <f t="shared" si="32"/>
        <v>314</v>
      </c>
      <c r="H108" s="111">
        <f t="shared" si="33"/>
        <v>220</v>
      </c>
      <c r="I108" s="112">
        <v>132</v>
      </c>
      <c r="J108" s="121">
        <v>0</v>
      </c>
    </row>
    <row r="109" spans="1:10" ht="18.75" x14ac:dyDescent="0.3">
      <c r="A109" s="79" t="s">
        <v>98</v>
      </c>
      <c r="B109" s="117">
        <v>293</v>
      </c>
      <c r="C109" s="141">
        <v>334</v>
      </c>
      <c r="D109" s="117">
        <v>24522</v>
      </c>
      <c r="E109" s="172">
        <f t="shared" si="31"/>
        <v>83.692832764505113</v>
      </c>
      <c r="F109" s="153">
        <v>38</v>
      </c>
      <c r="G109" s="153">
        <f t="shared" si="32"/>
        <v>296</v>
      </c>
      <c r="H109" s="111">
        <f t="shared" si="33"/>
        <v>184</v>
      </c>
      <c r="I109" s="112">
        <v>150</v>
      </c>
      <c r="J109" s="121">
        <v>0</v>
      </c>
    </row>
    <row r="110" spans="1:10" ht="18.75" x14ac:dyDescent="0.3">
      <c r="A110" s="79" t="s">
        <v>99</v>
      </c>
      <c r="B110" s="117">
        <v>483</v>
      </c>
      <c r="C110" s="141">
        <v>576</v>
      </c>
      <c r="D110" s="117">
        <v>38286</v>
      </c>
      <c r="E110" s="172">
        <f t="shared" si="31"/>
        <v>79.267080745341616</v>
      </c>
      <c r="F110" s="153">
        <v>91</v>
      </c>
      <c r="G110" s="153">
        <f t="shared" si="32"/>
        <v>485</v>
      </c>
      <c r="H110" s="111">
        <f t="shared" si="33"/>
        <v>372</v>
      </c>
      <c r="I110" s="112">
        <v>204</v>
      </c>
      <c r="J110" s="121">
        <v>0</v>
      </c>
    </row>
    <row r="111" spans="1:10" ht="18.75" x14ac:dyDescent="0.3">
      <c r="A111" s="79" t="s">
        <v>100</v>
      </c>
      <c r="B111" s="117">
        <v>390</v>
      </c>
      <c r="C111" s="141">
        <v>451</v>
      </c>
      <c r="D111" s="117">
        <v>29910</v>
      </c>
      <c r="E111" s="172">
        <f t="shared" si="31"/>
        <v>76.692307692307693</v>
      </c>
      <c r="F111" s="153">
        <v>45</v>
      </c>
      <c r="G111" s="153">
        <f t="shared" si="32"/>
        <v>406</v>
      </c>
      <c r="H111" s="111">
        <f t="shared" si="33"/>
        <v>254</v>
      </c>
      <c r="I111" s="112">
        <v>197</v>
      </c>
      <c r="J111" s="121">
        <v>0</v>
      </c>
    </row>
    <row r="112" spans="1:10" ht="18.75" x14ac:dyDescent="0.3">
      <c r="A112" s="79" t="s">
        <v>101</v>
      </c>
      <c r="B112" s="117">
        <v>332</v>
      </c>
      <c r="C112" s="141">
        <v>389</v>
      </c>
      <c r="D112" s="117">
        <v>27184</v>
      </c>
      <c r="E112" s="172">
        <f t="shared" si="31"/>
        <v>81.879518072289159</v>
      </c>
      <c r="F112" s="153">
        <v>58</v>
      </c>
      <c r="G112" s="153">
        <f t="shared" si="32"/>
        <v>331</v>
      </c>
      <c r="H112" s="111">
        <f t="shared" si="33"/>
        <v>220</v>
      </c>
      <c r="I112" s="112">
        <v>169</v>
      </c>
      <c r="J112" s="121">
        <v>0</v>
      </c>
    </row>
    <row r="113" spans="1:10" ht="18.75" x14ac:dyDescent="0.3">
      <c r="A113" s="79" t="s">
        <v>102</v>
      </c>
      <c r="B113" s="117">
        <v>532</v>
      </c>
      <c r="C113" s="141">
        <v>627</v>
      </c>
      <c r="D113" s="117">
        <v>42081</v>
      </c>
      <c r="E113" s="172">
        <f t="shared" si="31"/>
        <v>79.099624060150376</v>
      </c>
      <c r="F113" s="153">
        <v>88</v>
      </c>
      <c r="G113" s="153">
        <f t="shared" si="32"/>
        <v>539</v>
      </c>
      <c r="H113" s="111">
        <f t="shared" si="33"/>
        <v>398</v>
      </c>
      <c r="I113" s="112">
        <v>229</v>
      </c>
      <c r="J113" s="121">
        <v>0</v>
      </c>
    </row>
    <row r="114" spans="1:10" ht="18.75" x14ac:dyDescent="0.3">
      <c r="A114" s="79" t="s">
        <v>103</v>
      </c>
      <c r="B114" s="117">
        <v>523</v>
      </c>
      <c r="C114" s="141">
        <v>649</v>
      </c>
      <c r="D114" s="117">
        <v>43482</v>
      </c>
      <c r="E114" s="172">
        <f t="shared" si="31"/>
        <v>83.139579349904395</v>
      </c>
      <c r="F114" s="153">
        <v>123</v>
      </c>
      <c r="G114" s="153">
        <f t="shared" si="32"/>
        <v>526</v>
      </c>
      <c r="H114" s="111">
        <f t="shared" si="33"/>
        <v>399</v>
      </c>
      <c r="I114" s="112">
        <v>250</v>
      </c>
      <c r="J114" s="121">
        <v>0</v>
      </c>
    </row>
    <row r="115" spans="1:10" ht="18.75" x14ac:dyDescent="0.3">
      <c r="A115" s="79" t="s">
        <v>104</v>
      </c>
      <c r="B115" s="117">
        <v>1144</v>
      </c>
      <c r="C115" s="141">
        <v>1325</v>
      </c>
      <c r="D115" s="117">
        <v>86706</v>
      </c>
      <c r="E115" s="172">
        <f t="shared" si="31"/>
        <v>75.79195804195804</v>
      </c>
      <c r="F115" s="153">
        <v>177</v>
      </c>
      <c r="G115" s="153">
        <f t="shared" si="32"/>
        <v>1148</v>
      </c>
      <c r="H115" s="111">
        <f t="shared" si="33"/>
        <v>806</v>
      </c>
      <c r="I115" s="112">
        <v>519</v>
      </c>
      <c r="J115" s="121">
        <v>0</v>
      </c>
    </row>
    <row r="116" spans="1:10" ht="18.75" x14ac:dyDescent="0.3">
      <c r="A116" s="79" t="s">
        <v>105</v>
      </c>
      <c r="B116" s="117">
        <v>283</v>
      </c>
      <c r="C116" s="141">
        <v>328</v>
      </c>
      <c r="D116" s="117">
        <v>21874</v>
      </c>
      <c r="E116" s="172">
        <f t="shared" si="31"/>
        <v>77.293286219081267</v>
      </c>
      <c r="F116" s="153">
        <v>43</v>
      </c>
      <c r="G116" s="153">
        <f t="shared" si="32"/>
        <v>285</v>
      </c>
      <c r="H116" s="111">
        <f t="shared" si="33"/>
        <v>199</v>
      </c>
      <c r="I116" s="112">
        <v>129</v>
      </c>
      <c r="J116" s="121">
        <v>0</v>
      </c>
    </row>
    <row r="117" spans="1:10" ht="19.5" thickBot="1" x14ac:dyDescent="0.35">
      <c r="A117" s="79" t="s">
        <v>106</v>
      </c>
      <c r="B117" s="144">
        <v>534</v>
      </c>
      <c r="C117" s="145">
        <v>577</v>
      </c>
      <c r="D117" s="144">
        <v>37669</v>
      </c>
      <c r="E117" s="173">
        <f t="shared" si="31"/>
        <v>70.541198501872657</v>
      </c>
      <c r="F117" s="164">
        <v>35</v>
      </c>
      <c r="G117" s="153">
        <f t="shared" si="32"/>
        <v>542</v>
      </c>
      <c r="H117" s="159">
        <f t="shared" si="33"/>
        <v>347</v>
      </c>
      <c r="I117" s="131">
        <v>230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5835</v>
      </c>
      <c r="C118" s="133">
        <f t="shared" ref="C118:J118" si="34">SUM(C104:C117)</f>
        <v>6806</v>
      </c>
      <c r="D118" s="133">
        <f t="shared" si="34"/>
        <v>453825</v>
      </c>
      <c r="E118" s="160">
        <f t="shared" si="34"/>
        <v>1088.2966095557958</v>
      </c>
      <c r="F118" s="134">
        <f t="shared" si="34"/>
        <v>882</v>
      </c>
      <c r="G118" s="134">
        <f t="shared" si="34"/>
        <v>5924</v>
      </c>
      <c r="H118" s="161">
        <f>SUM(H104:H117)</f>
        <v>4125</v>
      </c>
      <c r="I118" s="162">
        <f t="shared" si="34"/>
        <v>2681</v>
      </c>
      <c r="J118" s="163">
        <f t="shared" si="34"/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109</v>
      </c>
      <c r="B121" s="138">
        <v>574</v>
      </c>
      <c r="C121" s="186">
        <v>655</v>
      </c>
      <c r="D121" s="138">
        <v>43275</v>
      </c>
      <c r="E121" s="170">
        <f t="shared" ref="E121:E127" si="35">D121/B121</f>
        <v>75.391986062717777</v>
      </c>
      <c r="F121" s="138">
        <v>78</v>
      </c>
      <c r="G121" s="153">
        <f t="shared" ref="G121:G127" si="36">C121-F121</f>
        <v>577</v>
      </c>
      <c r="H121" s="106">
        <f t="shared" ref="H121:H127" si="37">C121-I121-J121</f>
        <v>382</v>
      </c>
      <c r="I121" s="107">
        <v>273</v>
      </c>
      <c r="J121" s="140">
        <v>0</v>
      </c>
    </row>
    <row r="122" spans="1:10" ht="18.75" x14ac:dyDescent="0.3">
      <c r="A122" s="79" t="s">
        <v>110</v>
      </c>
      <c r="B122" s="114">
        <v>120</v>
      </c>
      <c r="C122" s="153">
        <v>132</v>
      </c>
      <c r="D122" s="114">
        <v>8624</v>
      </c>
      <c r="E122" s="172">
        <f t="shared" si="35"/>
        <v>71.86666666666666</v>
      </c>
      <c r="F122" s="117">
        <v>12</v>
      </c>
      <c r="G122" s="153">
        <f t="shared" si="36"/>
        <v>120</v>
      </c>
      <c r="H122" s="85">
        <f t="shared" si="37"/>
        <v>91</v>
      </c>
      <c r="I122" s="112">
        <v>41</v>
      </c>
      <c r="J122" s="142">
        <v>0</v>
      </c>
    </row>
    <row r="123" spans="1:10" ht="18.75" x14ac:dyDescent="0.3">
      <c r="A123" s="79" t="s">
        <v>111</v>
      </c>
      <c r="B123" s="117">
        <v>860</v>
      </c>
      <c r="C123" s="155">
        <v>1023</v>
      </c>
      <c r="D123" s="117">
        <v>69205</v>
      </c>
      <c r="E123" s="172">
        <f t="shared" si="35"/>
        <v>80.470930232558146</v>
      </c>
      <c r="F123" s="117">
        <v>160</v>
      </c>
      <c r="G123" s="153">
        <f t="shared" si="36"/>
        <v>863</v>
      </c>
      <c r="H123" s="85">
        <f t="shared" si="37"/>
        <v>587</v>
      </c>
      <c r="I123" s="112">
        <v>436</v>
      </c>
      <c r="J123" s="142">
        <v>0</v>
      </c>
    </row>
    <row r="124" spans="1:10" ht="18.75" x14ac:dyDescent="0.3">
      <c r="A124" s="79" t="s">
        <v>112</v>
      </c>
      <c r="B124" s="117">
        <v>805</v>
      </c>
      <c r="C124" s="155">
        <v>1001</v>
      </c>
      <c r="D124" s="117">
        <v>65401</v>
      </c>
      <c r="E124" s="172">
        <f t="shared" si="35"/>
        <v>81.243478260869566</v>
      </c>
      <c r="F124" s="117">
        <v>189</v>
      </c>
      <c r="G124" s="153">
        <f t="shared" si="36"/>
        <v>812</v>
      </c>
      <c r="H124" s="85">
        <f t="shared" si="37"/>
        <v>659</v>
      </c>
      <c r="I124" s="112">
        <v>342</v>
      </c>
      <c r="J124" s="142">
        <v>0</v>
      </c>
    </row>
    <row r="125" spans="1:10" ht="18.75" x14ac:dyDescent="0.3">
      <c r="A125" s="79" t="s">
        <v>113</v>
      </c>
      <c r="B125" s="117">
        <v>564</v>
      </c>
      <c r="C125" s="155">
        <v>686</v>
      </c>
      <c r="D125" s="117">
        <v>47202</v>
      </c>
      <c r="E125" s="172">
        <f t="shared" si="35"/>
        <v>83.691489361702125</v>
      </c>
      <c r="F125" s="117">
        <v>122</v>
      </c>
      <c r="G125" s="153">
        <f t="shared" si="36"/>
        <v>564</v>
      </c>
      <c r="H125" s="85">
        <f t="shared" si="37"/>
        <v>459</v>
      </c>
      <c r="I125" s="112">
        <v>227</v>
      </c>
      <c r="J125" s="142">
        <v>0</v>
      </c>
    </row>
    <row r="126" spans="1:10" ht="18.75" x14ac:dyDescent="0.3">
      <c r="A126" s="79" t="s">
        <v>114</v>
      </c>
      <c r="B126" s="117">
        <v>660</v>
      </c>
      <c r="C126" s="155">
        <v>837</v>
      </c>
      <c r="D126" s="117">
        <v>54388</v>
      </c>
      <c r="E126" s="172">
        <f t="shared" si="35"/>
        <v>82.406060606060606</v>
      </c>
      <c r="F126" s="117">
        <v>163</v>
      </c>
      <c r="G126" s="153">
        <f t="shared" si="36"/>
        <v>674</v>
      </c>
      <c r="H126" s="85">
        <f t="shared" si="37"/>
        <v>518</v>
      </c>
      <c r="I126" s="112">
        <v>319</v>
      </c>
      <c r="J126" s="142">
        <v>0</v>
      </c>
    </row>
    <row r="127" spans="1:10" ht="19.5" thickBot="1" x14ac:dyDescent="0.35">
      <c r="A127" s="79" t="s">
        <v>115</v>
      </c>
      <c r="B127" s="117">
        <v>1033</v>
      </c>
      <c r="C127" s="155">
        <v>1328</v>
      </c>
      <c r="D127" s="117">
        <v>89040</v>
      </c>
      <c r="E127" s="172">
        <f t="shared" si="35"/>
        <v>86.195546950629236</v>
      </c>
      <c r="F127" s="117">
        <v>289</v>
      </c>
      <c r="G127" s="153">
        <f t="shared" si="36"/>
        <v>1039</v>
      </c>
      <c r="H127" s="85">
        <f t="shared" si="37"/>
        <v>862</v>
      </c>
      <c r="I127" s="112">
        <v>466</v>
      </c>
      <c r="J127" s="142">
        <v>0</v>
      </c>
    </row>
    <row r="128" spans="1:10" ht="19.5" thickBot="1" x14ac:dyDescent="0.35">
      <c r="A128" s="95" t="s">
        <v>49</v>
      </c>
      <c r="B128" s="133">
        <f>SUM(B121:B127)</f>
        <v>4616</v>
      </c>
      <c r="C128" s="133">
        <f>SUM(C121:C127)</f>
        <v>5662</v>
      </c>
      <c r="D128" s="133">
        <f>SUM(D121:D127)</f>
        <v>377135</v>
      </c>
      <c r="E128" s="160">
        <f>D128/B128</f>
        <v>81.701689774696703</v>
      </c>
      <c r="F128" s="147">
        <f>SUM(F121:F127)</f>
        <v>1013</v>
      </c>
      <c r="G128" s="147">
        <f>SUM(G121:G127)</f>
        <v>4649</v>
      </c>
      <c r="H128" s="96">
        <f>SUM(H121:H127)</f>
        <v>3558</v>
      </c>
      <c r="I128" s="394">
        <f>SUM(I121:I127)</f>
        <v>2104</v>
      </c>
      <c r="J128" s="395">
        <f>SUM(J121:J127)</f>
        <v>0</v>
      </c>
    </row>
    <row r="129" spans="1:10" ht="19.5" thickBot="1" x14ac:dyDescent="0.35">
      <c r="A129" s="148"/>
      <c r="B129" s="149"/>
      <c r="C129" s="149"/>
      <c r="D129" s="149"/>
      <c r="E129" s="150"/>
      <c r="F129" s="137"/>
      <c r="G129" s="137"/>
      <c r="H129" s="102"/>
      <c r="I129" s="102"/>
      <c r="J129" s="102"/>
    </row>
    <row r="130" spans="1:10" ht="19.5" thickBot="1" x14ac:dyDescent="0.35">
      <c r="A130" s="189" t="s">
        <v>116</v>
      </c>
      <c r="B130" s="190">
        <f>SUM(B128+B118+B101+B89+B76+B67+B57+B47+B33+B17)</f>
        <v>38912</v>
      </c>
      <c r="C130" s="190">
        <f>SUM(C128+C118+C101+C89+C76+C67+C57+C47+C33+C17)</f>
        <v>49050</v>
      </c>
      <c r="D130" s="190">
        <f>SUM(D128+D118+D101+D89+D76+D67+D57+D47+D33+D17)</f>
        <v>3313404</v>
      </c>
      <c r="E130" s="190">
        <f>D130/B130</f>
        <v>85.151212993421055</v>
      </c>
      <c r="F130" s="134">
        <f>SUM(F128+F118+F101+F89+F76+F67+F57+F47+F33+F17)</f>
        <v>9466</v>
      </c>
      <c r="G130" s="134">
        <f>SUM(G128+G118+G101+G89+G76+G67+G57+G47+G33+G17)</f>
        <v>39584</v>
      </c>
      <c r="H130" s="133">
        <f>SUM(H128+H118+H101+H89+H76+H67+H57+H47+H33+H17)</f>
        <v>30242</v>
      </c>
      <c r="I130" s="177">
        <f>SUM(I128+I118+I101+I89+I76+I67+I57+I47+I33+I17)</f>
        <v>18808</v>
      </c>
      <c r="J130" s="191">
        <f>SUM(J128+J118+J101+J89+J76+J67+J57+J47+J33+J17)</f>
        <v>0</v>
      </c>
    </row>
    <row r="132" spans="1:10" x14ac:dyDescent="0.25">
      <c r="B132" s="396"/>
    </row>
    <row r="133" spans="1:10" x14ac:dyDescent="0.25">
      <c r="B133" s="396"/>
    </row>
  </sheetData>
  <mergeCells count="14">
    <mergeCell ref="A120:J120"/>
    <mergeCell ref="A35:J35"/>
    <mergeCell ref="A49:J49"/>
    <mergeCell ref="A59:J59"/>
    <mergeCell ref="A78:J78"/>
    <mergeCell ref="A91:J91"/>
    <mergeCell ref="A103:J103"/>
    <mergeCell ref="A19:J19"/>
    <mergeCell ref="B1:H1"/>
    <mergeCell ref="B2:H2"/>
    <mergeCell ref="B3:H3"/>
    <mergeCell ref="B4:H4"/>
    <mergeCell ref="B5:H5"/>
    <mergeCell ref="C6: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opLeftCell="A121" workbookViewId="0">
      <selection activeCell="A128" sqref="A128:XFD128"/>
    </sheetView>
  </sheetViews>
  <sheetFormatPr defaultRowHeight="15" x14ac:dyDescent="0.25"/>
  <cols>
    <col min="1" max="1" width="18.140625" style="56" bestFit="1" customWidth="1"/>
    <col min="2" max="2" width="12.28515625" style="56" bestFit="1" customWidth="1"/>
    <col min="3" max="3" width="17.85546875" style="56" bestFit="1" customWidth="1"/>
    <col min="4" max="4" width="14.7109375" style="56" bestFit="1" customWidth="1"/>
    <col min="5" max="5" width="37.140625" style="56" customWidth="1"/>
    <col min="6" max="6" width="9.2851562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6.5703125" style="56" bestFit="1" customWidth="1"/>
    <col min="11" max="16384" width="9.140625" style="56"/>
  </cols>
  <sheetData>
    <row r="1" spans="1:10" ht="18.75" x14ac:dyDescent="0.3">
      <c r="D1" s="425" t="s">
        <v>0</v>
      </c>
      <c r="E1" s="425"/>
      <c r="F1" s="425"/>
    </row>
    <row r="2" spans="1:10" ht="18.75" x14ac:dyDescent="0.3">
      <c r="D2" s="425" t="s">
        <v>1</v>
      </c>
      <c r="E2" s="425"/>
      <c r="F2" s="425"/>
    </row>
    <row r="3" spans="1:10" ht="18.75" x14ac:dyDescent="0.3">
      <c r="D3" s="426" t="s">
        <v>2</v>
      </c>
      <c r="E3" s="426"/>
      <c r="F3" s="426"/>
    </row>
    <row r="4" spans="1:10" ht="18.75" x14ac:dyDescent="0.3">
      <c r="D4" s="425" t="s">
        <v>3</v>
      </c>
      <c r="E4" s="425"/>
      <c r="F4" s="425"/>
    </row>
    <row r="5" spans="1:10" ht="18.75" x14ac:dyDescent="0.3">
      <c r="D5" s="427" t="s">
        <v>219</v>
      </c>
      <c r="E5" s="427"/>
      <c r="F5" s="427"/>
    </row>
    <row r="6" spans="1:10" ht="15.75" thickBot="1" x14ac:dyDescent="0.3"/>
    <row r="7" spans="1:10" ht="16.5" thickBot="1" x14ac:dyDescent="0.3">
      <c r="A7" s="57"/>
      <c r="B7" s="58" t="s">
        <v>4</v>
      </c>
      <c r="C7" s="59" t="s">
        <v>5</v>
      </c>
      <c r="D7" s="60" t="s">
        <v>117</v>
      </c>
      <c r="E7" s="61" t="s">
        <v>6</v>
      </c>
      <c r="F7" s="62" t="s">
        <v>7</v>
      </c>
      <c r="G7" s="63" t="s">
        <v>8</v>
      </c>
      <c r="H7" s="61" t="s">
        <v>9</v>
      </c>
      <c r="I7" s="59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446</v>
      </c>
      <c r="C9" s="72">
        <v>526</v>
      </c>
      <c r="D9" s="73">
        <v>35994</v>
      </c>
      <c r="E9" s="74">
        <f>D9/B9</f>
        <v>80.704035874439455</v>
      </c>
      <c r="F9" s="71">
        <v>71</v>
      </c>
      <c r="G9" s="75">
        <f t="shared" ref="G9:G16" si="0">C9-F9</f>
        <v>455</v>
      </c>
      <c r="H9" s="76">
        <f t="shared" ref="H9:H16" si="1">C9-I9-J9</f>
        <v>311</v>
      </c>
      <c r="I9" s="77">
        <v>215</v>
      </c>
      <c r="J9" s="78">
        <v>0</v>
      </c>
    </row>
    <row r="10" spans="1:10" ht="18.75" x14ac:dyDescent="0.3">
      <c r="A10" s="79" t="s">
        <v>14</v>
      </c>
      <c r="B10" s="80">
        <v>405</v>
      </c>
      <c r="C10" s="81">
        <v>563</v>
      </c>
      <c r="D10" s="82">
        <v>37946</v>
      </c>
      <c r="E10" s="83">
        <f t="shared" ref="E10:E17" si="2">D10/B10</f>
        <v>93.693827160493825</v>
      </c>
      <c r="F10" s="84">
        <v>142</v>
      </c>
      <c r="G10" s="75">
        <f t="shared" si="0"/>
        <v>421</v>
      </c>
      <c r="H10" s="85">
        <f t="shared" si="1"/>
        <v>350</v>
      </c>
      <c r="I10" s="77">
        <v>213</v>
      </c>
      <c r="J10" s="78">
        <v>0</v>
      </c>
    </row>
    <row r="11" spans="1:10" ht="18.75" x14ac:dyDescent="0.3">
      <c r="A11" s="79" t="s">
        <v>15</v>
      </c>
      <c r="B11" s="80">
        <v>518</v>
      </c>
      <c r="C11" s="81">
        <v>645</v>
      </c>
      <c r="D11" s="82">
        <v>41950</v>
      </c>
      <c r="E11" s="83">
        <f t="shared" si="2"/>
        <v>80.984555984555982</v>
      </c>
      <c r="F11" s="84">
        <v>112</v>
      </c>
      <c r="G11" s="75">
        <f t="shared" si="0"/>
        <v>533</v>
      </c>
      <c r="H11" s="85">
        <f t="shared" si="1"/>
        <v>383</v>
      </c>
      <c r="I11" s="77">
        <v>262</v>
      </c>
      <c r="J11" s="78">
        <v>0</v>
      </c>
    </row>
    <row r="12" spans="1:10" ht="18.75" x14ac:dyDescent="0.3">
      <c r="A12" s="79" t="s">
        <v>16</v>
      </c>
      <c r="B12" s="80">
        <v>622</v>
      </c>
      <c r="C12" s="81">
        <v>783</v>
      </c>
      <c r="D12" s="82">
        <v>56313</v>
      </c>
      <c r="E12" s="83">
        <f t="shared" si="2"/>
        <v>90.535369774919616</v>
      </c>
      <c r="F12" s="84">
        <v>112</v>
      </c>
      <c r="G12" s="75">
        <f t="shared" si="0"/>
        <v>671</v>
      </c>
      <c r="H12" s="85">
        <f t="shared" si="1"/>
        <v>460</v>
      </c>
      <c r="I12" s="77">
        <v>323</v>
      </c>
      <c r="J12" s="78">
        <v>0</v>
      </c>
    </row>
    <row r="13" spans="1:10" ht="18.75" x14ac:dyDescent="0.3">
      <c r="A13" s="79" t="s">
        <v>17</v>
      </c>
      <c r="B13" s="80">
        <v>142</v>
      </c>
      <c r="C13" s="81">
        <v>190</v>
      </c>
      <c r="D13" s="82">
        <v>13152</v>
      </c>
      <c r="E13" s="83">
        <f t="shared" si="2"/>
        <v>92.619718309859152</v>
      </c>
      <c r="F13" s="84">
        <v>38</v>
      </c>
      <c r="G13" s="75">
        <f t="shared" si="0"/>
        <v>152</v>
      </c>
      <c r="H13" s="85">
        <f t="shared" si="1"/>
        <v>103</v>
      </c>
      <c r="I13" s="77">
        <v>87</v>
      </c>
      <c r="J13" s="78">
        <v>0</v>
      </c>
    </row>
    <row r="14" spans="1:10" ht="18.75" x14ac:dyDescent="0.3">
      <c r="A14" s="79" t="s">
        <v>18</v>
      </c>
      <c r="B14" s="80">
        <v>486</v>
      </c>
      <c r="C14" s="81">
        <v>572</v>
      </c>
      <c r="D14" s="82">
        <v>42339</v>
      </c>
      <c r="E14" s="83">
        <f t="shared" si="2"/>
        <v>87.117283950617278</v>
      </c>
      <c r="F14" s="84">
        <v>87</v>
      </c>
      <c r="G14" s="75">
        <f t="shared" si="0"/>
        <v>485</v>
      </c>
      <c r="H14" s="85">
        <f t="shared" si="1"/>
        <v>335</v>
      </c>
      <c r="I14" s="77">
        <v>237</v>
      </c>
      <c r="J14" s="78">
        <v>0</v>
      </c>
    </row>
    <row r="15" spans="1:10" ht="18.75" x14ac:dyDescent="0.3">
      <c r="A15" s="79" t="s">
        <v>19</v>
      </c>
      <c r="B15" s="80">
        <v>192</v>
      </c>
      <c r="C15" s="81">
        <v>225</v>
      </c>
      <c r="D15" s="82">
        <v>14267</v>
      </c>
      <c r="E15" s="83">
        <f>D15/B15</f>
        <v>74.307291666666671</v>
      </c>
      <c r="F15" s="84">
        <v>30</v>
      </c>
      <c r="G15" s="75">
        <f t="shared" si="0"/>
        <v>195</v>
      </c>
      <c r="H15" s="85">
        <f t="shared" si="1"/>
        <v>128</v>
      </c>
      <c r="I15" s="77">
        <v>97</v>
      </c>
      <c r="J15" s="78">
        <v>0</v>
      </c>
    </row>
    <row r="16" spans="1:10" ht="19.5" thickBot="1" x14ac:dyDescent="0.35">
      <c r="A16" s="86" t="s">
        <v>20</v>
      </c>
      <c r="B16" s="87">
        <v>511</v>
      </c>
      <c r="C16" s="88">
        <v>642</v>
      </c>
      <c r="D16" s="89">
        <v>47465</v>
      </c>
      <c r="E16" s="90">
        <f>D16/B16</f>
        <v>92.88649706457926</v>
      </c>
      <c r="F16" s="91">
        <v>119</v>
      </c>
      <c r="G16" s="75">
        <f t="shared" si="0"/>
        <v>523</v>
      </c>
      <c r="H16" s="92">
        <f t="shared" si="1"/>
        <v>414</v>
      </c>
      <c r="I16" s="93">
        <v>228</v>
      </c>
      <c r="J16" s="94">
        <v>0</v>
      </c>
    </row>
    <row r="17" spans="1:10" ht="19.5" thickBot="1" x14ac:dyDescent="0.35">
      <c r="A17" s="95" t="s">
        <v>21</v>
      </c>
      <c r="B17" s="96">
        <f>SUM(B9:B16)</f>
        <v>3322</v>
      </c>
      <c r="C17" s="96">
        <f t="shared" ref="C17:D17" si="3">SUM(C9:C16)</f>
        <v>4146</v>
      </c>
      <c r="D17" s="97">
        <f t="shared" si="3"/>
        <v>289426</v>
      </c>
      <c r="E17" s="98">
        <f t="shared" si="2"/>
        <v>87.12402167369055</v>
      </c>
      <c r="F17" s="97">
        <f>SUM(F9:F16)</f>
        <v>711</v>
      </c>
      <c r="G17" s="97">
        <f>SUM(G9:G16)</f>
        <v>3435</v>
      </c>
      <c r="H17" s="96">
        <f t="shared" ref="H17:J17" si="4">SUM(H9:H16)</f>
        <v>2484</v>
      </c>
      <c r="I17" s="99">
        <f>SUM(I9:I16)</f>
        <v>1662</v>
      </c>
      <c r="J17" s="100">
        <f t="shared" si="4"/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 t="s">
        <v>220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811</v>
      </c>
      <c r="C20" s="72">
        <v>1050</v>
      </c>
      <c r="D20" s="73">
        <v>71559</v>
      </c>
      <c r="E20" s="104">
        <f t="shared" ref="E20:E32" si="5">D20/B20</f>
        <v>88.23551171393342</v>
      </c>
      <c r="F20" s="71">
        <v>220</v>
      </c>
      <c r="G20" s="75">
        <f t="shared" ref="G20:G32" si="6">C20-F20</f>
        <v>830</v>
      </c>
      <c r="H20" s="106">
        <f t="shared" ref="H20:H32" si="7">C20-I20-J20</f>
        <v>668</v>
      </c>
      <c r="I20" s="107">
        <v>382</v>
      </c>
      <c r="J20" s="108">
        <v>0</v>
      </c>
    </row>
    <row r="21" spans="1:10" ht="18.75" x14ac:dyDescent="0.3">
      <c r="A21" s="103" t="s">
        <v>24</v>
      </c>
      <c r="B21" s="84">
        <v>481</v>
      </c>
      <c r="C21" s="109">
        <v>638</v>
      </c>
      <c r="D21" s="110">
        <v>43876</v>
      </c>
      <c r="E21" s="111">
        <f t="shared" si="5"/>
        <v>91.218295218295225</v>
      </c>
      <c r="F21" s="84">
        <v>142</v>
      </c>
      <c r="G21" s="75">
        <f t="shared" si="6"/>
        <v>496</v>
      </c>
      <c r="H21" s="85">
        <f t="shared" si="7"/>
        <v>408</v>
      </c>
      <c r="I21" s="112">
        <v>230</v>
      </c>
      <c r="J21" s="113">
        <v>0</v>
      </c>
    </row>
    <row r="22" spans="1:10" ht="18.75" x14ac:dyDescent="0.3">
      <c r="A22" s="70" t="s">
        <v>25</v>
      </c>
      <c r="B22" s="114">
        <v>303</v>
      </c>
      <c r="C22" s="115">
        <v>399</v>
      </c>
      <c r="D22" s="116">
        <v>28184</v>
      </c>
      <c r="E22" s="111">
        <f t="shared" si="5"/>
        <v>93.016501650165011</v>
      </c>
      <c r="F22" s="84">
        <v>96</v>
      </c>
      <c r="G22" s="75">
        <f t="shared" si="6"/>
        <v>303</v>
      </c>
      <c r="H22" s="85">
        <f t="shared" si="7"/>
        <v>252</v>
      </c>
      <c r="I22" s="112">
        <v>147</v>
      </c>
      <c r="J22" s="113">
        <v>0</v>
      </c>
    </row>
    <row r="23" spans="1:10" ht="18.75" x14ac:dyDescent="0.3">
      <c r="A23" s="79" t="s">
        <v>26</v>
      </c>
      <c r="B23" s="117">
        <v>378</v>
      </c>
      <c r="C23" s="118">
        <v>450</v>
      </c>
      <c r="D23" s="119">
        <v>30154</v>
      </c>
      <c r="E23" s="111">
        <f t="shared" si="5"/>
        <v>79.772486772486772</v>
      </c>
      <c r="F23" s="80">
        <v>62</v>
      </c>
      <c r="G23" s="75">
        <f t="shared" si="6"/>
        <v>388</v>
      </c>
      <c r="H23" s="85">
        <f t="shared" si="7"/>
        <v>260</v>
      </c>
      <c r="I23" s="112">
        <v>190</v>
      </c>
      <c r="J23" s="121">
        <v>0</v>
      </c>
    </row>
    <row r="24" spans="1:10" ht="18.75" x14ac:dyDescent="0.3">
      <c r="A24" s="79" t="s">
        <v>27</v>
      </c>
      <c r="B24" s="117">
        <v>241</v>
      </c>
      <c r="C24" s="118">
        <v>296</v>
      </c>
      <c r="D24" s="119">
        <v>21065</v>
      </c>
      <c r="E24" s="111">
        <f t="shared" si="5"/>
        <v>87.406639004149383</v>
      </c>
      <c r="F24" s="80">
        <v>53</v>
      </c>
      <c r="G24" s="75">
        <f t="shared" si="6"/>
        <v>243</v>
      </c>
      <c r="H24" s="85">
        <f t="shared" si="7"/>
        <v>169</v>
      </c>
      <c r="I24" s="112">
        <v>127</v>
      </c>
      <c r="J24" s="121">
        <v>0</v>
      </c>
    </row>
    <row r="25" spans="1:10" ht="18.75" x14ac:dyDescent="0.3">
      <c r="A25" s="79" t="s">
        <v>28</v>
      </c>
      <c r="B25" s="117">
        <v>183</v>
      </c>
      <c r="C25" s="118">
        <v>240</v>
      </c>
      <c r="D25" s="119">
        <v>17887</v>
      </c>
      <c r="E25" s="111">
        <f t="shared" si="5"/>
        <v>97.743169398907099</v>
      </c>
      <c r="F25" s="80">
        <v>54</v>
      </c>
      <c r="G25" s="75">
        <f t="shared" si="6"/>
        <v>186</v>
      </c>
      <c r="H25" s="85">
        <f t="shared" si="7"/>
        <v>148</v>
      </c>
      <c r="I25" s="112">
        <v>92</v>
      </c>
      <c r="J25" s="121">
        <v>0</v>
      </c>
    </row>
    <row r="26" spans="1:10" ht="18.75" x14ac:dyDescent="0.3">
      <c r="A26" s="79" t="s">
        <v>29</v>
      </c>
      <c r="B26" s="117">
        <v>511</v>
      </c>
      <c r="C26" s="118">
        <v>672</v>
      </c>
      <c r="D26" s="119">
        <v>46260</v>
      </c>
      <c r="E26" s="111">
        <f t="shared" si="5"/>
        <v>90.528375733855185</v>
      </c>
      <c r="F26" s="80">
        <v>148</v>
      </c>
      <c r="G26" s="75">
        <f t="shared" si="6"/>
        <v>524</v>
      </c>
      <c r="H26" s="85">
        <f t="shared" si="7"/>
        <v>398</v>
      </c>
      <c r="I26" s="112">
        <v>274</v>
      </c>
      <c r="J26" s="121">
        <v>0</v>
      </c>
    </row>
    <row r="27" spans="1:10" ht="18.75" x14ac:dyDescent="0.3">
      <c r="A27" s="79" t="s">
        <v>30</v>
      </c>
      <c r="B27" s="117">
        <v>579</v>
      </c>
      <c r="C27" s="118">
        <v>766</v>
      </c>
      <c r="D27" s="119">
        <v>55368</v>
      </c>
      <c r="E27" s="111">
        <f t="shared" si="5"/>
        <v>95.626943005181346</v>
      </c>
      <c r="F27" s="80">
        <v>151</v>
      </c>
      <c r="G27" s="75">
        <f t="shared" si="6"/>
        <v>615</v>
      </c>
      <c r="H27" s="85">
        <f t="shared" si="7"/>
        <v>468</v>
      </c>
      <c r="I27" s="112">
        <v>298</v>
      </c>
      <c r="J27" s="121">
        <v>0</v>
      </c>
    </row>
    <row r="28" spans="1:10" ht="18.75" x14ac:dyDescent="0.3">
      <c r="A28" s="79" t="s">
        <v>31</v>
      </c>
      <c r="B28" s="117">
        <v>555</v>
      </c>
      <c r="C28" s="118">
        <v>777</v>
      </c>
      <c r="D28" s="119">
        <v>54661</v>
      </c>
      <c r="E28" s="111">
        <f t="shared" si="5"/>
        <v>98.488288288288288</v>
      </c>
      <c r="F28" s="80">
        <v>213</v>
      </c>
      <c r="G28" s="75">
        <f t="shared" si="6"/>
        <v>564</v>
      </c>
      <c r="H28" s="85">
        <f t="shared" si="7"/>
        <v>492</v>
      </c>
      <c r="I28" s="112">
        <v>285</v>
      </c>
      <c r="J28" s="121">
        <v>0</v>
      </c>
    </row>
    <row r="29" spans="1:10" ht="18.75" x14ac:dyDescent="0.3">
      <c r="A29" s="79" t="s">
        <v>32</v>
      </c>
      <c r="B29" s="117">
        <v>378</v>
      </c>
      <c r="C29" s="118">
        <v>471</v>
      </c>
      <c r="D29" s="119">
        <v>30445</v>
      </c>
      <c r="E29" s="111">
        <f t="shared" si="5"/>
        <v>80.542328042328037</v>
      </c>
      <c r="F29" s="80">
        <v>81</v>
      </c>
      <c r="G29" s="75">
        <f t="shared" si="6"/>
        <v>390</v>
      </c>
      <c r="H29" s="85">
        <f t="shared" si="7"/>
        <v>279</v>
      </c>
      <c r="I29" s="112">
        <v>192</v>
      </c>
      <c r="J29" s="121">
        <v>0</v>
      </c>
    </row>
    <row r="30" spans="1:10" ht="18.75" x14ac:dyDescent="0.3">
      <c r="A30" s="79" t="s">
        <v>33</v>
      </c>
      <c r="B30" s="117">
        <v>279</v>
      </c>
      <c r="C30" s="118">
        <v>399</v>
      </c>
      <c r="D30" s="119">
        <v>25955</v>
      </c>
      <c r="E30" s="111">
        <f t="shared" si="5"/>
        <v>93.028673835125446</v>
      </c>
      <c r="F30" s="80">
        <v>112</v>
      </c>
      <c r="G30" s="75">
        <f t="shared" si="6"/>
        <v>287</v>
      </c>
      <c r="H30" s="85">
        <f t="shared" si="7"/>
        <v>237</v>
      </c>
      <c r="I30" s="112">
        <v>162</v>
      </c>
      <c r="J30" s="121">
        <v>0</v>
      </c>
    </row>
    <row r="31" spans="1:10" ht="18.75" x14ac:dyDescent="0.3">
      <c r="A31" s="122" t="s">
        <v>34</v>
      </c>
      <c r="B31" s="117">
        <v>359</v>
      </c>
      <c r="C31" s="123">
        <v>417</v>
      </c>
      <c r="D31" s="124">
        <v>27993</v>
      </c>
      <c r="E31" s="111">
        <f t="shared" si="5"/>
        <v>77.974930362116993</v>
      </c>
      <c r="F31" s="125">
        <v>52</v>
      </c>
      <c r="G31" s="75">
        <f t="shared" si="6"/>
        <v>365</v>
      </c>
      <c r="H31" s="85">
        <f t="shared" si="7"/>
        <v>239</v>
      </c>
      <c r="I31" s="112">
        <v>178</v>
      </c>
      <c r="J31" s="126">
        <v>0</v>
      </c>
    </row>
    <row r="32" spans="1:10" ht="19.5" thickBot="1" x14ac:dyDescent="0.35">
      <c r="A32" s="122" t="s">
        <v>35</v>
      </c>
      <c r="B32" s="127">
        <v>85</v>
      </c>
      <c r="C32" s="128">
        <v>115</v>
      </c>
      <c r="D32" s="129">
        <v>9055</v>
      </c>
      <c r="E32" s="111">
        <f t="shared" si="5"/>
        <v>106.52941176470588</v>
      </c>
      <c r="F32" s="87">
        <v>22</v>
      </c>
      <c r="G32" s="75">
        <f t="shared" si="6"/>
        <v>93</v>
      </c>
      <c r="H32" s="92">
        <f t="shared" si="7"/>
        <v>73</v>
      </c>
      <c r="I32" s="131">
        <v>42</v>
      </c>
      <c r="J32" s="132">
        <v>0</v>
      </c>
    </row>
    <row r="33" spans="1:10" ht="19.5" thickBot="1" x14ac:dyDescent="0.35">
      <c r="A33" s="95" t="s">
        <v>36</v>
      </c>
      <c r="B33" s="133">
        <f>SUM(B20:B32)</f>
        <v>5143</v>
      </c>
      <c r="C33" s="133">
        <f t="shared" ref="C33:E33" si="8">SUM(C20:C32)</f>
        <v>6690</v>
      </c>
      <c r="D33" s="134">
        <f t="shared" si="8"/>
        <v>462462</v>
      </c>
      <c r="E33" s="98">
        <f t="shared" si="8"/>
        <v>1180.1115547895381</v>
      </c>
      <c r="F33" s="135">
        <f>SUM(F20:F32)</f>
        <v>1406</v>
      </c>
      <c r="G33" s="136">
        <f>SUM(G20:G32)</f>
        <v>5284</v>
      </c>
      <c r="H33" s="96">
        <f>SUM(H20:H32)</f>
        <v>4091</v>
      </c>
      <c r="I33" s="99">
        <f>SUM(I20:I32)</f>
        <v>2599</v>
      </c>
      <c r="J33" s="100">
        <f t="shared" ref="J33" si="9">SUM(J20:J32)</f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627</v>
      </c>
      <c r="C36" s="118">
        <v>790</v>
      </c>
      <c r="D36" s="119">
        <v>53699</v>
      </c>
      <c r="E36" s="76">
        <f t="shared" ref="E36:E46" si="10">D36/B36</f>
        <v>85.644338118022333</v>
      </c>
      <c r="F36" s="138">
        <v>157</v>
      </c>
      <c r="G36" s="139">
        <f t="shared" ref="G36:G46" si="11">C36-F36</f>
        <v>633</v>
      </c>
      <c r="H36" s="106">
        <f t="shared" ref="H36:H46" si="12">C36-I36-J36</f>
        <v>517</v>
      </c>
      <c r="I36" s="107">
        <v>273</v>
      </c>
      <c r="J36" s="140">
        <v>0</v>
      </c>
    </row>
    <row r="37" spans="1:10" ht="18.75" x14ac:dyDescent="0.3">
      <c r="A37" s="79" t="s">
        <v>39</v>
      </c>
      <c r="B37" s="117">
        <v>654</v>
      </c>
      <c r="C37" s="118">
        <v>906</v>
      </c>
      <c r="D37" s="119">
        <v>62905</v>
      </c>
      <c r="E37" s="85">
        <f t="shared" si="10"/>
        <v>96.185015290519871</v>
      </c>
      <c r="F37" s="117">
        <v>247</v>
      </c>
      <c r="G37" s="141">
        <f t="shared" si="11"/>
        <v>659</v>
      </c>
      <c r="H37" s="85">
        <f t="shared" si="12"/>
        <v>588</v>
      </c>
      <c r="I37" s="112">
        <v>318</v>
      </c>
      <c r="J37" s="142">
        <v>0</v>
      </c>
    </row>
    <row r="38" spans="1:10" ht="18.75" x14ac:dyDescent="0.3">
      <c r="A38" s="79" t="s">
        <v>40</v>
      </c>
      <c r="B38" s="117">
        <v>402</v>
      </c>
      <c r="C38" s="118">
        <v>529</v>
      </c>
      <c r="D38" s="119">
        <v>35735</v>
      </c>
      <c r="E38" s="85">
        <f t="shared" si="10"/>
        <v>88.893034825870643</v>
      </c>
      <c r="F38" s="117">
        <v>123</v>
      </c>
      <c r="G38" s="141">
        <f t="shared" si="11"/>
        <v>406</v>
      </c>
      <c r="H38" s="85">
        <f t="shared" si="12"/>
        <v>362</v>
      </c>
      <c r="I38" s="112">
        <v>167</v>
      </c>
      <c r="J38" s="142">
        <v>0</v>
      </c>
    </row>
    <row r="39" spans="1:10" ht="18.75" x14ac:dyDescent="0.3">
      <c r="A39" s="79" t="s">
        <v>41</v>
      </c>
      <c r="B39" s="117">
        <v>562</v>
      </c>
      <c r="C39" s="118">
        <v>601</v>
      </c>
      <c r="D39" s="119">
        <v>41828</v>
      </c>
      <c r="E39" s="85">
        <f t="shared" si="10"/>
        <v>74.42704626334519</v>
      </c>
      <c r="F39" s="117">
        <v>38</v>
      </c>
      <c r="G39" s="141">
        <f t="shared" si="11"/>
        <v>563</v>
      </c>
      <c r="H39" s="85">
        <f t="shared" si="12"/>
        <v>327</v>
      </c>
      <c r="I39" s="112">
        <v>274</v>
      </c>
      <c r="J39" s="142">
        <v>0</v>
      </c>
    </row>
    <row r="40" spans="1:10" ht="18.75" x14ac:dyDescent="0.3">
      <c r="A40" s="79" t="s">
        <v>42</v>
      </c>
      <c r="B40" s="117">
        <v>255</v>
      </c>
      <c r="C40" s="118">
        <v>315</v>
      </c>
      <c r="D40" s="119">
        <v>20736</v>
      </c>
      <c r="E40" s="85">
        <f t="shared" si="10"/>
        <v>81.317647058823525</v>
      </c>
      <c r="F40" s="117">
        <v>56</v>
      </c>
      <c r="G40" s="141">
        <f t="shared" si="11"/>
        <v>259</v>
      </c>
      <c r="H40" s="85">
        <f t="shared" si="12"/>
        <v>211</v>
      </c>
      <c r="I40" s="112">
        <v>104</v>
      </c>
      <c r="J40" s="142">
        <v>0</v>
      </c>
    </row>
    <row r="41" spans="1:10" ht="18.75" x14ac:dyDescent="0.3">
      <c r="A41" s="79" t="s">
        <v>43</v>
      </c>
      <c r="B41" s="117">
        <v>385</v>
      </c>
      <c r="C41" s="118">
        <v>473</v>
      </c>
      <c r="D41" s="119">
        <v>34037</v>
      </c>
      <c r="E41" s="85">
        <f t="shared" si="10"/>
        <v>88.407792207792212</v>
      </c>
      <c r="F41" s="117">
        <v>78</v>
      </c>
      <c r="G41" s="141">
        <f t="shared" si="11"/>
        <v>395</v>
      </c>
      <c r="H41" s="85">
        <f t="shared" si="12"/>
        <v>281</v>
      </c>
      <c r="I41" s="112">
        <v>192</v>
      </c>
      <c r="J41" s="142">
        <v>0</v>
      </c>
    </row>
    <row r="42" spans="1:10" ht="18.75" x14ac:dyDescent="0.3">
      <c r="A42" s="79" t="s">
        <v>44</v>
      </c>
      <c r="B42" s="117">
        <v>559</v>
      </c>
      <c r="C42" s="118">
        <v>699</v>
      </c>
      <c r="D42" s="119">
        <v>49881</v>
      </c>
      <c r="E42" s="85">
        <f t="shared" si="10"/>
        <v>89.232558139534888</v>
      </c>
      <c r="F42" s="117">
        <v>136</v>
      </c>
      <c r="G42" s="141">
        <f t="shared" si="11"/>
        <v>563</v>
      </c>
      <c r="H42" s="85">
        <f t="shared" si="12"/>
        <v>417</v>
      </c>
      <c r="I42" s="112">
        <v>282</v>
      </c>
      <c r="J42" s="142">
        <v>0</v>
      </c>
    </row>
    <row r="43" spans="1:10" ht="18.75" x14ac:dyDescent="0.3">
      <c r="A43" s="79" t="s">
        <v>45</v>
      </c>
      <c r="B43" s="117">
        <v>353</v>
      </c>
      <c r="C43" s="118">
        <v>441</v>
      </c>
      <c r="D43" s="119">
        <v>30140</v>
      </c>
      <c r="E43" s="85">
        <f t="shared" si="10"/>
        <v>85.382436260623223</v>
      </c>
      <c r="F43" s="117">
        <v>86</v>
      </c>
      <c r="G43" s="141">
        <f t="shared" si="11"/>
        <v>355</v>
      </c>
      <c r="H43" s="85">
        <f t="shared" si="12"/>
        <v>274</v>
      </c>
      <c r="I43" s="112">
        <v>167</v>
      </c>
      <c r="J43" s="142">
        <v>0</v>
      </c>
    </row>
    <row r="44" spans="1:10" ht="18.75" x14ac:dyDescent="0.3">
      <c r="A44" s="79" t="s">
        <v>46</v>
      </c>
      <c r="B44" s="117">
        <v>253</v>
      </c>
      <c r="C44" s="118">
        <v>300</v>
      </c>
      <c r="D44" s="119">
        <v>21452</v>
      </c>
      <c r="E44" s="85">
        <f t="shared" si="10"/>
        <v>84.790513833992094</v>
      </c>
      <c r="F44" s="117">
        <v>48</v>
      </c>
      <c r="G44" s="141">
        <f t="shared" si="11"/>
        <v>252</v>
      </c>
      <c r="H44" s="85">
        <f t="shared" si="12"/>
        <v>186</v>
      </c>
      <c r="I44" s="112">
        <v>114</v>
      </c>
      <c r="J44" s="142">
        <v>0</v>
      </c>
    </row>
    <row r="45" spans="1:10" ht="18.75" x14ac:dyDescent="0.3">
      <c r="A45" s="79" t="s">
        <v>47</v>
      </c>
      <c r="B45" s="117">
        <v>396</v>
      </c>
      <c r="C45" s="118">
        <v>534</v>
      </c>
      <c r="D45" s="119">
        <v>36142</v>
      </c>
      <c r="E45" s="85">
        <f t="shared" si="10"/>
        <v>91.267676767676761</v>
      </c>
      <c r="F45" s="117">
        <v>136</v>
      </c>
      <c r="G45" s="141">
        <f t="shared" si="11"/>
        <v>398</v>
      </c>
      <c r="H45" s="85">
        <f t="shared" si="12"/>
        <v>315</v>
      </c>
      <c r="I45" s="112">
        <v>219</v>
      </c>
      <c r="J45" s="142">
        <v>0</v>
      </c>
    </row>
    <row r="46" spans="1:10" ht="19.5" thickBot="1" x14ac:dyDescent="0.35">
      <c r="A46" s="122" t="s">
        <v>48</v>
      </c>
      <c r="B46" s="117">
        <v>495</v>
      </c>
      <c r="C46" s="118">
        <v>571</v>
      </c>
      <c r="D46" s="119">
        <v>41836</v>
      </c>
      <c r="E46" s="85">
        <f t="shared" si="10"/>
        <v>84.517171717171721</v>
      </c>
      <c r="F46" s="143">
        <v>83</v>
      </c>
      <c r="G46" s="141">
        <f t="shared" si="11"/>
        <v>488</v>
      </c>
      <c r="H46" s="85">
        <f t="shared" si="12"/>
        <v>324</v>
      </c>
      <c r="I46" s="112">
        <v>247</v>
      </c>
      <c r="J46" s="142">
        <v>0</v>
      </c>
    </row>
    <row r="47" spans="1:10" ht="19.5" thickBot="1" x14ac:dyDescent="0.35">
      <c r="A47" s="95" t="s">
        <v>49</v>
      </c>
      <c r="B47" s="133">
        <f t="shared" ref="B47:J47" si="13">SUM(B36:B46)</f>
        <v>4941</v>
      </c>
      <c r="C47" s="133">
        <f t="shared" si="13"/>
        <v>6159</v>
      </c>
      <c r="D47" s="134">
        <f t="shared" si="13"/>
        <v>428391</v>
      </c>
      <c r="E47" s="98">
        <f t="shared" si="13"/>
        <v>950.06523048337249</v>
      </c>
      <c r="F47" s="147">
        <f t="shared" si="13"/>
        <v>1188</v>
      </c>
      <c r="G47" s="147">
        <f t="shared" si="13"/>
        <v>4971</v>
      </c>
      <c r="H47" s="96">
        <f t="shared" si="13"/>
        <v>3802</v>
      </c>
      <c r="I47" s="99">
        <f t="shared" si="13"/>
        <v>2357</v>
      </c>
      <c r="J47" s="100">
        <f t="shared" si="13"/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304</v>
      </c>
      <c r="C50" s="151">
        <v>373</v>
      </c>
      <c r="D50" s="152">
        <v>26054</v>
      </c>
      <c r="E50" s="106">
        <f t="shared" ref="E50:E56" si="14">D50/B50</f>
        <v>85.703947368421055</v>
      </c>
      <c r="F50" s="138">
        <v>67</v>
      </c>
      <c r="G50" s="153">
        <f t="shared" ref="G50:G56" si="15">C50-F50</f>
        <v>306</v>
      </c>
      <c r="H50" s="154">
        <f t="shared" ref="H50:H56" si="16">C50-I50-J50</f>
        <v>239</v>
      </c>
      <c r="I50" s="107">
        <v>134</v>
      </c>
      <c r="J50" s="108">
        <v>0</v>
      </c>
    </row>
    <row r="51" spans="1:10" ht="18.75" x14ac:dyDescent="0.3">
      <c r="A51" s="79" t="s">
        <v>52</v>
      </c>
      <c r="B51" s="117">
        <v>578</v>
      </c>
      <c r="C51" s="155">
        <v>676</v>
      </c>
      <c r="D51" s="156">
        <v>50755</v>
      </c>
      <c r="E51" s="85">
        <f t="shared" si="14"/>
        <v>87.811418685121112</v>
      </c>
      <c r="F51" s="114">
        <v>70</v>
      </c>
      <c r="G51" s="153">
        <f t="shared" si="15"/>
        <v>606</v>
      </c>
      <c r="H51" s="111">
        <f t="shared" si="16"/>
        <v>398</v>
      </c>
      <c r="I51" s="112">
        <v>278</v>
      </c>
      <c r="J51" s="121">
        <v>0</v>
      </c>
    </row>
    <row r="52" spans="1:10" ht="18.75" x14ac:dyDescent="0.3">
      <c r="A52" s="79" t="s">
        <v>53</v>
      </c>
      <c r="B52" s="117">
        <v>1313</v>
      </c>
      <c r="C52" s="155">
        <v>1626</v>
      </c>
      <c r="D52" s="156">
        <v>112036</v>
      </c>
      <c r="E52" s="85">
        <f t="shared" si="14"/>
        <v>85.328255902513334</v>
      </c>
      <c r="F52" s="114">
        <v>301</v>
      </c>
      <c r="G52" s="153">
        <f t="shared" si="15"/>
        <v>1325</v>
      </c>
      <c r="H52" s="111">
        <f t="shared" si="16"/>
        <v>1020</v>
      </c>
      <c r="I52" s="112">
        <v>606</v>
      </c>
      <c r="J52" s="121">
        <v>0</v>
      </c>
    </row>
    <row r="53" spans="1:10" ht="18.75" x14ac:dyDescent="0.3">
      <c r="A53" s="79" t="s">
        <v>54</v>
      </c>
      <c r="B53" s="117">
        <v>341</v>
      </c>
      <c r="C53" s="155">
        <v>386</v>
      </c>
      <c r="D53" s="156">
        <v>26693</v>
      </c>
      <c r="E53" s="85">
        <f t="shared" si="14"/>
        <v>78.278592375366571</v>
      </c>
      <c r="F53" s="114">
        <v>40</v>
      </c>
      <c r="G53" s="153">
        <f t="shared" si="15"/>
        <v>346</v>
      </c>
      <c r="H53" s="111">
        <f t="shared" si="16"/>
        <v>213</v>
      </c>
      <c r="I53" s="112">
        <v>173</v>
      </c>
      <c r="J53" s="121">
        <v>0</v>
      </c>
    </row>
    <row r="54" spans="1:10" ht="18.75" x14ac:dyDescent="0.3">
      <c r="A54" s="79" t="s">
        <v>55</v>
      </c>
      <c r="B54" s="117">
        <v>324</v>
      </c>
      <c r="C54" s="155">
        <v>389</v>
      </c>
      <c r="D54" s="156">
        <v>29611</v>
      </c>
      <c r="E54" s="85">
        <f t="shared" si="14"/>
        <v>91.391975308641975</v>
      </c>
      <c r="F54" s="114">
        <v>62</v>
      </c>
      <c r="G54" s="153">
        <f t="shared" si="15"/>
        <v>327</v>
      </c>
      <c r="H54" s="111">
        <f t="shared" si="16"/>
        <v>237</v>
      </c>
      <c r="I54" s="112">
        <v>152</v>
      </c>
      <c r="J54" s="121">
        <v>0</v>
      </c>
    </row>
    <row r="55" spans="1:10" ht="18.75" x14ac:dyDescent="0.3">
      <c r="A55" s="79" t="s">
        <v>56</v>
      </c>
      <c r="B55" s="117">
        <v>235</v>
      </c>
      <c r="C55" s="155">
        <v>278</v>
      </c>
      <c r="D55" s="156">
        <v>17879</v>
      </c>
      <c r="E55" s="85">
        <f t="shared" si="14"/>
        <v>76.080851063829783</v>
      </c>
      <c r="F55" s="114">
        <v>44</v>
      </c>
      <c r="G55" s="153">
        <f t="shared" si="15"/>
        <v>234</v>
      </c>
      <c r="H55" s="111">
        <f t="shared" si="16"/>
        <v>177</v>
      </c>
      <c r="I55" s="112">
        <v>101</v>
      </c>
      <c r="J55" s="121">
        <v>0</v>
      </c>
    </row>
    <row r="56" spans="1:10" ht="19.5" thickBot="1" x14ac:dyDescent="0.35">
      <c r="A56" s="79" t="s">
        <v>57</v>
      </c>
      <c r="B56" s="144">
        <v>614</v>
      </c>
      <c r="C56" s="157">
        <v>756</v>
      </c>
      <c r="D56" s="158">
        <v>48111</v>
      </c>
      <c r="E56" s="85">
        <f t="shared" si="14"/>
        <v>78.356677524429969</v>
      </c>
      <c r="F56" s="127">
        <v>93</v>
      </c>
      <c r="G56" s="153">
        <f t="shared" si="15"/>
        <v>663</v>
      </c>
      <c r="H56" s="159">
        <f t="shared" si="16"/>
        <v>473</v>
      </c>
      <c r="I56" s="131">
        <v>283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3709</v>
      </c>
      <c r="C57" s="133">
        <f t="shared" ref="C57:J57" si="17">SUM(C50:C56)</f>
        <v>4484</v>
      </c>
      <c r="D57" s="135">
        <f t="shared" si="17"/>
        <v>311139</v>
      </c>
      <c r="E57" s="160">
        <f t="shared" si="17"/>
        <v>582.95171822832378</v>
      </c>
      <c r="F57" s="134">
        <f t="shared" si="17"/>
        <v>677</v>
      </c>
      <c r="G57" s="134">
        <f t="shared" si="17"/>
        <v>3807</v>
      </c>
      <c r="H57" s="161">
        <f t="shared" si="17"/>
        <v>2757</v>
      </c>
      <c r="I57" s="162">
        <f t="shared" si="17"/>
        <v>1727</v>
      </c>
      <c r="J57" s="163">
        <f t="shared" si="17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506</v>
      </c>
      <c r="C60" s="139">
        <v>693</v>
      </c>
      <c r="D60" s="138">
        <v>46381</v>
      </c>
      <c r="E60" s="106">
        <f t="shared" ref="E60:E66" si="18">D60/B60</f>
        <v>91.662055335968375</v>
      </c>
      <c r="F60" s="153">
        <v>185</v>
      </c>
      <c r="G60" s="153">
        <f t="shared" ref="G60:G66" si="19">C60-F60</f>
        <v>508</v>
      </c>
      <c r="H60" s="154">
        <f t="shared" ref="H60:H66" si="20">C60-I60-J60</f>
        <v>425</v>
      </c>
      <c r="I60" s="107">
        <v>268</v>
      </c>
      <c r="J60" s="108">
        <v>0</v>
      </c>
    </row>
    <row r="61" spans="1:10" ht="18.75" x14ac:dyDescent="0.3">
      <c r="A61" s="79" t="s">
        <v>60</v>
      </c>
      <c r="B61" s="117">
        <v>446</v>
      </c>
      <c r="C61" s="141">
        <v>604</v>
      </c>
      <c r="D61" s="117">
        <v>40190</v>
      </c>
      <c r="E61" s="85">
        <f t="shared" si="18"/>
        <v>90.11210762331838</v>
      </c>
      <c r="F61" s="153">
        <v>153</v>
      </c>
      <c r="G61" s="153">
        <f t="shared" si="19"/>
        <v>451</v>
      </c>
      <c r="H61" s="111">
        <f t="shared" si="20"/>
        <v>396</v>
      </c>
      <c r="I61" s="112">
        <v>208</v>
      </c>
      <c r="J61" s="121">
        <v>0</v>
      </c>
    </row>
    <row r="62" spans="1:10" ht="18.75" x14ac:dyDescent="0.3">
      <c r="A62" s="79" t="s">
        <v>61</v>
      </c>
      <c r="B62" s="117">
        <v>556</v>
      </c>
      <c r="C62" s="141">
        <v>793</v>
      </c>
      <c r="D62" s="117">
        <v>53754</v>
      </c>
      <c r="E62" s="85">
        <f t="shared" si="18"/>
        <v>96.67985611510791</v>
      </c>
      <c r="F62" s="153">
        <v>234</v>
      </c>
      <c r="G62" s="153">
        <f t="shared" si="19"/>
        <v>559</v>
      </c>
      <c r="H62" s="111">
        <f t="shared" si="20"/>
        <v>549</v>
      </c>
      <c r="I62" s="112">
        <v>244</v>
      </c>
      <c r="J62" s="121">
        <v>0</v>
      </c>
    </row>
    <row r="63" spans="1:10" ht="18.75" x14ac:dyDescent="0.3">
      <c r="A63" s="79" t="s">
        <v>62</v>
      </c>
      <c r="B63" s="117">
        <v>362</v>
      </c>
      <c r="C63" s="141">
        <v>488</v>
      </c>
      <c r="D63" s="117">
        <v>31368</v>
      </c>
      <c r="E63" s="85">
        <f t="shared" si="18"/>
        <v>86.651933701657455</v>
      </c>
      <c r="F63" s="153">
        <v>112</v>
      </c>
      <c r="G63" s="153">
        <f t="shared" si="19"/>
        <v>376</v>
      </c>
      <c r="H63" s="111">
        <f t="shared" si="20"/>
        <v>311</v>
      </c>
      <c r="I63" s="112">
        <v>177</v>
      </c>
      <c r="J63" s="121">
        <v>0</v>
      </c>
    </row>
    <row r="64" spans="1:10" ht="18.75" x14ac:dyDescent="0.3">
      <c r="A64" s="79" t="s">
        <v>63</v>
      </c>
      <c r="B64" s="117">
        <v>244</v>
      </c>
      <c r="C64" s="141">
        <v>321</v>
      </c>
      <c r="D64" s="117">
        <v>19675</v>
      </c>
      <c r="E64" s="85">
        <f t="shared" si="18"/>
        <v>80.635245901639351</v>
      </c>
      <c r="F64" s="153">
        <v>60</v>
      </c>
      <c r="G64" s="153">
        <f t="shared" si="19"/>
        <v>261</v>
      </c>
      <c r="H64" s="111">
        <f t="shared" si="20"/>
        <v>172</v>
      </c>
      <c r="I64" s="112">
        <v>149</v>
      </c>
      <c r="J64" s="121">
        <v>0</v>
      </c>
    </row>
    <row r="65" spans="1:10" ht="18.75" x14ac:dyDescent="0.3">
      <c r="A65" s="79" t="s">
        <v>64</v>
      </c>
      <c r="B65" s="117">
        <v>429</v>
      </c>
      <c r="C65" s="141">
        <v>607</v>
      </c>
      <c r="D65" s="117">
        <v>41900</v>
      </c>
      <c r="E65" s="85">
        <f t="shared" si="18"/>
        <v>97.668997668997676</v>
      </c>
      <c r="F65" s="153">
        <v>173</v>
      </c>
      <c r="G65" s="153">
        <f t="shared" si="19"/>
        <v>434</v>
      </c>
      <c r="H65" s="111">
        <f t="shared" si="20"/>
        <v>396</v>
      </c>
      <c r="I65" s="112">
        <v>211</v>
      </c>
      <c r="J65" s="121">
        <v>0</v>
      </c>
    </row>
    <row r="66" spans="1:10" ht="19.5" thickBot="1" x14ac:dyDescent="0.35">
      <c r="A66" s="79" t="s">
        <v>65</v>
      </c>
      <c r="B66" s="144">
        <v>433</v>
      </c>
      <c r="C66" s="145">
        <v>566</v>
      </c>
      <c r="D66" s="144">
        <v>35837</v>
      </c>
      <c r="E66" s="85">
        <f t="shared" si="18"/>
        <v>82.764434180138565</v>
      </c>
      <c r="F66" s="164">
        <v>129</v>
      </c>
      <c r="G66" s="153">
        <f t="shared" si="19"/>
        <v>437</v>
      </c>
      <c r="H66" s="159">
        <f t="shared" si="20"/>
        <v>360</v>
      </c>
      <c r="I66" s="131">
        <v>206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2976</v>
      </c>
      <c r="C67" s="133">
        <f t="shared" ref="C67:J67" si="21">SUM(C60:C66)</f>
        <v>4072</v>
      </c>
      <c r="D67" s="133">
        <f t="shared" si="21"/>
        <v>269105</v>
      </c>
      <c r="E67" s="165">
        <f t="shared" si="21"/>
        <v>626.17463052682763</v>
      </c>
      <c r="F67" s="134">
        <f t="shared" si="21"/>
        <v>1046</v>
      </c>
      <c r="G67" s="134">
        <f t="shared" si="21"/>
        <v>3026</v>
      </c>
      <c r="H67" s="96">
        <f t="shared" si="21"/>
        <v>2609</v>
      </c>
      <c r="I67" s="99">
        <f t="shared" si="21"/>
        <v>1463</v>
      </c>
      <c r="J67" s="100">
        <f t="shared" si="21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381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285</v>
      </c>
      <c r="C70" s="139">
        <v>373</v>
      </c>
      <c r="D70" s="138">
        <v>27143</v>
      </c>
      <c r="E70" s="170">
        <f t="shared" ref="E70:E75" si="22">D70/B70</f>
        <v>95.238596491228066</v>
      </c>
      <c r="F70" s="153">
        <v>81</v>
      </c>
      <c r="G70" s="153">
        <f t="shared" ref="G70:G75" si="23">C70-F70</f>
        <v>292</v>
      </c>
      <c r="H70" s="104">
        <f t="shared" ref="H70:H75" si="24">C70-I70-J70</f>
        <v>228</v>
      </c>
      <c r="I70" s="171">
        <v>145</v>
      </c>
      <c r="J70" s="113">
        <v>0</v>
      </c>
    </row>
    <row r="71" spans="1:10" ht="18.75" x14ac:dyDescent="0.3">
      <c r="A71" s="79" t="s">
        <v>68</v>
      </c>
      <c r="B71" s="117">
        <v>515</v>
      </c>
      <c r="C71" s="141">
        <v>688</v>
      </c>
      <c r="D71" s="117">
        <v>46553</v>
      </c>
      <c r="E71" s="172">
        <f t="shared" si="22"/>
        <v>90.394174757281547</v>
      </c>
      <c r="F71" s="153">
        <v>168</v>
      </c>
      <c r="G71" s="153">
        <f t="shared" si="23"/>
        <v>520</v>
      </c>
      <c r="H71" s="111">
        <f t="shared" si="24"/>
        <v>428</v>
      </c>
      <c r="I71" s="112">
        <v>260</v>
      </c>
      <c r="J71" s="121">
        <v>0</v>
      </c>
    </row>
    <row r="72" spans="1:10" ht="18.75" x14ac:dyDescent="0.3">
      <c r="A72" s="79" t="s">
        <v>66</v>
      </c>
      <c r="B72" s="117">
        <v>548</v>
      </c>
      <c r="C72" s="141">
        <v>797</v>
      </c>
      <c r="D72" s="117">
        <v>52631</v>
      </c>
      <c r="E72" s="172">
        <f t="shared" si="22"/>
        <v>96.041970802919707</v>
      </c>
      <c r="F72" s="153">
        <v>236</v>
      </c>
      <c r="G72" s="153">
        <f t="shared" si="23"/>
        <v>561</v>
      </c>
      <c r="H72" s="111">
        <f t="shared" si="24"/>
        <v>506</v>
      </c>
      <c r="I72" s="112">
        <v>291</v>
      </c>
      <c r="J72" s="121">
        <v>0</v>
      </c>
    </row>
    <row r="73" spans="1:10" ht="18.75" x14ac:dyDescent="0.3">
      <c r="A73" s="79" t="s">
        <v>69</v>
      </c>
      <c r="B73" s="117">
        <v>286</v>
      </c>
      <c r="C73" s="141">
        <v>341</v>
      </c>
      <c r="D73" s="117">
        <v>22379</v>
      </c>
      <c r="E73" s="172">
        <f t="shared" si="22"/>
        <v>78.248251748251747</v>
      </c>
      <c r="F73" s="153">
        <v>51</v>
      </c>
      <c r="G73" s="153">
        <f t="shared" si="23"/>
        <v>290</v>
      </c>
      <c r="H73" s="111">
        <f t="shared" si="24"/>
        <v>189</v>
      </c>
      <c r="I73" s="112">
        <v>152</v>
      </c>
      <c r="J73" s="121">
        <v>0</v>
      </c>
    </row>
    <row r="74" spans="1:10" ht="18.75" x14ac:dyDescent="0.3">
      <c r="A74" s="79" t="s">
        <v>70</v>
      </c>
      <c r="B74" s="117">
        <v>309</v>
      </c>
      <c r="C74" s="141">
        <v>420</v>
      </c>
      <c r="D74" s="117">
        <v>27118</v>
      </c>
      <c r="E74" s="172">
        <f t="shared" si="22"/>
        <v>87.760517799352755</v>
      </c>
      <c r="F74" s="153">
        <v>109</v>
      </c>
      <c r="G74" s="153">
        <f t="shared" si="23"/>
        <v>311</v>
      </c>
      <c r="H74" s="111">
        <f t="shared" si="24"/>
        <v>263</v>
      </c>
      <c r="I74" s="112">
        <v>157</v>
      </c>
      <c r="J74" s="121">
        <v>0</v>
      </c>
    </row>
    <row r="75" spans="1:10" ht="19.5" thickBot="1" x14ac:dyDescent="0.35">
      <c r="A75" s="86" t="s">
        <v>71</v>
      </c>
      <c r="B75" s="144">
        <v>282</v>
      </c>
      <c r="C75" s="145">
        <v>382</v>
      </c>
      <c r="D75" s="144">
        <v>25769</v>
      </c>
      <c r="E75" s="173">
        <f t="shared" si="22"/>
        <v>91.379432624113477</v>
      </c>
      <c r="F75" s="164">
        <v>94</v>
      </c>
      <c r="G75" s="153">
        <f t="shared" si="23"/>
        <v>288</v>
      </c>
      <c r="H75" s="174">
        <f t="shared" si="24"/>
        <v>258</v>
      </c>
      <c r="I75" s="175">
        <v>124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2225</v>
      </c>
      <c r="C76" s="133">
        <f t="shared" ref="C76:J76" si="25">SUM(C70:C75)</f>
        <v>3001</v>
      </c>
      <c r="D76" s="133">
        <f t="shared" si="25"/>
        <v>201593</v>
      </c>
      <c r="E76" s="160">
        <f t="shared" si="25"/>
        <v>539.06294422314738</v>
      </c>
      <c r="F76" s="134">
        <f t="shared" si="25"/>
        <v>739</v>
      </c>
      <c r="G76" s="134">
        <f t="shared" si="25"/>
        <v>2262</v>
      </c>
      <c r="H76" s="96">
        <f t="shared" si="25"/>
        <v>1872</v>
      </c>
      <c r="I76" s="99">
        <f t="shared" si="25"/>
        <v>1129</v>
      </c>
      <c r="J76" s="100">
        <f t="shared" si="25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142</v>
      </c>
      <c r="C79" s="139">
        <v>204</v>
      </c>
      <c r="D79" s="138">
        <v>14816</v>
      </c>
      <c r="E79" s="170">
        <f t="shared" ref="E79:E88" si="26">D79/B79</f>
        <v>104.33802816901408</v>
      </c>
      <c r="F79" s="153">
        <v>63</v>
      </c>
      <c r="G79" s="153">
        <f t="shared" ref="G79:G88" si="27">C79-F79</f>
        <v>141</v>
      </c>
      <c r="H79" s="154">
        <f t="shared" ref="H79:H88" si="28">C79-I79-J79</f>
        <v>130</v>
      </c>
      <c r="I79" s="107">
        <v>74</v>
      </c>
      <c r="J79" s="108">
        <v>0</v>
      </c>
    </row>
    <row r="80" spans="1:10" ht="18.75" x14ac:dyDescent="0.3">
      <c r="A80" s="79" t="s">
        <v>74</v>
      </c>
      <c r="B80" s="117">
        <v>11</v>
      </c>
      <c r="C80" s="141">
        <v>13</v>
      </c>
      <c r="D80" s="117">
        <v>866</v>
      </c>
      <c r="E80" s="172">
        <f t="shared" si="26"/>
        <v>78.727272727272734</v>
      </c>
      <c r="F80" s="153">
        <v>2</v>
      </c>
      <c r="G80" s="153">
        <f t="shared" si="27"/>
        <v>11</v>
      </c>
      <c r="H80" s="111">
        <f t="shared" si="28"/>
        <v>7</v>
      </c>
      <c r="I80" s="112">
        <v>6</v>
      </c>
      <c r="J80" s="121">
        <v>0</v>
      </c>
    </row>
    <row r="81" spans="1:10" ht="18.75" x14ac:dyDescent="0.3">
      <c r="A81" s="79" t="s">
        <v>75</v>
      </c>
      <c r="B81" s="117">
        <v>401</v>
      </c>
      <c r="C81" s="141">
        <v>594</v>
      </c>
      <c r="D81" s="117">
        <v>43010</v>
      </c>
      <c r="E81" s="172">
        <f t="shared" si="26"/>
        <v>107.2568578553616</v>
      </c>
      <c r="F81" s="153">
        <v>191</v>
      </c>
      <c r="G81" s="153">
        <f t="shared" si="27"/>
        <v>403</v>
      </c>
      <c r="H81" s="111">
        <f t="shared" si="28"/>
        <v>388</v>
      </c>
      <c r="I81" s="112">
        <v>206</v>
      </c>
      <c r="J81" s="121">
        <v>0</v>
      </c>
    </row>
    <row r="82" spans="1:10" ht="18.75" x14ac:dyDescent="0.3">
      <c r="A82" s="79" t="s">
        <v>72</v>
      </c>
      <c r="B82" s="117">
        <v>466</v>
      </c>
      <c r="C82" s="141">
        <v>637</v>
      </c>
      <c r="D82" s="117">
        <v>40828</v>
      </c>
      <c r="E82" s="172">
        <f t="shared" si="26"/>
        <v>87.613733905579394</v>
      </c>
      <c r="F82" s="153">
        <v>146</v>
      </c>
      <c r="G82" s="153">
        <f t="shared" si="27"/>
        <v>491</v>
      </c>
      <c r="H82" s="111">
        <f t="shared" si="28"/>
        <v>418</v>
      </c>
      <c r="I82" s="112">
        <v>219</v>
      </c>
      <c r="J82" s="121">
        <v>0</v>
      </c>
    </row>
    <row r="83" spans="1:10" ht="18.75" x14ac:dyDescent="0.3">
      <c r="A83" s="79" t="s">
        <v>76</v>
      </c>
      <c r="B83" s="117">
        <v>515</v>
      </c>
      <c r="C83" s="141">
        <v>669</v>
      </c>
      <c r="D83" s="117">
        <v>46912</v>
      </c>
      <c r="E83" s="172">
        <f t="shared" si="26"/>
        <v>91.091262135922335</v>
      </c>
      <c r="F83" s="153">
        <v>151</v>
      </c>
      <c r="G83" s="153">
        <f t="shared" si="27"/>
        <v>518</v>
      </c>
      <c r="H83" s="111">
        <f t="shared" si="28"/>
        <v>410</v>
      </c>
      <c r="I83" s="112">
        <v>259</v>
      </c>
      <c r="J83" s="121">
        <v>0</v>
      </c>
    </row>
    <row r="84" spans="1:10" ht="18.75" x14ac:dyDescent="0.3">
      <c r="A84" s="79" t="s">
        <v>77</v>
      </c>
      <c r="B84" s="117">
        <v>473</v>
      </c>
      <c r="C84" s="141">
        <v>602</v>
      </c>
      <c r="D84" s="117">
        <v>41758</v>
      </c>
      <c r="E84" s="172">
        <f t="shared" si="26"/>
        <v>88.283298097251588</v>
      </c>
      <c r="F84" s="153">
        <v>124</v>
      </c>
      <c r="G84" s="153">
        <f t="shared" si="27"/>
        <v>478</v>
      </c>
      <c r="H84" s="111">
        <f t="shared" si="28"/>
        <v>380</v>
      </c>
      <c r="I84" s="112">
        <v>222</v>
      </c>
      <c r="J84" s="121">
        <v>0</v>
      </c>
    </row>
    <row r="85" spans="1:10" ht="18.75" x14ac:dyDescent="0.3">
      <c r="A85" s="79" t="s">
        <v>78</v>
      </c>
      <c r="B85" s="117">
        <v>169</v>
      </c>
      <c r="C85" s="141">
        <v>205</v>
      </c>
      <c r="D85" s="117">
        <v>14552</v>
      </c>
      <c r="E85" s="172">
        <f t="shared" si="26"/>
        <v>86.10650887573965</v>
      </c>
      <c r="F85" s="153">
        <v>33</v>
      </c>
      <c r="G85" s="153">
        <f t="shared" si="27"/>
        <v>172</v>
      </c>
      <c r="H85" s="111">
        <f t="shared" si="28"/>
        <v>122</v>
      </c>
      <c r="I85" s="112">
        <v>83</v>
      </c>
      <c r="J85" s="121">
        <v>0</v>
      </c>
    </row>
    <row r="86" spans="1:10" ht="18.75" x14ac:dyDescent="0.3">
      <c r="A86" s="79" t="s">
        <v>79</v>
      </c>
      <c r="B86" s="117">
        <v>290</v>
      </c>
      <c r="C86" s="141">
        <v>360</v>
      </c>
      <c r="D86" s="117">
        <v>23739</v>
      </c>
      <c r="E86" s="172">
        <f t="shared" si="26"/>
        <v>81.858620689655169</v>
      </c>
      <c r="F86" s="153">
        <v>75</v>
      </c>
      <c r="G86" s="153">
        <f t="shared" si="27"/>
        <v>285</v>
      </c>
      <c r="H86" s="111">
        <f t="shared" si="28"/>
        <v>236</v>
      </c>
      <c r="I86" s="112">
        <v>124</v>
      </c>
      <c r="J86" s="121">
        <v>0</v>
      </c>
    </row>
    <row r="87" spans="1:10" ht="18.75" x14ac:dyDescent="0.3">
      <c r="A87" s="79" t="s">
        <v>80</v>
      </c>
      <c r="B87" s="117">
        <v>101</v>
      </c>
      <c r="C87" s="141">
        <v>116</v>
      </c>
      <c r="D87" s="117">
        <v>7379</v>
      </c>
      <c r="E87" s="172">
        <f t="shared" si="26"/>
        <v>73.059405940594061</v>
      </c>
      <c r="F87" s="153">
        <v>16</v>
      </c>
      <c r="G87" s="153">
        <f t="shared" si="27"/>
        <v>100</v>
      </c>
      <c r="H87" s="111">
        <f t="shared" si="28"/>
        <v>67</v>
      </c>
      <c r="I87" s="112">
        <v>49</v>
      </c>
      <c r="J87" s="121">
        <v>0</v>
      </c>
    </row>
    <row r="88" spans="1:10" ht="19.5" thickBot="1" x14ac:dyDescent="0.35">
      <c r="A88" s="86" t="s">
        <v>81</v>
      </c>
      <c r="B88" s="144">
        <v>609</v>
      </c>
      <c r="C88" s="145">
        <v>806</v>
      </c>
      <c r="D88" s="144">
        <v>59460</v>
      </c>
      <c r="E88" s="173">
        <f t="shared" si="26"/>
        <v>97.635467980295573</v>
      </c>
      <c r="F88" s="164">
        <v>178</v>
      </c>
      <c r="G88" s="153">
        <f t="shared" si="27"/>
        <v>628</v>
      </c>
      <c r="H88" s="159">
        <f t="shared" si="28"/>
        <v>490</v>
      </c>
      <c r="I88" s="131">
        <v>316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3177</v>
      </c>
      <c r="C89" s="133">
        <f t="shared" ref="C89:E89" si="29">SUM(C79:C88)</f>
        <v>4206</v>
      </c>
      <c r="D89" s="133">
        <f t="shared" si="29"/>
        <v>293320</v>
      </c>
      <c r="E89" s="176">
        <f t="shared" si="29"/>
        <v>895.97045637668634</v>
      </c>
      <c r="F89" s="177">
        <f>SUM(F79:F88)</f>
        <v>979</v>
      </c>
      <c r="G89" s="177">
        <f>SUM(G79:G88)</f>
        <v>3227</v>
      </c>
      <c r="H89" s="161">
        <f>SUM(H79:H88)</f>
        <v>2648</v>
      </c>
      <c r="I89" s="162">
        <f t="shared" ref="I89:J89" si="30">SUM(I79:I88)</f>
        <v>1558</v>
      </c>
      <c r="J89" s="163">
        <f t="shared" si="3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305</v>
      </c>
      <c r="C92" s="139">
        <v>372</v>
      </c>
      <c r="D92" s="152">
        <v>25586</v>
      </c>
      <c r="E92" s="106">
        <f t="shared" ref="E92:E100" si="31">D92/B92</f>
        <v>83.888524590163939</v>
      </c>
      <c r="F92" s="153">
        <v>64</v>
      </c>
      <c r="G92" s="153">
        <f t="shared" ref="G92:G100" si="32">C92-F92</f>
        <v>308</v>
      </c>
      <c r="H92" s="154">
        <f t="shared" ref="H92:H100" si="33">C92-I92-J92</f>
        <v>221</v>
      </c>
      <c r="I92" s="107">
        <v>151</v>
      </c>
      <c r="J92" s="108">
        <v>0</v>
      </c>
    </row>
    <row r="93" spans="1:10" ht="18.75" x14ac:dyDescent="0.3">
      <c r="A93" s="79" t="s">
        <v>84</v>
      </c>
      <c r="B93" s="117">
        <v>363</v>
      </c>
      <c r="C93" s="141">
        <v>407</v>
      </c>
      <c r="D93" s="156">
        <v>27614</v>
      </c>
      <c r="E93" s="85">
        <f t="shared" si="31"/>
        <v>76.071625344352611</v>
      </c>
      <c r="F93" s="153">
        <v>36</v>
      </c>
      <c r="G93" s="153">
        <f t="shared" si="32"/>
        <v>371</v>
      </c>
      <c r="H93" s="111">
        <f t="shared" si="33"/>
        <v>223</v>
      </c>
      <c r="I93" s="112">
        <v>184</v>
      </c>
      <c r="J93" s="121">
        <v>0</v>
      </c>
    </row>
    <row r="94" spans="1:10" ht="18.75" x14ac:dyDescent="0.3">
      <c r="A94" s="79" t="s">
        <v>85</v>
      </c>
      <c r="B94" s="117">
        <v>228</v>
      </c>
      <c r="C94" s="141">
        <v>262</v>
      </c>
      <c r="D94" s="156">
        <v>17724</v>
      </c>
      <c r="E94" s="85">
        <f t="shared" si="31"/>
        <v>77.736842105263165</v>
      </c>
      <c r="F94" s="153">
        <v>33</v>
      </c>
      <c r="G94" s="153">
        <f t="shared" si="32"/>
        <v>229</v>
      </c>
      <c r="H94" s="111">
        <f t="shared" si="33"/>
        <v>168</v>
      </c>
      <c r="I94" s="112">
        <v>94</v>
      </c>
      <c r="J94" s="121">
        <v>0</v>
      </c>
    </row>
    <row r="95" spans="1:10" ht="18.75" x14ac:dyDescent="0.3">
      <c r="A95" s="79" t="s">
        <v>86</v>
      </c>
      <c r="B95" s="117">
        <v>110</v>
      </c>
      <c r="C95" s="141">
        <v>134</v>
      </c>
      <c r="D95" s="156">
        <v>8770</v>
      </c>
      <c r="E95" s="85">
        <f t="shared" si="31"/>
        <v>79.727272727272734</v>
      </c>
      <c r="F95" s="153">
        <v>22</v>
      </c>
      <c r="G95" s="153">
        <f t="shared" si="32"/>
        <v>112</v>
      </c>
      <c r="H95" s="111">
        <f t="shared" si="33"/>
        <v>78</v>
      </c>
      <c r="I95" s="112">
        <v>56</v>
      </c>
      <c r="J95" s="121">
        <v>0</v>
      </c>
    </row>
    <row r="96" spans="1:10" ht="18.75" x14ac:dyDescent="0.3">
      <c r="A96" s="79" t="s">
        <v>87</v>
      </c>
      <c r="B96" s="117">
        <v>320</v>
      </c>
      <c r="C96" s="141">
        <v>362</v>
      </c>
      <c r="D96" s="156">
        <v>24013</v>
      </c>
      <c r="E96" s="85">
        <f t="shared" si="31"/>
        <v>75.040625000000006</v>
      </c>
      <c r="F96" s="153">
        <v>30</v>
      </c>
      <c r="G96" s="153">
        <f t="shared" si="32"/>
        <v>332</v>
      </c>
      <c r="H96" s="111">
        <f t="shared" si="33"/>
        <v>224</v>
      </c>
      <c r="I96" s="112">
        <v>138</v>
      </c>
      <c r="J96" s="121">
        <v>0</v>
      </c>
    </row>
    <row r="97" spans="1:10" ht="18.75" x14ac:dyDescent="0.3">
      <c r="A97" s="79" t="s">
        <v>88</v>
      </c>
      <c r="B97" s="117">
        <v>52</v>
      </c>
      <c r="C97" s="141">
        <v>88</v>
      </c>
      <c r="D97" s="156">
        <v>5937</v>
      </c>
      <c r="E97" s="85">
        <f t="shared" si="31"/>
        <v>114.17307692307692</v>
      </c>
      <c r="F97" s="153">
        <v>29</v>
      </c>
      <c r="G97" s="153">
        <f t="shared" si="32"/>
        <v>59</v>
      </c>
      <c r="H97" s="111">
        <f t="shared" si="33"/>
        <v>51</v>
      </c>
      <c r="I97" s="112">
        <v>37</v>
      </c>
      <c r="J97" s="121">
        <v>0</v>
      </c>
    </row>
    <row r="98" spans="1:10" ht="18.75" x14ac:dyDescent="0.3">
      <c r="A98" s="79" t="s">
        <v>89</v>
      </c>
      <c r="B98" s="117">
        <v>1016</v>
      </c>
      <c r="C98" s="141">
        <v>1438</v>
      </c>
      <c r="D98" s="156">
        <v>95359</v>
      </c>
      <c r="E98" s="85">
        <f t="shared" si="31"/>
        <v>93.857283464566933</v>
      </c>
      <c r="F98" s="153">
        <v>396</v>
      </c>
      <c r="G98" s="153">
        <f t="shared" si="32"/>
        <v>1042</v>
      </c>
      <c r="H98" s="111">
        <f t="shared" si="33"/>
        <v>906</v>
      </c>
      <c r="I98" s="112">
        <v>532</v>
      </c>
      <c r="J98" s="121">
        <v>0</v>
      </c>
    </row>
    <row r="99" spans="1:10" ht="18.75" x14ac:dyDescent="0.3">
      <c r="A99" s="178" t="s">
        <v>90</v>
      </c>
      <c r="B99" s="117">
        <v>243</v>
      </c>
      <c r="C99" s="141">
        <v>281</v>
      </c>
      <c r="D99" s="179">
        <v>18264</v>
      </c>
      <c r="E99" s="180">
        <f t="shared" si="31"/>
        <v>75.160493827160494</v>
      </c>
      <c r="F99" s="153">
        <v>35</v>
      </c>
      <c r="G99" s="153">
        <f t="shared" si="32"/>
        <v>246</v>
      </c>
      <c r="H99" s="111">
        <f t="shared" si="33"/>
        <v>147</v>
      </c>
      <c r="I99" s="112">
        <v>134</v>
      </c>
      <c r="J99" s="121">
        <v>0</v>
      </c>
    </row>
    <row r="100" spans="1:10" ht="19.5" thickBot="1" x14ac:dyDescent="0.35">
      <c r="A100" s="79" t="s">
        <v>91</v>
      </c>
      <c r="B100" s="144">
        <v>409</v>
      </c>
      <c r="C100" s="145">
        <v>481</v>
      </c>
      <c r="D100" s="158">
        <v>32809</v>
      </c>
      <c r="E100" s="92">
        <f t="shared" si="31"/>
        <v>80.217603911980447</v>
      </c>
      <c r="F100" s="164">
        <v>70</v>
      </c>
      <c r="G100" s="153">
        <f t="shared" si="32"/>
        <v>411</v>
      </c>
      <c r="H100" s="159">
        <f t="shared" si="33"/>
        <v>290</v>
      </c>
      <c r="I100" s="131">
        <v>191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3046</v>
      </c>
      <c r="C101" s="133">
        <f t="shared" ref="C101:G101" si="34">SUM(C92:C100)</f>
        <v>3825</v>
      </c>
      <c r="D101" s="133">
        <f t="shared" si="34"/>
        <v>256076</v>
      </c>
      <c r="E101" s="160">
        <f t="shared" si="34"/>
        <v>755.87334789383726</v>
      </c>
      <c r="F101" s="134">
        <f t="shared" si="34"/>
        <v>715</v>
      </c>
      <c r="G101" s="134">
        <f t="shared" si="34"/>
        <v>3110</v>
      </c>
      <c r="H101" s="161">
        <f>SUM(H92:H100)</f>
        <v>2308</v>
      </c>
      <c r="I101" s="162">
        <f>SUM(I92:I100)</f>
        <v>1517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225</v>
      </c>
      <c r="C104" s="183">
        <v>261</v>
      </c>
      <c r="D104" s="182">
        <v>18712</v>
      </c>
      <c r="E104" s="170">
        <f t="shared" ref="E104:E117" si="35">D104/B104</f>
        <v>83.164444444444442</v>
      </c>
      <c r="F104" s="153">
        <v>24</v>
      </c>
      <c r="G104" s="153">
        <f t="shared" ref="G104:G117" si="36">C104-F104</f>
        <v>237</v>
      </c>
      <c r="H104" s="154">
        <f t="shared" ref="H104:H117" si="37">C104-I104-J104</f>
        <v>155</v>
      </c>
      <c r="I104" s="107">
        <v>106</v>
      </c>
      <c r="J104" s="108">
        <v>0</v>
      </c>
    </row>
    <row r="105" spans="1:10" ht="18.75" x14ac:dyDescent="0.3">
      <c r="A105" s="184" t="s">
        <v>94</v>
      </c>
      <c r="B105" s="117">
        <v>337</v>
      </c>
      <c r="C105" s="119">
        <v>420</v>
      </c>
      <c r="D105" s="117">
        <v>27386</v>
      </c>
      <c r="E105" s="172">
        <f t="shared" si="35"/>
        <v>81.264094955489611</v>
      </c>
      <c r="F105" s="153">
        <v>65</v>
      </c>
      <c r="G105" s="153">
        <f t="shared" si="36"/>
        <v>355</v>
      </c>
      <c r="H105" s="111">
        <f t="shared" si="37"/>
        <v>262</v>
      </c>
      <c r="I105" s="112">
        <v>158</v>
      </c>
      <c r="J105" s="121">
        <v>0</v>
      </c>
    </row>
    <row r="106" spans="1:10" ht="18.75" x14ac:dyDescent="0.3">
      <c r="A106" s="184" t="s">
        <v>95</v>
      </c>
      <c r="B106" s="114">
        <v>49</v>
      </c>
      <c r="C106" s="185">
        <v>50</v>
      </c>
      <c r="D106" s="114">
        <v>3211</v>
      </c>
      <c r="E106" s="172">
        <f t="shared" si="35"/>
        <v>65.530612244897952</v>
      </c>
      <c r="F106" s="153">
        <v>0</v>
      </c>
      <c r="G106" s="153">
        <f t="shared" si="36"/>
        <v>50</v>
      </c>
      <c r="H106" s="111">
        <f t="shared" si="37"/>
        <v>35</v>
      </c>
      <c r="I106" s="112">
        <v>15</v>
      </c>
      <c r="J106" s="121">
        <v>0</v>
      </c>
    </row>
    <row r="107" spans="1:10" ht="18.75" x14ac:dyDescent="0.3">
      <c r="A107" s="184" t="s">
        <v>96</v>
      </c>
      <c r="B107" s="117">
        <v>410</v>
      </c>
      <c r="C107" s="141">
        <v>468</v>
      </c>
      <c r="D107" s="117">
        <v>31058</v>
      </c>
      <c r="E107" s="172">
        <f t="shared" si="35"/>
        <v>75.751219512195121</v>
      </c>
      <c r="F107" s="153">
        <v>52</v>
      </c>
      <c r="G107" s="153">
        <f t="shared" si="36"/>
        <v>416</v>
      </c>
      <c r="H107" s="111">
        <f t="shared" si="37"/>
        <v>273</v>
      </c>
      <c r="I107" s="112">
        <v>195</v>
      </c>
      <c r="J107" s="121">
        <v>0</v>
      </c>
    </row>
    <row r="108" spans="1:10" ht="18.75" x14ac:dyDescent="0.3">
      <c r="A108" s="79" t="s">
        <v>97</v>
      </c>
      <c r="B108" s="117">
        <v>309</v>
      </c>
      <c r="C108" s="141">
        <v>363</v>
      </c>
      <c r="D108" s="117">
        <v>24717</v>
      </c>
      <c r="E108" s="172">
        <f t="shared" si="35"/>
        <v>79.990291262135926</v>
      </c>
      <c r="F108" s="153">
        <v>44</v>
      </c>
      <c r="G108" s="153">
        <f t="shared" si="36"/>
        <v>319</v>
      </c>
      <c r="H108" s="111">
        <f t="shared" si="37"/>
        <v>226</v>
      </c>
      <c r="I108" s="112">
        <v>137</v>
      </c>
      <c r="J108" s="121">
        <v>0</v>
      </c>
    </row>
    <row r="109" spans="1:10" ht="18.75" x14ac:dyDescent="0.3">
      <c r="A109" s="79" t="s">
        <v>98</v>
      </c>
      <c r="B109" s="117">
        <v>300</v>
      </c>
      <c r="C109" s="141">
        <v>349</v>
      </c>
      <c r="D109" s="117">
        <v>27199</v>
      </c>
      <c r="E109" s="172">
        <f t="shared" si="35"/>
        <v>90.663333333333327</v>
      </c>
      <c r="F109" s="153">
        <v>45</v>
      </c>
      <c r="G109" s="153">
        <f t="shared" si="36"/>
        <v>304</v>
      </c>
      <c r="H109" s="111">
        <f t="shared" si="37"/>
        <v>186</v>
      </c>
      <c r="I109" s="112">
        <v>163</v>
      </c>
      <c r="J109" s="121">
        <v>0</v>
      </c>
    </row>
    <row r="110" spans="1:10" ht="18.75" x14ac:dyDescent="0.3">
      <c r="A110" s="79" t="s">
        <v>99</v>
      </c>
      <c r="B110" s="117">
        <v>489</v>
      </c>
      <c r="C110" s="141">
        <v>594</v>
      </c>
      <c r="D110" s="117">
        <v>39426</v>
      </c>
      <c r="E110" s="172">
        <f t="shared" si="35"/>
        <v>80.625766871165638</v>
      </c>
      <c r="F110" s="153">
        <v>103</v>
      </c>
      <c r="G110" s="153">
        <f t="shared" si="36"/>
        <v>491</v>
      </c>
      <c r="H110" s="111">
        <f t="shared" si="37"/>
        <v>381</v>
      </c>
      <c r="I110" s="112">
        <v>213</v>
      </c>
      <c r="J110" s="121">
        <v>0</v>
      </c>
    </row>
    <row r="111" spans="1:10" ht="18.75" x14ac:dyDescent="0.3">
      <c r="A111" s="79" t="s">
        <v>100</v>
      </c>
      <c r="B111" s="117">
        <v>385</v>
      </c>
      <c r="C111" s="141">
        <v>442</v>
      </c>
      <c r="D111" s="117">
        <v>29272</v>
      </c>
      <c r="E111" s="172">
        <f t="shared" si="35"/>
        <v>76.031168831168827</v>
      </c>
      <c r="F111" s="153">
        <v>43</v>
      </c>
      <c r="G111" s="153">
        <f t="shared" si="36"/>
        <v>399</v>
      </c>
      <c r="H111" s="111">
        <f t="shared" si="37"/>
        <v>247</v>
      </c>
      <c r="I111" s="112">
        <v>195</v>
      </c>
      <c r="J111" s="121">
        <v>0</v>
      </c>
    </row>
    <row r="112" spans="1:10" ht="18.75" x14ac:dyDescent="0.3">
      <c r="A112" s="79" t="s">
        <v>101</v>
      </c>
      <c r="B112" s="117">
        <v>352</v>
      </c>
      <c r="C112" s="141">
        <v>416</v>
      </c>
      <c r="D112" s="117">
        <v>28570</v>
      </c>
      <c r="E112" s="172">
        <f t="shared" si="35"/>
        <v>81.164772727272734</v>
      </c>
      <c r="F112" s="153">
        <v>62</v>
      </c>
      <c r="G112" s="153">
        <f t="shared" si="36"/>
        <v>354</v>
      </c>
      <c r="H112" s="111">
        <f t="shared" si="37"/>
        <v>231</v>
      </c>
      <c r="I112" s="112">
        <v>185</v>
      </c>
      <c r="J112" s="121">
        <v>0</v>
      </c>
    </row>
    <row r="113" spans="1:10" ht="18.75" x14ac:dyDescent="0.3">
      <c r="A113" s="79" t="s">
        <v>102</v>
      </c>
      <c r="B113" s="117">
        <v>508</v>
      </c>
      <c r="C113" s="141">
        <v>593</v>
      </c>
      <c r="D113" s="117">
        <v>39306</v>
      </c>
      <c r="E113" s="172">
        <f t="shared" si="35"/>
        <v>77.374015748031496</v>
      </c>
      <c r="F113" s="153">
        <v>81</v>
      </c>
      <c r="G113" s="153">
        <f t="shared" si="36"/>
        <v>512</v>
      </c>
      <c r="H113" s="111">
        <f t="shared" si="37"/>
        <v>378</v>
      </c>
      <c r="I113" s="112">
        <v>215</v>
      </c>
      <c r="J113" s="121">
        <v>0</v>
      </c>
    </row>
    <row r="114" spans="1:10" ht="18.75" x14ac:dyDescent="0.3">
      <c r="A114" s="79" t="s">
        <v>103</v>
      </c>
      <c r="B114" s="117">
        <v>550</v>
      </c>
      <c r="C114" s="141">
        <v>671</v>
      </c>
      <c r="D114" s="117">
        <v>47030</v>
      </c>
      <c r="E114" s="172">
        <f t="shared" si="35"/>
        <v>85.509090909090915</v>
      </c>
      <c r="F114" s="153">
        <v>118</v>
      </c>
      <c r="G114" s="153">
        <f t="shared" si="36"/>
        <v>553</v>
      </c>
      <c r="H114" s="111">
        <f t="shared" si="37"/>
        <v>421</v>
      </c>
      <c r="I114" s="112">
        <v>250</v>
      </c>
      <c r="J114" s="121">
        <v>0</v>
      </c>
    </row>
    <row r="115" spans="1:10" ht="18.75" x14ac:dyDescent="0.3">
      <c r="A115" s="79" t="s">
        <v>104</v>
      </c>
      <c r="B115" s="117">
        <v>1119</v>
      </c>
      <c r="C115" s="141">
        <v>1292</v>
      </c>
      <c r="D115" s="117">
        <v>85380</v>
      </c>
      <c r="E115" s="172">
        <f t="shared" si="35"/>
        <v>76.300268096514742</v>
      </c>
      <c r="F115" s="153">
        <v>171</v>
      </c>
      <c r="G115" s="153">
        <f t="shared" si="36"/>
        <v>1121</v>
      </c>
      <c r="H115" s="111">
        <f t="shared" si="37"/>
        <v>789</v>
      </c>
      <c r="I115" s="112">
        <v>503</v>
      </c>
      <c r="J115" s="121">
        <v>0</v>
      </c>
    </row>
    <row r="116" spans="1:10" ht="18.75" x14ac:dyDescent="0.3">
      <c r="A116" s="79" t="s">
        <v>105</v>
      </c>
      <c r="B116" s="117">
        <v>297</v>
      </c>
      <c r="C116" s="141">
        <v>339</v>
      </c>
      <c r="D116" s="117">
        <v>23372</v>
      </c>
      <c r="E116" s="172">
        <f t="shared" si="35"/>
        <v>78.693602693602699</v>
      </c>
      <c r="F116" s="153">
        <v>40</v>
      </c>
      <c r="G116" s="153">
        <f t="shared" si="36"/>
        <v>299</v>
      </c>
      <c r="H116" s="111">
        <f t="shared" si="37"/>
        <v>203</v>
      </c>
      <c r="I116" s="112">
        <v>136</v>
      </c>
      <c r="J116" s="121">
        <v>0</v>
      </c>
    </row>
    <row r="117" spans="1:10" ht="19.5" thickBot="1" x14ac:dyDescent="0.35">
      <c r="A117" s="79" t="s">
        <v>106</v>
      </c>
      <c r="B117" s="144">
        <v>540</v>
      </c>
      <c r="C117" s="145">
        <v>583</v>
      </c>
      <c r="D117" s="144">
        <v>38341</v>
      </c>
      <c r="E117" s="173">
        <f t="shared" si="35"/>
        <v>71.001851851851853</v>
      </c>
      <c r="F117" s="164">
        <v>36</v>
      </c>
      <c r="G117" s="153">
        <f t="shared" si="36"/>
        <v>547</v>
      </c>
      <c r="H117" s="159">
        <f t="shared" si="37"/>
        <v>352</v>
      </c>
      <c r="I117" s="131">
        <v>231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5870</v>
      </c>
      <c r="C118" s="133">
        <f>SUM(C104:C117)</f>
        <v>6841</v>
      </c>
      <c r="D118" s="133">
        <f t="shared" ref="D118:G118" si="38">SUM(D104:D117)</f>
        <v>462980</v>
      </c>
      <c r="E118" s="160">
        <f t="shared" si="38"/>
        <v>1103.0645334811952</v>
      </c>
      <c r="F118" s="134">
        <f t="shared" si="38"/>
        <v>884</v>
      </c>
      <c r="G118" s="134">
        <f t="shared" si="38"/>
        <v>5957</v>
      </c>
      <c r="H118" s="161">
        <f>SUM(H104:H117)</f>
        <v>4139</v>
      </c>
      <c r="I118" s="162">
        <f>SUM(I104:I117)</f>
        <v>2702</v>
      </c>
      <c r="J118" s="163"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109</v>
      </c>
      <c r="B121" s="138">
        <v>576</v>
      </c>
      <c r="C121" s="186">
        <v>664</v>
      </c>
      <c r="D121" s="138">
        <v>45631</v>
      </c>
      <c r="E121" s="170">
        <f t="shared" ref="E121:E128" si="39">D121/B121</f>
        <v>79.220486111111114</v>
      </c>
      <c r="F121" s="138">
        <v>86</v>
      </c>
      <c r="G121" s="186">
        <f t="shared" ref="G121:G127" si="40">C121-F121</f>
        <v>578</v>
      </c>
      <c r="H121" s="106">
        <f t="shared" ref="H121:H127" si="41">C121-I121-J121</f>
        <v>385</v>
      </c>
      <c r="I121" s="107">
        <v>279</v>
      </c>
      <c r="J121" s="140">
        <v>0</v>
      </c>
    </row>
    <row r="122" spans="1:10" ht="18.75" x14ac:dyDescent="0.3">
      <c r="A122" s="79" t="s">
        <v>110</v>
      </c>
      <c r="B122" s="114">
        <v>125</v>
      </c>
      <c r="C122" s="153">
        <v>137</v>
      </c>
      <c r="D122" s="114">
        <v>9057</v>
      </c>
      <c r="E122" s="172">
        <f t="shared" si="39"/>
        <v>72.456000000000003</v>
      </c>
      <c r="F122" s="117">
        <v>12</v>
      </c>
      <c r="G122" s="187">
        <f t="shared" si="40"/>
        <v>125</v>
      </c>
      <c r="H122" s="85">
        <f t="shared" si="41"/>
        <v>88</v>
      </c>
      <c r="I122" s="112">
        <v>49</v>
      </c>
      <c r="J122" s="142">
        <v>0</v>
      </c>
    </row>
    <row r="123" spans="1:10" ht="18.75" x14ac:dyDescent="0.3">
      <c r="A123" s="79" t="s">
        <v>111</v>
      </c>
      <c r="B123" s="117">
        <v>875</v>
      </c>
      <c r="C123" s="155">
        <v>1042</v>
      </c>
      <c r="D123" s="117">
        <v>70565</v>
      </c>
      <c r="E123" s="172">
        <f t="shared" si="39"/>
        <v>80.645714285714291</v>
      </c>
      <c r="F123" s="117">
        <v>164</v>
      </c>
      <c r="G123" s="187">
        <f t="shared" si="40"/>
        <v>878</v>
      </c>
      <c r="H123" s="85">
        <f t="shared" si="41"/>
        <v>603</v>
      </c>
      <c r="I123" s="112">
        <v>439</v>
      </c>
      <c r="J123" s="142">
        <v>0</v>
      </c>
    </row>
    <row r="124" spans="1:10" ht="18.75" x14ac:dyDescent="0.3">
      <c r="A124" s="79" t="s">
        <v>112</v>
      </c>
      <c r="B124" s="117">
        <v>793</v>
      </c>
      <c r="C124" s="155">
        <v>979</v>
      </c>
      <c r="D124" s="117">
        <v>65108</v>
      </c>
      <c r="E124" s="172">
        <f t="shared" si="39"/>
        <v>82.103404791929378</v>
      </c>
      <c r="F124" s="117">
        <v>179</v>
      </c>
      <c r="G124" s="187">
        <f t="shared" si="40"/>
        <v>800</v>
      </c>
      <c r="H124" s="85">
        <f t="shared" si="41"/>
        <v>648</v>
      </c>
      <c r="I124" s="112">
        <v>331</v>
      </c>
      <c r="J124" s="142">
        <v>0</v>
      </c>
    </row>
    <row r="125" spans="1:10" ht="18.75" x14ac:dyDescent="0.3">
      <c r="A125" s="79" t="s">
        <v>113</v>
      </c>
      <c r="B125" s="117">
        <v>546</v>
      </c>
      <c r="C125" s="155">
        <v>666</v>
      </c>
      <c r="D125" s="117">
        <v>44762</v>
      </c>
      <c r="E125" s="172">
        <f t="shared" si="39"/>
        <v>81.981684981684978</v>
      </c>
      <c r="F125" s="117">
        <v>120</v>
      </c>
      <c r="G125" s="187">
        <f t="shared" si="40"/>
        <v>546</v>
      </c>
      <c r="H125" s="85">
        <f t="shared" si="41"/>
        <v>450</v>
      </c>
      <c r="I125" s="112">
        <v>216</v>
      </c>
      <c r="J125" s="142">
        <v>0</v>
      </c>
    </row>
    <row r="126" spans="1:10" ht="18.75" x14ac:dyDescent="0.3">
      <c r="A126" s="79" t="s">
        <v>114</v>
      </c>
      <c r="B126" s="117">
        <v>665</v>
      </c>
      <c r="C126" s="155">
        <v>850</v>
      </c>
      <c r="D126" s="117">
        <v>56541</v>
      </c>
      <c r="E126" s="172">
        <f t="shared" si="39"/>
        <v>85.024060150375945</v>
      </c>
      <c r="F126" s="117">
        <v>170</v>
      </c>
      <c r="G126" s="187">
        <f t="shared" si="40"/>
        <v>680</v>
      </c>
      <c r="H126" s="85">
        <f t="shared" si="41"/>
        <v>526</v>
      </c>
      <c r="I126" s="112">
        <v>324</v>
      </c>
      <c r="J126" s="142">
        <v>0</v>
      </c>
    </row>
    <row r="127" spans="1:10" ht="19.5" thickBot="1" x14ac:dyDescent="0.35">
      <c r="A127" s="79" t="s">
        <v>115</v>
      </c>
      <c r="B127" s="117">
        <v>1057</v>
      </c>
      <c r="C127" s="155">
        <v>1343</v>
      </c>
      <c r="D127" s="117">
        <v>92950</v>
      </c>
      <c r="E127" s="172">
        <f t="shared" si="39"/>
        <v>87.937559129612112</v>
      </c>
      <c r="F127" s="117">
        <v>280</v>
      </c>
      <c r="G127" s="187">
        <f t="shared" si="40"/>
        <v>1063</v>
      </c>
      <c r="H127" s="85">
        <f t="shared" si="41"/>
        <v>873</v>
      </c>
      <c r="I127" s="112">
        <v>470</v>
      </c>
      <c r="J127" s="142">
        <v>0</v>
      </c>
    </row>
    <row r="128" spans="1:10" ht="19.5" thickBot="1" x14ac:dyDescent="0.35">
      <c r="A128" s="95" t="s">
        <v>49</v>
      </c>
      <c r="B128" s="133">
        <f>SUM(B121:B127)</f>
        <v>4637</v>
      </c>
      <c r="C128" s="133">
        <f>SUM(C121:C127)</f>
        <v>5681</v>
      </c>
      <c r="D128" s="133">
        <f>SUM(D121:D127)</f>
        <v>384614</v>
      </c>
      <c r="E128" s="160">
        <f t="shared" si="39"/>
        <v>82.944576234634468</v>
      </c>
      <c r="F128" s="147">
        <f>SUM(F121:F127)</f>
        <v>1011</v>
      </c>
      <c r="G128" s="147">
        <f>SUM(G121:G127)</f>
        <v>4670</v>
      </c>
      <c r="H128" s="161">
        <f>SUM(H121:H127)</f>
        <v>3573</v>
      </c>
      <c r="I128" s="162">
        <f>SUM(I121:I127)</f>
        <v>2108</v>
      </c>
      <c r="J128" s="163">
        <f>SUM(J121:J127)</f>
        <v>0</v>
      </c>
    </row>
    <row r="129" spans="1:10" ht="19.5" thickBot="1" x14ac:dyDescent="0.35">
      <c r="A129" s="148"/>
      <c r="B129" s="149"/>
      <c r="C129" s="149"/>
      <c r="D129" s="149"/>
      <c r="E129" s="150"/>
      <c r="F129" s="137"/>
      <c r="G129" s="137"/>
      <c r="H129" s="102"/>
      <c r="I129" s="102"/>
      <c r="J129" s="102"/>
    </row>
    <row r="130" spans="1:10" ht="19.5" thickBot="1" x14ac:dyDescent="0.35">
      <c r="A130" s="189" t="s">
        <v>116</v>
      </c>
      <c r="B130" s="190">
        <f t="shared" ref="B130:J130" si="42">SUM(B128+B118+B101+B89+B76+B67+B57+B47+B33+B17)</f>
        <v>39046</v>
      </c>
      <c r="C130" s="190">
        <f t="shared" si="42"/>
        <v>49105</v>
      </c>
      <c r="D130" s="190">
        <f t="shared" si="42"/>
        <v>3359106</v>
      </c>
      <c r="E130" s="190">
        <f t="shared" si="42"/>
        <v>6803.3430139112534</v>
      </c>
      <c r="F130" s="134">
        <f t="shared" si="42"/>
        <v>9356</v>
      </c>
      <c r="G130" s="134">
        <f t="shared" si="42"/>
        <v>39749</v>
      </c>
      <c r="H130" s="133">
        <f t="shared" si="42"/>
        <v>30283</v>
      </c>
      <c r="I130" s="177">
        <f t="shared" si="42"/>
        <v>18822</v>
      </c>
      <c r="J130" s="191">
        <f t="shared" si="42"/>
        <v>0</v>
      </c>
    </row>
  </sheetData>
  <mergeCells count="13">
    <mergeCell ref="A91:J91"/>
    <mergeCell ref="A103:J103"/>
    <mergeCell ref="A120:J120"/>
    <mergeCell ref="A19:J19"/>
    <mergeCell ref="A35:J35"/>
    <mergeCell ref="A49:J49"/>
    <mergeCell ref="A59:J59"/>
    <mergeCell ref="A78:J78"/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opLeftCell="A4" workbookViewId="0">
      <pane xSplit="1" ySplit="4" topLeftCell="B119" activePane="bottomRight" state="frozen"/>
      <selection activeCell="A4" sqref="A4"/>
      <selection pane="topRight" activeCell="B4" sqref="B4"/>
      <selection pane="bottomLeft" activeCell="A8" sqref="A8"/>
      <selection pane="bottomRight" activeCell="J4" sqref="J4"/>
    </sheetView>
  </sheetViews>
  <sheetFormatPr defaultRowHeight="15" x14ac:dyDescent="0.25"/>
  <cols>
    <col min="1" max="1" width="18.140625" style="56" bestFit="1" customWidth="1"/>
    <col min="2" max="2" width="9" style="56" bestFit="1" customWidth="1"/>
    <col min="3" max="3" width="15.42578125" style="56" bestFit="1" customWidth="1"/>
    <col min="4" max="4" width="12.7109375" style="56" bestFit="1" customWidth="1"/>
    <col min="5" max="5" width="31.42578125" style="56" bestFit="1" customWidth="1"/>
    <col min="6" max="6" width="12.710937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10.85546875" style="56" customWidth="1"/>
    <col min="11" max="16384" width="9.140625" style="56"/>
  </cols>
  <sheetData>
    <row r="1" spans="1:11" ht="18.75" x14ac:dyDescent="0.3">
      <c r="D1" s="425" t="s">
        <v>0</v>
      </c>
      <c r="E1" s="425"/>
      <c r="F1" s="425"/>
    </row>
    <row r="2" spans="1:11" ht="18.75" x14ac:dyDescent="0.3">
      <c r="D2" s="425" t="s">
        <v>1</v>
      </c>
      <c r="E2" s="425"/>
      <c r="F2" s="425"/>
    </row>
    <row r="3" spans="1:11" ht="18.75" x14ac:dyDescent="0.3">
      <c r="D3" s="426" t="s">
        <v>2</v>
      </c>
      <c r="E3" s="426"/>
      <c r="F3" s="426"/>
    </row>
    <row r="4" spans="1:11" ht="18.75" x14ac:dyDescent="0.3">
      <c r="D4" s="425" t="s">
        <v>3</v>
      </c>
      <c r="E4" s="425"/>
      <c r="F4" s="425"/>
    </row>
    <row r="5" spans="1:11" ht="18.75" x14ac:dyDescent="0.3">
      <c r="D5" s="427" t="s">
        <v>221</v>
      </c>
      <c r="E5" s="427"/>
      <c r="F5" s="427"/>
    </row>
    <row r="6" spans="1:11" ht="15.75" thickBot="1" x14ac:dyDescent="0.3"/>
    <row r="7" spans="1:11" ht="32.25" thickBot="1" x14ac:dyDescent="0.3">
      <c r="A7" s="192"/>
      <c r="B7" s="193" t="s">
        <v>4</v>
      </c>
      <c r="C7" s="59" t="s">
        <v>5</v>
      </c>
      <c r="D7" s="194" t="s">
        <v>117</v>
      </c>
      <c r="E7" s="195" t="s">
        <v>6</v>
      </c>
      <c r="F7" s="64" t="s">
        <v>120</v>
      </c>
      <c r="G7" s="196" t="s">
        <v>7</v>
      </c>
      <c r="H7" s="197" t="s">
        <v>8</v>
      </c>
      <c r="I7" s="195" t="s">
        <v>9</v>
      </c>
      <c r="J7" s="198" t="s">
        <v>10</v>
      </c>
      <c r="K7" s="64" t="s">
        <v>11</v>
      </c>
    </row>
    <row r="8" spans="1:11" ht="19.5" thickBot="1" x14ac:dyDescent="0.35">
      <c r="A8" s="65" t="s">
        <v>12</v>
      </c>
      <c r="B8" s="66"/>
      <c r="C8" s="66"/>
      <c r="D8" s="66"/>
      <c r="E8" s="67"/>
      <c r="F8" s="69"/>
      <c r="G8" s="66"/>
      <c r="H8" s="66"/>
      <c r="I8" s="68"/>
      <c r="J8" s="66"/>
      <c r="K8" s="69"/>
    </row>
    <row r="9" spans="1:11" ht="18.75" x14ac:dyDescent="0.3">
      <c r="A9" s="70" t="s">
        <v>13</v>
      </c>
      <c r="B9" s="71">
        <v>460</v>
      </c>
      <c r="C9" s="72">
        <v>549</v>
      </c>
      <c r="D9" s="73">
        <v>37602</v>
      </c>
      <c r="E9" s="74">
        <f>D9/B9</f>
        <v>81.743478260869566</v>
      </c>
      <c r="F9" s="199">
        <f>D9</f>
        <v>37602</v>
      </c>
      <c r="G9" s="71">
        <v>80</v>
      </c>
      <c r="H9" s="75">
        <f>C9-G9</f>
        <v>469</v>
      </c>
      <c r="I9" s="76">
        <f>C9-J9-K9</f>
        <v>331</v>
      </c>
      <c r="J9" s="77">
        <v>218</v>
      </c>
      <c r="K9" s="78">
        <v>0</v>
      </c>
    </row>
    <row r="10" spans="1:11" ht="18.75" x14ac:dyDescent="0.3">
      <c r="A10" s="79" t="s">
        <v>14</v>
      </c>
      <c r="B10" s="80">
        <v>393</v>
      </c>
      <c r="C10" s="81">
        <v>547</v>
      </c>
      <c r="D10" s="82">
        <v>37062</v>
      </c>
      <c r="E10" s="83">
        <f t="shared" ref="E10:E16" si="0">D10/B10</f>
        <v>94.305343511450388</v>
      </c>
      <c r="F10" s="199">
        <f t="shared" ref="F10:F16" si="1">D10</f>
        <v>37062</v>
      </c>
      <c r="G10" s="84">
        <v>137</v>
      </c>
      <c r="H10" s="75">
        <f t="shared" ref="H10:H16" si="2">C10-G10</f>
        <v>410</v>
      </c>
      <c r="I10" s="85">
        <f t="shared" ref="I10:I11" si="3">C10-J10-K10</f>
        <v>338</v>
      </c>
      <c r="J10" s="77">
        <v>209</v>
      </c>
      <c r="K10" s="78">
        <v>0</v>
      </c>
    </row>
    <row r="11" spans="1:11" ht="18.75" x14ac:dyDescent="0.3">
      <c r="A11" s="79" t="s">
        <v>15</v>
      </c>
      <c r="B11" s="80">
        <v>507</v>
      </c>
      <c r="C11" s="81">
        <v>625</v>
      </c>
      <c r="D11" s="82">
        <v>41113</v>
      </c>
      <c r="E11" s="83">
        <f t="shared" si="0"/>
        <v>81.090729783037474</v>
      </c>
      <c r="F11" s="199">
        <f t="shared" si="1"/>
        <v>41113</v>
      </c>
      <c r="G11" s="84">
        <v>105</v>
      </c>
      <c r="H11" s="75">
        <f t="shared" si="2"/>
        <v>520</v>
      </c>
      <c r="I11" s="85">
        <f t="shared" si="3"/>
        <v>374</v>
      </c>
      <c r="J11" s="77">
        <v>251</v>
      </c>
      <c r="K11" s="78">
        <v>0</v>
      </c>
    </row>
    <row r="12" spans="1:11" ht="18.75" x14ac:dyDescent="0.3">
      <c r="A12" s="79" t="s">
        <v>16</v>
      </c>
      <c r="B12" s="80">
        <v>611</v>
      </c>
      <c r="C12" s="81">
        <v>772</v>
      </c>
      <c r="D12" s="82">
        <v>54531</v>
      </c>
      <c r="E12" s="83">
        <f t="shared" si="0"/>
        <v>89.248772504091647</v>
      </c>
      <c r="F12" s="199">
        <f t="shared" si="1"/>
        <v>54531</v>
      </c>
      <c r="G12" s="84">
        <v>120</v>
      </c>
      <c r="H12" s="75">
        <f t="shared" si="2"/>
        <v>652</v>
      </c>
      <c r="I12" s="85">
        <f>C12-J12-K12</f>
        <v>458</v>
      </c>
      <c r="J12" s="77">
        <v>314</v>
      </c>
      <c r="K12" s="78">
        <v>0</v>
      </c>
    </row>
    <row r="13" spans="1:11" ht="18.75" x14ac:dyDescent="0.3">
      <c r="A13" s="79" t="s">
        <v>17</v>
      </c>
      <c r="B13" s="80">
        <v>138</v>
      </c>
      <c r="C13" s="81">
        <v>177</v>
      </c>
      <c r="D13" s="82">
        <v>12101</v>
      </c>
      <c r="E13" s="83">
        <f t="shared" si="0"/>
        <v>87.688405797101453</v>
      </c>
      <c r="F13" s="199">
        <f t="shared" si="1"/>
        <v>12101</v>
      </c>
      <c r="G13" s="84">
        <v>29</v>
      </c>
      <c r="H13" s="75">
        <f t="shared" si="2"/>
        <v>148</v>
      </c>
      <c r="I13" s="85">
        <f t="shared" ref="I13:I16" si="4">C13-J13-K13</f>
        <v>96</v>
      </c>
      <c r="J13" s="77">
        <v>81</v>
      </c>
      <c r="K13" s="78">
        <v>0</v>
      </c>
    </row>
    <row r="14" spans="1:11" ht="18.75" x14ac:dyDescent="0.3">
      <c r="A14" s="79" t="s">
        <v>18</v>
      </c>
      <c r="B14" s="80">
        <v>475</v>
      </c>
      <c r="C14" s="81">
        <v>561</v>
      </c>
      <c r="D14" s="82">
        <v>40265</v>
      </c>
      <c r="E14" s="83">
        <f t="shared" si="0"/>
        <v>84.768421052631581</v>
      </c>
      <c r="F14" s="199">
        <f t="shared" si="1"/>
        <v>40265</v>
      </c>
      <c r="G14" s="84">
        <v>87</v>
      </c>
      <c r="H14" s="75">
        <f t="shared" si="2"/>
        <v>474</v>
      </c>
      <c r="I14" s="85">
        <f t="shared" si="4"/>
        <v>327</v>
      </c>
      <c r="J14" s="77">
        <v>234</v>
      </c>
      <c r="K14" s="78">
        <v>0</v>
      </c>
    </row>
    <row r="15" spans="1:11" ht="18.75" x14ac:dyDescent="0.3">
      <c r="A15" s="79" t="s">
        <v>19</v>
      </c>
      <c r="B15" s="80">
        <v>187</v>
      </c>
      <c r="C15" s="81">
        <v>217</v>
      </c>
      <c r="D15" s="82">
        <v>13667</v>
      </c>
      <c r="E15" s="83">
        <f t="shared" si="0"/>
        <v>73.085561497326196</v>
      </c>
      <c r="F15" s="199">
        <f t="shared" si="1"/>
        <v>13667</v>
      </c>
      <c r="G15" s="84">
        <v>27</v>
      </c>
      <c r="H15" s="75">
        <f t="shared" si="2"/>
        <v>190</v>
      </c>
      <c r="I15" s="85">
        <f t="shared" si="4"/>
        <v>123</v>
      </c>
      <c r="J15" s="77">
        <v>94</v>
      </c>
      <c r="K15" s="78">
        <v>0</v>
      </c>
    </row>
    <row r="16" spans="1:11" ht="19.5" thickBot="1" x14ac:dyDescent="0.35">
      <c r="A16" s="86" t="s">
        <v>20</v>
      </c>
      <c r="B16" s="87">
        <v>512</v>
      </c>
      <c r="C16" s="88">
        <v>666</v>
      </c>
      <c r="D16" s="89">
        <v>50468</v>
      </c>
      <c r="E16" s="90">
        <f t="shared" si="0"/>
        <v>98.5703125</v>
      </c>
      <c r="F16" s="199">
        <f t="shared" si="1"/>
        <v>50468</v>
      </c>
      <c r="G16" s="91">
        <v>142</v>
      </c>
      <c r="H16" s="75">
        <f t="shared" si="2"/>
        <v>524</v>
      </c>
      <c r="I16" s="92">
        <f t="shared" si="4"/>
        <v>420</v>
      </c>
      <c r="J16" s="93">
        <v>246</v>
      </c>
      <c r="K16" s="94">
        <v>0</v>
      </c>
    </row>
    <row r="17" spans="1:11" ht="19.5" thickBot="1" x14ac:dyDescent="0.35">
      <c r="A17" s="95" t="s">
        <v>21</v>
      </c>
      <c r="B17" s="96">
        <f>SUM(B9:B16)</f>
        <v>3283</v>
      </c>
      <c r="C17" s="96">
        <f t="shared" ref="C17:E17" si="5">SUM(C9:C16)</f>
        <v>4114</v>
      </c>
      <c r="D17" s="97">
        <f t="shared" si="5"/>
        <v>286809</v>
      </c>
      <c r="E17" s="98">
        <f t="shared" si="5"/>
        <v>690.50102490650841</v>
      </c>
      <c r="F17" s="97">
        <f>SUM(F9:F16)</f>
        <v>286809</v>
      </c>
      <c r="G17" s="97">
        <f>SUM(G9:G16)</f>
        <v>727</v>
      </c>
      <c r="H17" s="97">
        <f>SUM(H9:H16)</f>
        <v>3387</v>
      </c>
      <c r="I17" s="96">
        <f>SUM(I9:I16)</f>
        <v>2467</v>
      </c>
      <c r="J17" s="99">
        <f>SUM(J9:J16)</f>
        <v>1647</v>
      </c>
      <c r="K17" s="100">
        <f t="shared" ref="K17" si="6">SUM(K9:K16)</f>
        <v>0</v>
      </c>
    </row>
    <row r="18" spans="1:11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11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2"/>
      <c r="I19" s="423"/>
      <c r="J19" s="423"/>
      <c r="K19" s="424"/>
    </row>
    <row r="20" spans="1:11" ht="18.75" x14ac:dyDescent="0.3">
      <c r="A20" s="103" t="s">
        <v>23</v>
      </c>
      <c r="B20" s="71">
        <v>796</v>
      </c>
      <c r="C20" s="72">
        <v>1026</v>
      </c>
      <c r="D20" s="73">
        <v>69351</v>
      </c>
      <c r="E20" s="104">
        <f t="shared" ref="E20:E32" si="7">D20/B20</f>
        <v>87.124371859296488</v>
      </c>
      <c r="F20" s="110">
        <f>D20</f>
        <v>69351</v>
      </c>
      <c r="G20" s="71">
        <v>213</v>
      </c>
      <c r="H20" s="105">
        <f>C20-G20</f>
        <v>813</v>
      </c>
      <c r="I20" s="106">
        <f>C20-J20-K20</f>
        <v>653</v>
      </c>
      <c r="J20" s="107">
        <v>373</v>
      </c>
      <c r="K20" s="108">
        <v>0</v>
      </c>
    </row>
    <row r="21" spans="1:11" ht="18.75" x14ac:dyDescent="0.3">
      <c r="A21" s="103" t="s">
        <v>24</v>
      </c>
      <c r="B21" s="84">
        <v>482</v>
      </c>
      <c r="C21" s="109">
        <v>652</v>
      </c>
      <c r="D21" s="110">
        <v>44755</v>
      </c>
      <c r="E21" s="111">
        <f t="shared" si="7"/>
        <v>92.852697095435687</v>
      </c>
      <c r="F21" s="82">
        <f t="shared" ref="F21:F32" si="8">D21</f>
        <v>44755</v>
      </c>
      <c r="G21" s="84">
        <v>158</v>
      </c>
      <c r="H21" s="75">
        <f t="shared" ref="H21:H32" si="9">C21-G21</f>
        <v>494</v>
      </c>
      <c r="I21" s="85">
        <f t="shared" ref="I21:I32" si="10">C21-J21-K21</f>
        <v>412</v>
      </c>
      <c r="J21" s="112">
        <v>240</v>
      </c>
      <c r="K21" s="113">
        <v>0</v>
      </c>
    </row>
    <row r="22" spans="1:11" ht="18.75" x14ac:dyDescent="0.3">
      <c r="A22" s="70" t="s">
        <v>25</v>
      </c>
      <c r="B22" s="114">
        <v>296</v>
      </c>
      <c r="C22" s="115">
        <v>390</v>
      </c>
      <c r="D22" s="116">
        <v>26956</v>
      </c>
      <c r="E22" s="111">
        <f t="shared" si="7"/>
        <v>91.067567567567565</v>
      </c>
      <c r="F22" s="82">
        <f t="shared" si="8"/>
        <v>26956</v>
      </c>
      <c r="G22" s="84">
        <v>94</v>
      </c>
      <c r="H22" s="75">
        <f t="shared" si="9"/>
        <v>296</v>
      </c>
      <c r="I22" s="85">
        <f t="shared" si="10"/>
        <v>237</v>
      </c>
      <c r="J22" s="112">
        <v>153</v>
      </c>
      <c r="K22" s="113">
        <v>0</v>
      </c>
    </row>
    <row r="23" spans="1:11" ht="18.75" x14ac:dyDescent="0.3">
      <c r="A23" s="79" t="s">
        <v>26</v>
      </c>
      <c r="B23" s="117">
        <v>383</v>
      </c>
      <c r="C23" s="118">
        <v>454</v>
      </c>
      <c r="D23" s="119">
        <v>33354</v>
      </c>
      <c r="E23" s="111">
        <f t="shared" si="7"/>
        <v>87.086161879895556</v>
      </c>
      <c r="F23" s="82">
        <f t="shared" si="8"/>
        <v>33354</v>
      </c>
      <c r="G23" s="80">
        <v>59</v>
      </c>
      <c r="H23" s="120">
        <f t="shared" si="9"/>
        <v>395</v>
      </c>
      <c r="I23" s="85">
        <f t="shared" si="10"/>
        <v>266</v>
      </c>
      <c r="J23" s="112">
        <v>188</v>
      </c>
      <c r="K23" s="121">
        <v>0</v>
      </c>
    </row>
    <row r="24" spans="1:11" ht="18.75" x14ac:dyDescent="0.3">
      <c r="A24" s="79" t="s">
        <v>27</v>
      </c>
      <c r="B24" s="117">
        <v>228</v>
      </c>
      <c r="C24" s="118">
        <v>283</v>
      </c>
      <c r="D24" s="119">
        <v>19583</v>
      </c>
      <c r="E24" s="111">
        <f t="shared" si="7"/>
        <v>85.890350877192986</v>
      </c>
      <c r="F24" s="82">
        <f t="shared" si="8"/>
        <v>19583</v>
      </c>
      <c r="G24" s="80">
        <v>52</v>
      </c>
      <c r="H24" s="120">
        <f t="shared" si="9"/>
        <v>231</v>
      </c>
      <c r="I24" s="85">
        <f t="shared" si="10"/>
        <v>160</v>
      </c>
      <c r="J24" s="112">
        <v>123</v>
      </c>
      <c r="K24" s="121">
        <v>0</v>
      </c>
    </row>
    <row r="25" spans="1:11" ht="18.75" x14ac:dyDescent="0.3">
      <c r="A25" s="79" t="s">
        <v>28</v>
      </c>
      <c r="B25" s="117">
        <v>198</v>
      </c>
      <c r="C25" s="118">
        <v>258</v>
      </c>
      <c r="D25" s="119">
        <v>20165</v>
      </c>
      <c r="E25" s="111">
        <f t="shared" si="7"/>
        <v>101.84343434343434</v>
      </c>
      <c r="F25" s="82">
        <f t="shared" si="8"/>
        <v>20165</v>
      </c>
      <c r="G25" s="80">
        <v>57</v>
      </c>
      <c r="H25" s="120">
        <f t="shared" si="9"/>
        <v>201</v>
      </c>
      <c r="I25" s="85">
        <f t="shared" si="10"/>
        <v>162</v>
      </c>
      <c r="J25" s="112">
        <v>96</v>
      </c>
      <c r="K25" s="121">
        <v>0</v>
      </c>
    </row>
    <row r="26" spans="1:11" ht="18.75" x14ac:dyDescent="0.3">
      <c r="A26" s="79" t="s">
        <v>29</v>
      </c>
      <c r="B26" s="117">
        <v>507</v>
      </c>
      <c r="C26" s="118">
        <v>665</v>
      </c>
      <c r="D26" s="119">
        <v>45928</v>
      </c>
      <c r="E26" s="111">
        <f t="shared" si="7"/>
        <v>90.587771203155825</v>
      </c>
      <c r="F26" s="82">
        <f t="shared" si="8"/>
        <v>45928</v>
      </c>
      <c r="G26" s="80">
        <v>146</v>
      </c>
      <c r="H26" s="120">
        <f t="shared" si="9"/>
        <v>519</v>
      </c>
      <c r="I26" s="85">
        <f t="shared" si="10"/>
        <v>386</v>
      </c>
      <c r="J26" s="112">
        <v>279</v>
      </c>
      <c r="K26" s="121">
        <v>0</v>
      </c>
    </row>
    <row r="27" spans="1:11" ht="18.75" x14ac:dyDescent="0.3">
      <c r="A27" s="79" t="s">
        <v>30</v>
      </c>
      <c r="B27" s="117">
        <v>581</v>
      </c>
      <c r="C27" s="118">
        <v>763</v>
      </c>
      <c r="D27" s="119">
        <v>56202</v>
      </c>
      <c r="E27" s="111">
        <f t="shared" si="7"/>
        <v>96.73321858864027</v>
      </c>
      <c r="F27" s="82">
        <f t="shared" si="8"/>
        <v>56202</v>
      </c>
      <c r="G27" s="80">
        <v>149</v>
      </c>
      <c r="H27" s="120">
        <f t="shared" si="9"/>
        <v>614</v>
      </c>
      <c r="I27" s="85">
        <f t="shared" si="10"/>
        <v>469</v>
      </c>
      <c r="J27" s="112">
        <v>294</v>
      </c>
      <c r="K27" s="121">
        <v>0</v>
      </c>
    </row>
    <row r="28" spans="1:11" ht="18.75" x14ac:dyDescent="0.3">
      <c r="A28" s="79" t="s">
        <v>31</v>
      </c>
      <c r="B28" s="117">
        <v>547</v>
      </c>
      <c r="C28" s="118">
        <v>772</v>
      </c>
      <c r="D28" s="119">
        <v>52083</v>
      </c>
      <c r="E28" s="111">
        <f t="shared" si="7"/>
        <v>95.215722120658128</v>
      </c>
      <c r="F28" s="82">
        <f t="shared" si="8"/>
        <v>52083</v>
      </c>
      <c r="G28" s="80">
        <v>217</v>
      </c>
      <c r="H28" s="120">
        <f t="shared" si="9"/>
        <v>555</v>
      </c>
      <c r="I28" s="85">
        <f t="shared" si="10"/>
        <v>490</v>
      </c>
      <c r="J28" s="112">
        <v>282</v>
      </c>
      <c r="K28" s="121">
        <v>0</v>
      </c>
    </row>
    <row r="29" spans="1:11" ht="18.75" x14ac:dyDescent="0.3">
      <c r="A29" s="79" t="s">
        <v>32</v>
      </c>
      <c r="B29" s="117">
        <v>389</v>
      </c>
      <c r="C29" s="118">
        <v>486</v>
      </c>
      <c r="D29" s="119">
        <v>32764</v>
      </c>
      <c r="E29" s="111">
        <f t="shared" si="7"/>
        <v>84.226221079691513</v>
      </c>
      <c r="F29" s="82">
        <f t="shared" si="8"/>
        <v>32764</v>
      </c>
      <c r="G29" s="80">
        <v>82</v>
      </c>
      <c r="H29" s="120">
        <f t="shared" si="9"/>
        <v>404</v>
      </c>
      <c r="I29" s="85">
        <f t="shared" si="10"/>
        <v>290</v>
      </c>
      <c r="J29" s="112">
        <v>196</v>
      </c>
      <c r="K29" s="121">
        <v>0</v>
      </c>
    </row>
    <row r="30" spans="1:11" ht="18.75" x14ac:dyDescent="0.3">
      <c r="A30" s="79" t="s">
        <v>33</v>
      </c>
      <c r="B30" s="117">
        <v>279</v>
      </c>
      <c r="C30" s="118">
        <v>405</v>
      </c>
      <c r="D30" s="119">
        <v>27530</v>
      </c>
      <c r="E30" s="111">
        <f t="shared" si="7"/>
        <v>98.673835125448022</v>
      </c>
      <c r="F30" s="82">
        <f t="shared" si="8"/>
        <v>27530</v>
      </c>
      <c r="G30" s="80">
        <v>117</v>
      </c>
      <c r="H30" s="120">
        <f t="shared" si="9"/>
        <v>288</v>
      </c>
      <c r="I30" s="85">
        <f t="shared" si="10"/>
        <v>245</v>
      </c>
      <c r="J30" s="112">
        <v>160</v>
      </c>
      <c r="K30" s="121">
        <v>0</v>
      </c>
    </row>
    <row r="31" spans="1:11" ht="18.75" x14ac:dyDescent="0.3">
      <c r="A31" s="122" t="s">
        <v>34</v>
      </c>
      <c r="B31" s="117">
        <v>360</v>
      </c>
      <c r="C31" s="123">
        <v>421</v>
      </c>
      <c r="D31" s="124">
        <v>28207</v>
      </c>
      <c r="E31" s="111">
        <f t="shared" si="7"/>
        <v>78.352777777777774</v>
      </c>
      <c r="F31" s="82">
        <f t="shared" si="8"/>
        <v>28207</v>
      </c>
      <c r="G31" s="125">
        <v>53</v>
      </c>
      <c r="H31" s="120">
        <f t="shared" si="9"/>
        <v>368</v>
      </c>
      <c r="I31" s="85">
        <f t="shared" si="10"/>
        <v>246</v>
      </c>
      <c r="J31" s="112">
        <v>175</v>
      </c>
      <c r="K31" s="126">
        <v>0</v>
      </c>
    </row>
    <row r="32" spans="1:11" ht="19.5" thickBot="1" x14ac:dyDescent="0.35">
      <c r="A32" s="122" t="s">
        <v>35</v>
      </c>
      <c r="B32" s="127">
        <v>91</v>
      </c>
      <c r="C32" s="128">
        <v>123</v>
      </c>
      <c r="D32" s="129">
        <v>10492</v>
      </c>
      <c r="E32" s="111">
        <f t="shared" si="7"/>
        <v>115.2967032967033</v>
      </c>
      <c r="F32" s="82">
        <f t="shared" si="8"/>
        <v>10492</v>
      </c>
      <c r="G32" s="87">
        <v>25</v>
      </c>
      <c r="H32" s="130">
        <f t="shared" si="9"/>
        <v>98</v>
      </c>
      <c r="I32" s="92">
        <f t="shared" si="10"/>
        <v>76</v>
      </c>
      <c r="J32" s="131">
        <v>47</v>
      </c>
      <c r="K32" s="132">
        <v>0</v>
      </c>
    </row>
    <row r="33" spans="1:11" ht="19.5" thickBot="1" x14ac:dyDescent="0.35">
      <c r="A33" s="95" t="s">
        <v>36</v>
      </c>
      <c r="B33" s="133">
        <f>SUM(B20:B32)</f>
        <v>5137</v>
      </c>
      <c r="C33" s="133">
        <f t="shared" ref="C33:E33" si="11">SUM(C20:C32)</f>
        <v>6698</v>
      </c>
      <c r="D33" s="134">
        <f t="shared" si="11"/>
        <v>467370</v>
      </c>
      <c r="E33" s="98">
        <f t="shared" si="11"/>
        <v>1204.9508328148975</v>
      </c>
      <c r="F33" s="147">
        <f>SUM(F20:F32)</f>
        <v>467370</v>
      </c>
      <c r="G33" s="135">
        <f>SUM(G20:G32)</f>
        <v>1422</v>
      </c>
      <c r="H33" s="136">
        <f>SUM(H20:H32)</f>
        <v>5276</v>
      </c>
      <c r="I33" s="96">
        <f>SUM(I20:I32)</f>
        <v>4092</v>
      </c>
      <c r="J33" s="99">
        <f>SUM(J20:J32)</f>
        <v>2606</v>
      </c>
      <c r="K33" s="100">
        <f t="shared" ref="K33" si="12">SUM(K20:K32)</f>
        <v>0</v>
      </c>
    </row>
    <row r="34" spans="1:11" ht="19.5" thickBot="1" x14ac:dyDescent="0.35">
      <c r="A34" s="101"/>
      <c r="B34" s="137"/>
      <c r="C34" s="137"/>
      <c r="D34" s="137"/>
      <c r="E34" s="102"/>
      <c r="F34" s="137"/>
      <c r="G34" s="137"/>
      <c r="H34" s="137"/>
      <c r="I34" s="102"/>
      <c r="J34" s="102"/>
      <c r="K34" s="102"/>
    </row>
    <row r="35" spans="1:11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30"/>
    </row>
    <row r="36" spans="1:11" ht="18.75" x14ac:dyDescent="0.3">
      <c r="A36" s="79" t="s">
        <v>38</v>
      </c>
      <c r="B36" s="117">
        <v>607</v>
      </c>
      <c r="C36" s="118">
        <v>773</v>
      </c>
      <c r="D36" s="119">
        <v>50369</v>
      </c>
      <c r="E36" s="76">
        <f t="shared" ref="E36:E46" si="13">D36/B36</f>
        <v>82.980230642504125</v>
      </c>
      <c r="F36" s="116">
        <f>D36</f>
        <v>50369</v>
      </c>
      <c r="G36" s="138">
        <v>160</v>
      </c>
      <c r="H36" s="139">
        <f t="shared" ref="H36:H46" si="14">C36-G36</f>
        <v>613</v>
      </c>
      <c r="I36" s="106">
        <f>C36-J36-K36</f>
        <v>499</v>
      </c>
      <c r="J36" s="107">
        <v>274</v>
      </c>
      <c r="K36" s="140">
        <v>0</v>
      </c>
    </row>
    <row r="37" spans="1:11" ht="18.75" x14ac:dyDescent="0.3">
      <c r="A37" s="79" t="s">
        <v>39</v>
      </c>
      <c r="B37" s="117">
        <v>647</v>
      </c>
      <c r="C37" s="118">
        <v>898</v>
      </c>
      <c r="D37" s="119">
        <v>63764</v>
      </c>
      <c r="E37" s="85">
        <f t="shared" si="13"/>
        <v>98.553323029366311</v>
      </c>
      <c r="F37" s="119">
        <f>D37</f>
        <v>63764</v>
      </c>
      <c r="G37" s="117">
        <v>246</v>
      </c>
      <c r="H37" s="141">
        <f t="shared" si="14"/>
        <v>652</v>
      </c>
      <c r="I37" s="85">
        <f t="shared" ref="I37:I46" si="15">C37-J37-K37</f>
        <v>571</v>
      </c>
      <c r="J37" s="112">
        <v>327</v>
      </c>
      <c r="K37" s="142">
        <v>0</v>
      </c>
    </row>
    <row r="38" spans="1:11" ht="18.75" x14ac:dyDescent="0.3">
      <c r="A38" s="79" t="s">
        <v>40</v>
      </c>
      <c r="B38" s="117">
        <v>391</v>
      </c>
      <c r="C38" s="118">
        <v>504</v>
      </c>
      <c r="D38" s="119">
        <v>34295</v>
      </c>
      <c r="E38" s="85">
        <f t="shared" si="13"/>
        <v>87.710997442455238</v>
      </c>
      <c r="F38" s="119">
        <f t="shared" ref="F38:F46" si="16">D38</f>
        <v>34295</v>
      </c>
      <c r="G38" s="117">
        <v>110</v>
      </c>
      <c r="H38" s="141">
        <f t="shared" si="14"/>
        <v>394</v>
      </c>
      <c r="I38" s="85">
        <f t="shared" si="15"/>
        <v>344</v>
      </c>
      <c r="J38" s="112">
        <v>160</v>
      </c>
      <c r="K38" s="142">
        <v>0</v>
      </c>
    </row>
    <row r="39" spans="1:11" ht="18.75" x14ac:dyDescent="0.3">
      <c r="A39" s="79" t="s">
        <v>41</v>
      </c>
      <c r="B39" s="117">
        <v>535</v>
      </c>
      <c r="C39" s="118">
        <v>570</v>
      </c>
      <c r="D39" s="119">
        <v>39527</v>
      </c>
      <c r="E39" s="85">
        <f t="shared" si="13"/>
        <v>73.882242990654206</v>
      </c>
      <c r="F39" s="119">
        <f t="shared" si="16"/>
        <v>39527</v>
      </c>
      <c r="G39" s="117">
        <v>34</v>
      </c>
      <c r="H39" s="141">
        <f t="shared" si="14"/>
        <v>536</v>
      </c>
      <c r="I39" s="85">
        <f t="shared" si="15"/>
        <v>320</v>
      </c>
      <c r="J39" s="112">
        <v>250</v>
      </c>
      <c r="K39" s="142">
        <v>0</v>
      </c>
    </row>
    <row r="40" spans="1:11" ht="18.75" x14ac:dyDescent="0.3">
      <c r="A40" s="79" t="s">
        <v>42</v>
      </c>
      <c r="B40" s="117">
        <v>257</v>
      </c>
      <c r="C40" s="118">
        <v>332</v>
      </c>
      <c r="D40" s="119">
        <v>22151</v>
      </c>
      <c r="E40" s="85">
        <f t="shared" si="13"/>
        <v>86.190661478599225</v>
      </c>
      <c r="F40" s="119">
        <f t="shared" si="16"/>
        <v>22151</v>
      </c>
      <c r="G40" s="117">
        <v>72</v>
      </c>
      <c r="H40" s="141">
        <f t="shared" si="14"/>
        <v>260</v>
      </c>
      <c r="I40" s="85">
        <f t="shared" si="15"/>
        <v>216</v>
      </c>
      <c r="J40" s="112">
        <v>116</v>
      </c>
      <c r="K40" s="142">
        <v>0</v>
      </c>
    </row>
    <row r="41" spans="1:11" ht="18.75" x14ac:dyDescent="0.3">
      <c r="A41" s="79" t="s">
        <v>43</v>
      </c>
      <c r="B41" s="117">
        <v>408</v>
      </c>
      <c r="C41" s="118">
        <v>492</v>
      </c>
      <c r="D41" s="119">
        <v>37123</v>
      </c>
      <c r="E41" s="85">
        <f t="shared" si="13"/>
        <v>90.987745098039213</v>
      </c>
      <c r="F41" s="119">
        <f t="shared" si="16"/>
        <v>37123</v>
      </c>
      <c r="G41" s="117">
        <v>75</v>
      </c>
      <c r="H41" s="141">
        <f t="shared" si="14"/>
        <v>417</v>
      </c>
      <c r="I41" s="85">
        <f t="shared" si="15"/>
        <v>292</v>
      </c>
      <c r="J41" s="112">
        <v>200</v>
      </c>
      <c r="K41" s="142">
        <v>0</v>
      </c>
    </row>
    <row r="42" spans="1:11" ht="18.75" x14ac:dyDescent="0.3">
      <c r="A42" s="79" t="s">
        <v>44</v>
      </c>
      <c r="B42" s="117">
        <v>547</v>
      </c>
      <c r="C42" s="118">
        <v>678</v>
      </c>
      <c r="D42" s="119">
        <v>48053</v>
      </c>
      <c r="E42" s="85">
        <f t="shared" si="13"/>
        <v>87.848263254113348</v>
      </c>
      <c r="F42" s="119">
        <f t="shared" si="16"/>
        <v>48053</v>
      </c>
      <c r="G42" s="117">
        <v>128</v>
      </c>
      <c r="H42" s="141">
        <f t="shared" si="14"/>
        <v>550</v>
      </c>
      <c r="I42" s="85">
        <f t="shared" si="15"/>
        <v>409</v>
      </c>
      <c r="J42" s="112">
        <v>269</v>
      </c>
      <c r="K42" s="142">
        <v>0</v>
      </c>
    </row>
    <row r="43" spans="1:11" ht="18.75" x14ac:dyDescent="0.3">
      <c r="A43" s="79" t="s">
        <v>45</v>
      </c>
      <c r="B43" s="117">
        <v>353</v>
      </c>
      <c r="C43" s="118">
        <v>424</v>
      </c>
      <c r="D43" s="119">
        <v>30499</v>
      </c>
      <c r="E43" s="85">
        <f t="shared" si="13"/>
        <v>86.399433427762034</v>
      </c>
      <c r="F43" s="119">
        <f t="shared" si="16"/>
        <v>30499</v>
      </c>
      <c r="G43" s="117">
        <v>70</v>
      </c>
      <c r="H43" s="141">
        <f t="shared" si="14"/>
        <v>354</v>
      </c>
      <c r="I43" s="85">
        <f t="shared" si="15"/>
        <v>260</v>
      </c>
      <c r="J43" s="112">
        <v>164</v>
      </c>
      <c r="K43" s="142">
        <v>0</v>
      </c>
    </row>
    <row r="44" spans="1:11" ht="18.75" x14ac:dyDescent="0.3">
      <c r="A44" s="79" t="s">
        <v>46</v>
      </c>
      <c r="B44" s="117">
        <v>256</v>
      </c>
      <c r="C44" s="118">
        <v>311</v>
      </c>
      <c r="D44" s="119">
        <v>21847</v>
      </c>
      <c r="E44" s="85">
        <f t="shared" si="13"/>
        <v>85.33984375</v>
      </c>
      <c r="F44" s="119">
        <f t="shared" si="16"/>
        <v>21847</v>
      </c>
      <c r="G44" s="117">
        <v>56</v>
      </c>
      <c r="H44" s="141">
        <f t="shared" si="14"/>
        <v>255</v>
      </c>
      <c r="I44" s="85">
        <f t="shared" si="15"/>
        <v>195</v>
      </c>
      <c r="J44" s="112">
        <v>116</v>
      </c>
      <c r="K44" s="142">
        <v>0</v>
      </c>
    </row>
    <row r="45" spans="1:11" ht="18.75" x14ac:dyDescent="0.3">
      <c r="A45" s="79" t="s">
        <v>47</v>
      </c>
      <c r="B45" s="117">
        <v>404</v>
      </c>
      <c r="C45" s="118">
        <v>543</v>
      </c>
      <c r="D45" s="119">
        <v>37915</v>
      </c>
      <c r="E45" s="85">
        <f t="shared" si="13"/>
        <v>93.849009900990097</v>
      </c>
      <c r="F45" s="119">
        <f t="shared" si="16"/>
        <v>37915</v>
      </c>
      <c r="G45" s="117">
        <v>136</v>
      </c>
      <c r="H45" s="141">
        <f t="shared" si="14"/>
        <v>407</v>
      </c>
      <c r="I45" s="85">
        <f t="shared" si="15"/>
        <v>317</v>
      </c>
      <c r="J45" s="112">
        <v>226</v>
      </c>
      <c r="K45" s="142">
        <v>0</v>
      </c>
    </row>
    <row r="46" spans="1:11" ht="19.5" thickBot="1" x14ac:dyDescent="0.35">
      <c r="A46" s="122" t="s">
        <v>48</v>
      </c>
      <c r="B46" s="117">
        <v>513</v>
      </c>
      <c r="C46" s="118">
        <v>585</v>
      </c>
      <c r="D46" s="119">
        <v>44386</v>
      </c>
      <c r="E46" s="85">
        <f t="shared" si="13"/>
        <v>86.522417153996102</v>
      </c>
      <c r="F46" s="119">
        <f t="shared" si="16"/>
        <v>44386</v>
      </c>
      <c r="G46" s="143">
        <v>80</v>
      </c>
      <c r="H46" s="141">
        <f t="shared" si="14"/>
        <v>505</v>
      </c>
      <c r="I46" s="85">
        <f t="shared" si="15"/>
        <v>334</v>
      </c>
      <c r="J46" s="112">
        <v>251</v>
      </c>
      <c r="K46" s="142">
        <v>0</v>
      </c>
    </row>
    <row r="47" spans="1:11" ht="19.5" thickBot="1" x14ac:dyDescent="0.35">
      <c r="A47" s="95" t="s">
        <v>49</v>
      </c>
      <c r="B47" s="133">
        <f t="shared" ref="B47:K47" si="17">SUM(B36:B46)</f>
        <v>4918</v>
      </c>
      <c r="C47" s="133">
        <f t="shared" si="17"/>
        <v>6110</v>
      </c>
      <c r="D47" s="134">
        <f t="shared" si="17"/>
        <v>429929</v>
      </c>
      <c r="E47" s="98">
        <f t="shared" si="17"/>
        <v>960.26416816847984</v>
      </c>
      <c r="F47" s="147">
        <f t="shared" si="17"/>
        <v>429929</v>
      </c>
      <c r="G47" s="147">
        <f t="shared" si="17"/>
        <v>1167</v>
      </c>
      <c r="H47" s="147">
        <f t="shared" si="17"/>
        <v>4943</v>
      </c>
      <c r="I47" s="96">
        <f t="shared" si="17"/>
        <v>3757</v>
      </c>
      <c r="J47" s="99">
        <f t="shared" si="17"/>
        <v>2353</v>
      </c>
      <c r="K47" s="100">
        <f t="shared" si="17"/>
        <v>0</v>
      </c>
    </row>
    <row r="48" spans="1:11" ht="19.5" thickBot="1" x14ac:dyDescent="0.35">
      <c r="A48" s="148"/>
      <c r="B48" s="149"/>
      <c r="C48" s="149"/>
      <c r="D48" s="149"/>
      <c r="E48" s="150"/>
      <c r="F48" s="149"/>
      <c r="G48" s="137"/>
      <c r="H48" s="137"/>
      <c r="I48" s="102"/>
      <c r="J48" s="102"/>
      <c r="K48" s="102"/>
    </row>
    <row r="49" spans="1:11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29"/>
      <c r="K49" s="430"/>
    </row>
    <row r="50" spans="1:11" ht="18.75" x14ac:dyDescent="0.3">
      <c r="A50" s="70" t="s">
        <v>51</v>
      </c>
      <c r="B50" s="138">
        <v>307</v>
      </c>
      <c r="C50" s="151">
        <v>387</v>
      </c>
      <c r="D50" s="152">
        <v>27234</v>
      </c>
      <c r="E50" s="106">
        <f t="shared" ref="E50:E56" si="18">D50/B50</f>
        <v>88.710097719869708</v>
      </c>
      <c r="F50" s="139">
        <f>D50</f>
        <v>27234</v>
      </c>
      <c r="G50" s="138">
        <v>77</v>
      </c>
      <c r="H50" s="153">
        <f t="shared" ref="H50:H56" si="19">C50-G50</f>
        <v>310</v>
      </c>
      <c r="I50" s="154">
        <f t="shared" ref="I50:I56" si="20">C50-J50-K50</f>
        <v>251</v>
      </c>
      <c r="J50" s="107">
        <v>136</v>
      </c>
      <c r="K50" s="108">
        <v>0</v>
      </c>
    </row>
    <row r="51" spans="1:11" ht="18.75" x14ac:dyDescent="0.3">
      <c r="A51" s="79" t="s">
        <v>52</v>
      </c>
      <c r="B51" s="117">
        <v>531</v>
      </c>
      <c r="C51" s="155">
        <v>616</v>
      </c>
      <c r="D51" s="156">
        <v>43731</v>
      </c>
      <c r="E51" s="85">
        <f t="shared" si="18"/>
        <v>82.355932203389827</v>
      </c>
      <c r="F51" s="185">
        <f>D51</f>
        <v>43731</v>
      </c>
      <c r="G51" s="114">
        <v>63</v>
      </c>
      <c r="H51" s="153">
        <f t="shared" si="19"/>
        <v>553</v>
      </c>
      <c r="I51" s="111">
        <f t="shared" si="20"/>
        <v>371</v>
      </c>
      <c r="J51" s="112">
        <v>245</v>
      </c>
      <c r="K51" s="121">
        <v>0</v>
      </c>
    </row>
    <row r="52" spans="1:11" ht="18.75" x14ac:dyDescent="0.3">
      <c r="A52" s="79" t="s">
        <v>53</v>
      </c>
      <c r="B52" s="117">
        <v>1316</v>
      </c>
      <c r="C52" s="155">
        <v>1615</v>
      </c>
      <c r="D52" s="156">
        <v>114329</v>
      </c>
      <c r="E52" s="85">
        <f t="shared" si="18"/>
        <v>86.876139817629181</v>
      </c>
      <c r="F52" s="185">
        <f t="shared" ref="F52:F56" si="21">D52</f>
        <v>114329</v>
      </c>
      <c r="G52" s="114">
        <v>291</v>
      </c>
      <c r="H52" s="153">
        <f t="shared" si="19"/>
        <v>1324</v>
      </c>
      <c r="I52" s="111">
        <f t="shared" si="20"/>
        <v>1019</v>
      </c>
      <c r="J52" s="112">
        <v>596</v>
      </c>
      <c r="K52" s="121">
        <v>0</v>
      </c>
    </row>
    <row r="53" spans="1:11" ht="18.75" x14ac:dyDescent="0.3">
      <c r="A53" s="79" t="s">
        <v>54</v>
      </c>
      <c r="B53" s="117">
        <v>342</v>
      </c>
      <c r="C53" s="155">
        <v>391</v>
      </c>
      <c r="D53" s="156">
        <v>26813</v>
      </c>
      <c r="E53" s="85">
        <f t="shared" si="18"/>
        <v>78.400584795321635</v>
      </c>
      <c r="F53" s="185">
        <f t="shared" si="21"/>
        <v>26813</v>
      </c>
      <c r="G53" s="114">
        <v>44</v>
      </c>
      <c r="H53" s="153">
        <f t="shared" si="19"/>
        <v>347</v>
      </c>
      <c r="I53" s="111">
        <f t="shared" si="20"/>
        <v>209</v>
      </c>
      <c r="J53" s="112">
        <v>182</v>
      </c>
      <c r="K53" s="121">
        <v>0</v>
      </c>
    </row>
    <row r="54" spans="1:11" ht="18.75" x14ac:dyDescent="0.3">
      <c r="A54" s="79" t="s">
        <v>55</v>
      </c>
      <c r="B54" s="117">
        <v>299</v>
      </c>
      <c r="C54" s="155">
        <v>350</v>
      </c>
      <c r="D54" s="156">
        <v>25006</v>
      </c>
      <c r="E54" s="85">
        <f t="shared" si="18"/>
        <v>83.632107023411365</v>
      </c>
      <c r="F54" s="185">
        <f t="shared" si="21"/>
        <v>25006</v>
      </c>
      <c r="G54" s="114">
        <v>48</v>
      </c>
      <c r="H54" s="153">
        <f t="shared" si="19"/>
        <v>302</v>
      </c>
      <c r="I54" s="111">
        <f t="shared" si="20"/>
        <v>215</v>
      </c>
      <c r="J54" s="112">
        <v>135</v>
      </c>
      <c r="K54" s="121">
        <v>0</v>
      </c>
    </row>
    <row r="55" spans="1:11" ht="18.75" x14ac:dyDescent="0.3">
      <c r="A55" s="79" t="s">
        <v>56</v>
      </c>
      <c r="B55" s="117">
        <v>250</v>
      </c>
      <c r="C55" s="155">
        <v>296</v>
      </c>
      <c r="D55" s="156">
        <v>20522</v>
      </c>
      <c r="E55" s="85">
        <f t="shared" si="18"/>
        <v>82.087999999999994</v>
      </c>
      <c r="F55" s="185">
        <f t="shared" si="21"/>
        <v>20522</v>
      </c>
      <c r="G55" s="114">
        <v>43</v>
      </c>
      <c r="H55" s="153">
        <f t="shared" si="19"/>
        <v>253</v>
      </c>
      <c r="I55" s="111">
        <f t="shared" si="20"/>
        <v>192</v>
      </c>
      <c r="J55" s="112">
        <v>104</v>
      </c>
      <c r="K55" s="121">
        <v>0</v>
      </c>
    </row>
    <row r="56" spans="1:11" ht="19.5" thickBot="1" x14ac:dyDescent="0.35">
      <c r="A56" s="79" t="s">
        <v>57</v>
      </c>
      <c r="B56" s="144">
        <v>610</v>
      </c>
      <c r="C56" s="157">
        <v>752</v>
      </c>
      <c r="D56" s="158">
        <v>46999</v>
      </c>
      <c r="E56" s="85">
        <f t="shared" si="18"/>
        <v>77.047540983606552</v>
      </c>
      <c r="F56" s="185">
        <f t="shared" si="21"/>
        <v>46999</v>
      </c>
      <c r="G56" s="127">
        <v>89</v>
      </c>
      <c r="H56" s="153">
        <f t="shared" si="19"/>
        <v>663</v>
      </c>
      <c r="I56" s="159">
        <f t="shared" si="20"/>
        <v>466</v>
      </c>
      <c r="J56" s="131">
        <v>286</v>
      </c>
      <c r="K56" s="132">
        <v>0</v>
      </c>
    </row>
    <row r="57" spans="1:11" ht="19.5" thickBot="1" x14ac:dyDescent="0.35">
      <c r="A57" s="95" t="s">
        <v>49</v>
      </c>
      <c r="B57" s="133">
        <f>SUM(B50:B56)</f>
        <v>3655</v>
      </c>
      <c r="C57" s="133">
        <f t="shared" ref="C57:K57" si="22">SUM(C50:C56)</f>
        <v>4407</v>
      </c>
      <c r="D57" s="135">
        <f t="shared" si="22"/>
        <v>304634</v>
      </c>
      <c r="E57" s="160">
        <f t="shared" si="22"/>
        <v>579.11040254322825</v>
      </c>
      <c r="F57" s="134">
        <f t="shared" si="22"/>
        <v>304634</v>
      </c>
      <c r="G57" s="134">
        <f t="shared" si="22"/>
        <v>655</v>
      </c>
      <c r="H57" s="134">
        <f t="shared" si="22"/>
        <v>3752</v>
      </c>
      <c r="I57" s="161">
        <f t="shared" si="22"/>
        <v>2723</v>
      </c>
      <c r="J57" s="162">
        <f t="shared" si="22"/>
        <v>1684</v>
      </c>
      <c r="K57" s="163">
        <f t="shared" si="22"/>
        <v>0</v>
      </c>
    </row>
    <row r="58" spans="1:11" ht="19.5" thickBot="1" x14ac:dyDescent="0.35">
      <c r="A58" s="148"/>
      <c r="B58" s="149"/>
      <c r="C58" s="149"/>
      <c r="D58" s="149"/>
      <c r="E58" s="150"/>
      <c r="F58" s="149"/>
      <c r="G58" s="137"/>
      <c r="H58" s="137"/>
      <c r="I58" s="102"/>
      <c r="J58" s="102"/>
      <c r="K58" s="102"/>
    </row>
    <row r="59" spans="1:11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29"/>
      <c r="I59" s="431"/>
      <c r="J59" s="431"/>
      <c r="K59" s="432"/>
    </row>
    <row r="60" spans="1:11" ht="18.75" x14ac:dyDescent="0.3">
      <c r="A60" s="70" t="s">
        <v>59</v>
      </c>
      <c r="B60" s="138">
        <v>525</v>
      </c>
      <c r="C60" s="139">
        <v>694</v>
      </c>
      <c r="D60" s="138">
        <v>47646</v>
      </c>
      <c r="E60" s="106">
        <f t="shared" ref="E60:E66" si="23">D60/B60</f>
        <v>90.754285714285714</v>
      </c>
      <c r="F60" s="139">
        <f>D60</f>
        <v>47646</v>
      </c>
      <c r="G60" s="153">
        <v>168</v>
      </c>
      <c r="H60" s="153">
        <f t="shared" ref="H60:H66" si="24">C60-G60</f>
        <v>526</v>
      </c>
      <c r="I60" s="154">
        <f t="shared" ref="I60:I66" si="25">C60-J60-K60</f>
        <v>419</v>
      </c>
      <c r="J60" s="107">
        <v>275</v>
      </c>
      <c r="K60" s="108">
        <v>0</v>
      </c>
    </row>
    <row r="61" spans="1:11" ht="18.75" x14ac:dyDescent="0.3">
      <c r="A61" s="79" t="s">
        <v>60</v>
      </c>
      <c r="B61" s="117">
        <v>451</v>
      </c>
      <c r="C61" s="141">
        <v>604</v>
      </c>
      <c r="D61" s="117">
        <v>41801</v>
      </c>
      <c r="E61" s="85">
        <f t="shared" si="23"/>
        <v>92.685144124168517</v>
      </c>
      <c r="F61" s="185">
        <f t="shared" ref="F61:F66" si="26">D61</f>
        <v>41801</v>
      </c>
      <c r="G61" s="153">
        <v>149</v>
      </c>
      <c r="H61" s="153">
        <f t="shared" si="24"/>
        <v>455</v>
      </c>
      <c r="I61" s="111">
        <f t="shared" si="25"/>
        <v>388</v>
      </c>
      <c r="J61" s="112">
        <v>216</v>
      </c>
      <c r="K61" s="121">
        <v>0</v>
      </c>
    </row>
    <row r="62" spans="1:11" ht="18.75" x14ac:dyDescent="0.3">
      <c r="A62" s="79" t="s">
        <v>61</v>
      </c>
      <c r="B62" s="117">
        <v>540</v>
      </c>
      <c r="C62" s="141">
        <v>768</v>
      </c>
      <c r="D62" s="117">
        <v>53012</v>
      </c>
      <c r="E62" s="85">
        <f t="shared" si="23"/>
        <v>98.170370370370364</v>
      </c>
      <c r="F62" s="185">
        <f t="shared" si="26"/>
        <v>53012</v>
      </c>
      <c r="G62" s="153">
        <v>224</v>
      </c>
      <c r="H62" s="153">
        <f t="shared" si="24"/>
        <v>544</v>
      </c>
      <c r="I62" s="111">
        <f t="shared" si="25"/>
        <v>526</v>
      </c>
      <c r="J62" s="112">
        <v>242</v>
      </c>
      <c r="K62" s="121">
        <v>0</v>
      </c>
    </row>
    <row r="63" spans="1:11" ht="18.75" x14ac:dyDescent="0.3">
      <c r="A63" s="79" t="s">
        <v>62</v>
      </c>
      <c r="B63" s="117">
        <v>382</v>
      </c>
      <c r="C63" s="141">
        <v>506</v>
      </c>
      <c r="D63" s="117">
        <v>34479</v>
      </c>
      <c r="E63" s="85">
        <f t="shared" si="23"/>
        <v>90.259162303664922</v>
      </c>
      <c r="F63" s="185">
        <f t="shared" si="26"/>
        <v>34479</v>
      </c>
      <c r="G63" s="153">
        <v>108</v>
      </c>
      <c r="H63" s="153">
        <f t="shared" si="24"/>
        <v>398</v>
      </c>
      <c r="I63" s="111">
        <f t="shared" si="25"/>
        <v>322</v>
      </c>
      <c r="J63" s="112">
        <v>184</v>
      </c>
      <c r="K63" s="121">
        <v>0</v>
      </c>
    </row>
    <row r="64" spans="1:11" ht="18.75" x14ac:dyDescent="0.3">
      <c r="A64" s="79" t="s">
        <v>63</v>
      </c>
      <c r="B64" s="117">
        <v>221</v>
      </c>
      <c r="C64" s="141">
        <v>294</v>
      </c>
      <c r="D64" s="117">
        <v>18447</v>
      </c>
      <c r="E64" s="85">
        <f t="shared" si="23"/>
        <v>83.470588235294116</v>
      </c>
      <c r="F64" s="185">
        <f t="shared" si="26"/>
        <v>18447</v>
      </c>
      <c r="G64" s="153">
        <v>56</v>
      </c>
      <c r="H64" s="153">
        <f t="shared" si="24"/>
        <v>238</v>
      </c>
      <c r="I64" s="111">
        <f t="shared" si="25"/>
        <v>160</v>
      </c>
      <c r="J64" s="112">
        <v>134</v>
      </c>
      <c r="K64" s="121">
        <v>0</v>
      </c>
    </row>
    <row r="65" spans="1:11" ht="18.75" x14ac:dyDescent="0.3">
      <c r="A65" s="79" t="s">
        <v>64</v>
      </c>
      <c r="B65" s="117">
        <v>444</v>
      </c>
      <c r="C65" s="141">
        <v>631</v>
      </c>
      <c r="D65" s="117">
        <v>44481</v>
      </c>
      <c r="E65" s="85">
        <f t="shared" si="23"/>
        <v>100.18243243243244</v>
      </c>
      <c r="F65" s="185">
        <f t="shared" si="26"/>
        <v>44481</v>
      </c>
      <c r="G65" s="153">
        <v>179</v>
      </c>
      <c r="H65" s="153">
        <f t="shared" si="24"/>
        <v>452</v>
      </c>
      <c r="I65" s="111">
        <f t="shared" si="25"/>
        <v>408</v>
      </c>
      <c r="J65" s="112">
        <v>223</v>
      </c>
      <c r="K65" s="121">
        <v>0</v>
      </c>
    </row>
    <row r="66" spans="1:11" ht="19.5" thickBot="1" x14ac:dyDescent="0.35">
      <c r="A66" s="79" t="s">
        <v>65</v>
      </c>
      <c r="B66" s="144">
        <v>415</v>
      </c>
      <c r="C66" s="145">
        <v>518</v>
      </c>
      <c r="D66" s="144">
        <v>34606</v>
      </c>
      <c r="E66" s="85">
        <f t="shared" si="23"/>
        <v>83.387951807228916</v>
      </c>
      <c r="F66" s="185">
        <f t="shared" si="26"/>
        <v>34606</v>
      </c>
      <c r="G66" s="164">
        <v>100</v>
      </c>
      <c r="H66" s="153">
        <f t="shared" si="24"/>
        <v>418</v>
      </c>
      <c r="I66" s="159">
        <f t="shared" si="25"/>
        <v>331</v>
      </c>
      <c r="J66" s="131">
        <v>187</v>
      </c>
      <c r="K66" s="132">
        <v>0</v>
      </c>
    </row>
    <row r="67" spans="1:11" ht="19.5" thickBot="1" x14ac:dyDescent="0.35">
      <c r="A67" s="95" t="s">
        <v>49</v>
      </c>
      <c r="B67" s="133">
        <f>SUM(B60:B66)</f>
        <v>2978</v>
      </c>
      <c r="C67" s="133">
        <f t="shared" ref="C67:K67" si="27">SUM(C60:C66)</f>
        <v>4015</v>
      </c>
      <c r="D67" s="133">
        <f t="shared" si="27"/>
        <v>274472</v>
      </c>
      <c r="E67" s="204">
        <f t="shared" si="27"/>
        <v>638.9099349874449</v>
      </c>
      <c r="F67" s="134">
        <f t="shared" si="27"/>
        <v>274472</v>
      </c>
      <c r="G67" s="134">
        <f t="shared" si="27"/>
        <v>984</v>
      </c>
      <c r="H67" s="134">
        <f t="shared" si="27"/>
        <v>3031</v>
      </c>
      <c r="I67" s="96">
        <f t="shared" si="27"/>
        <v>2554</v>
      </c>
      <c r="J67" s="99">
        <f t="shared" si="27"/>
        <v>1461</v>
      </c>
      <c r="K67" s="100">
        <f t="shared" si="27"/>
        <v>0</v>
      </c>
    </row>
    <row r="68" spans="1:11" ht="19.5" thickBot="1" x14ac:dyDescent="0.35">
      <c r="A68" s="148"/>
      <c r="B68" s="149"/>
      <c r="C68" s="149"/>
      <c r="D68" s="149"/>
      <c r="E68" s="150"/>
      <c r="F68" s="149"/>
      <c r="G68" s="137"/>
      <c r="H68" s="137"/>
      <c r="I68" s="102"/>
      <c r="J68" s="102"/>
      <c r="K68" s="102"/>
    </row>
    <row r="69" spans="1:11" ht="19.5" thickBot="1" x14ac:dyDescent="0.35">
      <c r="A69" s="166" t="s">
        <v>66</v>
      </c>
      <c r="B69" s="167"/>
      <c r="C69" s="167"/>
      <c r="D69" s="167"/>
      <c r="E69" s="167"/>
      <c r="F69" s="169"/>
      <c r="G69" s="168"/>
      <c r="H69" s="167"/>
      <c r="I69" s="167"/>
      <c r="J69" s="167"/>
      <c r="K69" s="169"/>
    </row>
    <row r="70" spans="1:11" ht="18.75" x14ac:dyDescent="0.3">
      <c r="A70" s="70" t="s">
        <v>67</v>
      </c>
      <c r="B70" s="138">
        <v>269</v>
      </c>
      <c r="C70" s="139">
        <v>362</v>
      </c>
      <c r="D70" s="138">
        <v>25760</v>
      </c>
      <c r="E70" s="170">
        <f t="shared" ref="E70:E75" si="28">D70/B70</f>
        <v>95.762081784386623</v>
      </c>
      <c r="F70" s="139">
        <f>D70</f>
        <v>25760</v>
      </c>
      <c r="G70" s="153">
        <v>86</v>
      </c>
      <c r="H70" s="153">
        <f t="shared" ref="H70:H75" si="29">C70-G70</f>
        <v>276</v>
      </c>
      <c r="I70" s="104">
        <f t="shared" ref="I70:I75" si="30">C70-J70-K70</f>
        <v>222</v>
      </c>
      <c r="J70" s="171">
        <v>140</v>
      </c>
      <c r="K70" s="113">
        <v>0</v>
      </c>
    </row>
    <row r="71" spans="1:11" ht="18.75" x14ac:dyDescent="0.3">
      <c r="A71" s="79" t="s">
        <v>68</v>
      </c>
      <c r="B71" s="117">
        <v>527</v>
      </c>
      <c r="C71" s="141">
        <v>694</v>
      </c>
      <c r="D71" s="117">
        <v>49597</v>
      </c>
      <c r="E71" s="172">
        <f t="shared" si="28"/>
        <v>94.111954459203034</v>
      </c>
      <c r="F71" s="185">
        <f>D71</f>
        <v>49597</v>
      </c>
      <c r="G71" s="153">
        <v>154</v>
      </c>
      <c r="H71" s="153">
        <f t="shared" si="29"/>
        <v>540</v>
      </c>
      <c r="I71" s="111">
        <f t="shared" si="30"/>
        <v>425</v>
      </c>
      <c r="J71" s="112">
        <v>269</v>
      </c>
      <c r="K71" s="121">
        <v>0</v>
      </c>
    </row>
    <row r="72" spans="1:11" ht="18.75" x14ac:dyDescent="0.3">
      <c r="A72" s="79" t="s">
        <v>66</v>
      </c>
      <c r="B72" s="117">
        <v>562</v>
      </c>
      <c r="C72" s="141">
        <v>802</v>
      </c>
      <c r="D72" s="117">
        <v>54221</v>
      </c>
      <c r="E72" s="172">
        <f t="shared" si="28"/>
        <v>96.478647686832744</v>
      </c>
      <c r="F72" s="185">
        <f>D72</f>
        <v>54221</v>
      </c>
      <c r="G72" s="153">
        <v>229</v>
      </c>
      <c r="H72" s="153">
        <f t="shared" si="29"/>
        <v>573</v>
      </c>
      <c r="I72" s="111">
        <f t="shared" si="30"/>
        <v>510</v>
      </c>
      <c r="J72" s="112">
        <v>292</v>
      </c>
      <c r="K72" s="121">
        <v>0</v>
      </c>
    </row>
    <row r="73" spans="1:11" ht="18.75" x14ac:dyDescent="0.3">
      <c r="A73" s="79" t="s">
        <v>69</v>
      </c>
      <c r="B73" s="117">
        <v>282</v>
      </c>
      <c r="C73" s="141">
        <v>337</v>
      </c>
      <c r="D73" s="117">
        <v>22073</v>
      </c>
      <c r="E73" s="172">
        <f t="shared" si="28"/>
        <v>78.273049645390074</v>
      </c>
      <c r="F73" s="185">
        <f t="shared" ref="F73:F75" si="31">D73</f>
        <v>22073</v>
      </c>
      <c r="G73" s="153">
        <v>50</v>
      </c>
      <c r="H73" s="153">
        <f t="shared" si="29"/>
        <v>287</v>
      </c>
      <c r="I73" s="111">
        <f t="shared" si="30"/>
        <v>186</v>
      </c>
      <c r="J73" s="112">
        <v>151</v>
      </c>
      <c r="K73" s="121">
        <v>0</v>
      </c>
    </row>
    <row r="74" spans="1:11" ht="18.75" x14ac:dyDescent="0.3">
      <c r="A74" s="79" t="s">
        <v>70</v>
      </c>
      <c r="B74" s="117">
        <v>342</v>
      </c>
      <c r="C74" s="141">
        <v>456</v>
      </c>
      <c r="D74" s="117">
        <v>31070</v>
      </c>
      <c r="E74" s="172">
        <f t="shared" si="28"/>
        <v>90.847953216374265</v>
      </c>
      <c r="F74" s="185">
        <f t="shared" si="31"/>
        <v>31070</v>
      </c>
      <c r="G74" s="153">
        <v>109</v>
      </c>
      <c r="H74" s="153">
        <f t="shared" si="29"/>
        <v>347</v>
      </c>
      <c r="I74" s="111">
        <f t="shared" si="30"/>
        <v>298</v>
      </c>
      <c r="J74" s="112">
        <v>158</v>
      </c>
      <c r="K74" s="121">
        <v>0</v>
      </c>
    </row>
    <row r="75" spans="1:11" ht="19.5" thickBot="1" x14ac:dyDescent="0.35">
      <c r="A75" s="86" t="s">
        <v>71</v>
      </c>
      <c r="B75" s="144">
        <v>279</v>
      </c>
      <c r="C75" s="145">
        <v>378</v>
      </c>
      <c r="D75" s="144">
        <v>25936</v>
      </c>
      <c r="E75" s="173">
        <f t="shared" si="28"/>
        <v>92.960573476702507</v>
      </c>
      <c r="F75" s="200">
        <f t="shared" si="31"/>
        <v>25936</v>
      </c>
      <c r="G75" s="164">
        <v>91</v>
      </c>
      <c r="H75" s="153">
        <f t="shared" si="29"/>
        <v>287</v>
      </c>
      <c r="I75" s="174">
        <f t="shared" si="30"/>
        <v>260</v>
      </c>
      <c r="J75" s="175">
        <v>118</v>
      </c>
      <c r="K75" s="126">
        <v>0</v>
      </c>
    </row>
    <row r="76" spans="1:11" ht="19.5" thickBot="1" x14ac:dyDescent="0.35">
      <c r="A76" s="95" t="s">
        <v>49</v>
      </c>
      <c r="B76" s="133">
        <f>SUM(B70:B75)</f>
        <v>2261</v>
      </c>
      <c r="C76" s="133">
        <f t="shared" ref="C76:K76" si="32">SUM(C70:C75)</f>
        <v>3029</v>
      </c>
      <c r="D76" s="133">
        <f t="shared" si="32"/>
        <v>208657</v>
      </c>
      <c r="E76" s="160">
        <f t="shared" si="32"/>
        <v>548.43426026888926</v>
      </c>
      <c r="F76" s="134">
        <f t="shared" si="32"/>
        <v>208657</v>
      </c>
      <c r="G76" s="134">
        <f t="shared" si="32"/>
        <v>719</v>
      </c>
      <c r="H76" s="134">
        <f t="shared" si="32"/>
        <v>2310</v>
      </c>
      <c r="I76" s="96">
        <f t="shared" si="32"/>
        <v>1901</v>
      </c>
      <c r="J76" s="99">
        <f t="shared" si="32"/>
        <v>1128</v>
      </c>
      <c r="K76" s="100">
        <f t="shared" si="32"/>
        <v>0</v>
      </c>
    </row>
    <row r="77" spans="1:11" ht="19.5" thickBot="1" x14ac:dyDescent="0.35">
      <c r="A77" s="148"/>
      <c r="B77" s="149"/>
      <c r="C77" s="149"/>
      <c r="D77" s="149"/>
      <c r="E77" s="150"/>
      <c r="F77" s="149"/>
      <c r="G77" s="137"/>
      <c r="H77" s="137"/>
      <c r="I77" s="102"/>
      <c r="J77" s="102"/>
      <c r="K77" s="102"/>
    </row>
    <row r="78" spans="1:11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29"/>
      <c r="I78" s="431"/>
      <c r="J78" s="431"/>
      <c r="K78" s="432"/>
    </row>
    <row r="79" spans="1:11" ht="18.75" x14ac:dyDescent="0.3">
      <c r="A79" s="70" t="s">
        <v>73</v>
      </c>
      <c r="B79" s="138">
        <v>143</v>
      </c>
      <c r="C79" s="139">
        <v>206</v>
      </c>
      <c r="D79" s="138">
        <v>14326</v>
      </c>
      <c r="E79" s="170">
        <f t="shared" ref="E79:E88" si="33">D79/B79</f>
        <v>100.18181818181819</v>
      </c>
      <c r="F79" s="139">
        <f>D79</f>
        <v>14326</v>
      </c>
      <c r="G79" s="153">
        <v>65</v>
      </c>
      <c r="H79" s="153">
        <f t="shared" ref="H79:H88" si="34">C79-G79</f>
        <v>141</v>
      </c>
      <c r="I79" s="154">
        <f t="shared" ref="I79:I88" si="35">C79-J79-K79</f>
        <v>133</v>
      </c>
      <c r="J79" s="107">
        <v>73</v>
      </c>
      <c r="K79" s="108">
        <v>0</v>
      </c>
    </row>
    <row r="80" spans="1:11" ht="18.75" x14ac:dyDescent="0.3">
      <c r="A80" s="79" t="s">
        <v>74</v>
      </c>
      <c r="B80" s="117">
        <v>15</v>
      </c>
      <c r="C80" s="141">
        <v>17</v>
      </c>
      <c r="D80" s="117">
        <v>1378</v>
      </c>
      <c r="E80" s="172">
        <f t="shared" si="33"/>
        <v>91.86666666666666</v>
      </c>
      <c r="F80" s="185">
        <f t="shared" ref="F80:F88" si="36">D80</f>
        <v>1378</v>
      </c>
      <c r="G80" s="153">
        <v>2</v>
      </c>
      <c r="H80" s="153">
        <f t="shared" si="34"/>
        <v>15</v>
      </c>
      <c r="I80" s="111">
        <f t="shared" si="35"/>
        <v>9</v>
      </c>
      <c r="J80" s="112">
        <v>8</v>
      </c>
      <c r="K80" s="121">
        <v>0</v>
      </c>
    </row>
    <row r="81" spans="1:11" ht="18.75" x14ac:dyDescent="0.3">
      <c r="A81" s="79" t="s">
        <v>75</v>
      </c>
      <c r="B81" s="117">
        <v>378</v>
      </c>
      <c r="C81" s="141">
        <v>588</v>
      </c>
      <c r="D81" s="117">
        <v>42182</v>
      </c>
      <c r="E81" s="172">
        <f t="shared" si="33"/>
        <v>111.5925925925926</v>
      </c>
      <c r="F81" s="185">
        <f t="shared" si="36"/>
        <v>42182</v>
      </c>
      <c r="G81" s="153">
        <v>206</v>
      </c>
      <c r="H81" s="153">
        <f t="shared" si="34"/>
        <v>382</v>
      </c>
      <c r="I81" s="111">
        <f t="shared" si="35"/>
        <v>389</v>
      </c>
      <c r="J81" s="112">
        <v>199</v>
      </c>
      <c r="K81" s="121">
        <v>0</v>
      </c>
    </row>
    <row r="82" spans="1:11" ht="18.75" x14ac:dyDescent="0.3">
      <c r="A82" s="79" t="s">
        <v>72</v>
      </c>
      <c r="B82" s="117">
        <v>516</v>
      </c>
      <c r="C82" s="141">
        <v>692</v>
      </c>
      <c r="D82" s="117">
        <v>49488</v>
      </c>
      <c r="E82" s="172">
        <f t="shared" si="33"/>
        <v>95.906976744186053</v>
      </c>
      <c r="F82" s="185">
        <f t="shared" si="36"/>
        <v>49488</v>
      </c>
      <c r="G82" s="153">
        <v>154</v>
      </c>
      <c r="H82" s="153">
        <f t="shared" si="34"/>
        <v>538</v>
      </c>
      <c r="I82" s="111">
        <f t="shared" si="35"/>
        <v>458</v>
      </c>
      <c r="J82" s="112">
        <v>234</v>
      </c>
      <c r="K82" s="121">
        <v>0</v>
      </c>
    </row>
    <row r="83" spans="1:11" ht="18.75" x14ac:dyDescent="0.3">
      <c r="A83" s="79" t="s">
        <v>76</v>
      </c>
      <c r="B83" s="117">
        <v>521</v>
      </c>
      <c r="C83" s="141">
        <v>687</v>
      </c>
      <c r="D83" s="117">
        <v>49133</v>
      </c>
      <c r="E83" s="172">
        <f t="shared" si="33"/>
        <v>94.305182341650678</v>
      </c>
      <c r="F83" s="185">
        <f t="shared" si="36"/>
        <v>49133</v>
      </c>
      <c r="G83" s="153">
        <v>159</v>
      </c>
      <c r="H83" s="153">
        <f t="shared" si="34"/>
        <v>528</v>
      </c>
      <c r="I83" s="111">
        <f t="shared" si="35"/>
        <v>427</v>
      </c>
      <c r="J83" s="112">
        <v>260</v>
      </c>
      <c r="K83" s="121">
        <v>0</v>
      </c>
    </row>
    <row r="84" spans="1:11" ht="18.75" x14ac:dyDescent="0.3">
      <c r="A84" s="79" t="s">
        <v>77</v>
      </c>
      <c r="B84" s="117">
        <v>474</v>
      </c>
      <c r="C84" s="141">
        <v>629</v>
      </c>
      <c r="D84" s="117">
        <v>43618</v>
      </c>
      <c r="E84" s="172">
        <f t="shared" si="33"/>
        <v>92.021097046413502</v>
      </c>
      <c r="F84" s="185">
        <f t="shared" si="36"/>
        <v>43618</v>
      </c>
      <c r="G84" s="153">
        <v>147</v>
      </c>
      <c r="H84" s="153">
        <f t="shared" si="34"/>
        <v>482</v>
      </c>
      <c r="I84" s="111">
        <f t="shared" si="35"/>
        <v>395</v>
      </c>
      <c r="J84" s="112">
        <v>234</v>
      </c>
      <c r="K84" s="121">
        <v>0</v>
      </c>
    </row>
    <row r="85" spans="1:11" ht="18.75" x14ac:dyDescent="0.3">
      <c r="A85" s="79" t="s">
        <v>78</v>
      </c>
      <c r="B85" s="117">
        <v>159</v>
      </c>
      <c r="C85" s="141">
        <v>194</v>
      </c>
      <c r="D85" s="117">
        <v>13336</v>
      </c>
      <c r="E85" s="172">
        <f t="shared" si="33"/>
        <v>83.874213836477992</v>
      </c>
      <c r="F85" s="185">
        <f t="shared" si="36"/>
        <v>13336</v>
      </c>
      <c r="G85" s="153">
        <v>32</v>
      </c>
      <c r="H85" s="153">
        <f t="shared" si="34"/>
        <v>162</v>
      </c>
      <c r="I85" s="111">
        <f t="shared" si="35"/>
        <v>116</v>
      </c>
      <c r="J85" s="112">
        <v>78</v>
      </c>
      <c r="K85" s="121">
        <v>0</v>
      </c>
    </row>
    <row r="86" spans="1:11" ht="18.75" x14ac:dyDescent="0.3">
      <c r="A86" s="79" t="s">
        <v>79</v>
      </c>
      <c r="B86" s="117">
        <v>296</v>
      </c>
      <c r="C86" s="141">
        <v>373</v>
      </c>
      <c r="D86" s="117">
        <v>25192</v>
      </c>
      <c r="E86" s="172">
        <f t="shared" si="33"/>
        <v>85.108108108108112</v>
      </c>
      <c r="F86" s="185">
        <f t="shared" si="36"/>
        <v>25192</v>
      </c>
      <c r="G86" s="153">
        <v>81</v>
      </c>
      <c r="H86" s="153">
        <f t="shared" si="34"/>
        <v>292</v>
      </c>
      <c r="I86" s="111">
        <f t="shared" si="35"/>
        <v>249</v>
      </c>
      <c r="J86" s="112">
        <v>124</v>
      </c>
      <c r="K86" s="121">
        <v>0</v>
      </c>
    </row>
    <row r="87" spans="1:11" ht="18.75" x14ac:dyDescent="0.3">
      <c r="A87" s="79" t="s">
        <v>80</v>
      </c>
      <c r="B87" s="117">
        <v>103</v>
      </c>
      <c r="C87" s="141">
        <v>122</v>
      </c>
      <c r="D87" s="117">
        <v>8042</v>
      </c>
      <c r="E87" s="172">
        <f t="shared" si="33"/>
        <v>78.077669902912618</v>
      </c>
      <c r="F87" s="185">
        <f t="shared" si="36"/>
        <v>8042</v>
      </c>
      <c r="G87" s="153">
        <v>18</v>
      </c>
      <c r="H87" s="153">
        <f t="shared" si="34"/>
        <v>104</v>
      </c>
      <c r="I87" s="111">
        <f t="shared" si="35"/>
        <v>71</v>
      </c>
      <c r="J87" s="112">
        <v>51</v>
      </c>
      <c r="K87" s="121">
        <v>0</v>
      </c>
    </row>
    <row r="88" spans="1:11" ht="19.5" thickBot="1" x14ac:dyDescent="0.35">
      <c r="A88" s="86" t="s">
        <v>81</v>
      </c>
      <c r="B88" s="144">
        <v>585</v>
      </c>
      <c r="C88" s="145">
        <v>780</v>
      </c>
      <c r="D88" s="144">
        <v>56416</v>
      </c>
      <c r="E88" s="173">
        <f t="shared" si="33"/>
        <v>96.437606837606836</v>
      </c>
      <c r="F88" s="200">
        <f t="shared" si="36"/>
        <v>56416</v>
      </c>
      <c r="G88" s="164">
        <v>181</v>
      </c>
      <c r="H88" s="153">
        <f t="shared" si="34"/>
        <v>599</v>
      </c>
      <c r="I88" s="159">
        <f t="shared" si="35"/>
        <v>481</v>
      </c>
      <c r="J88" s="131">
        <v>299</v>
      </c>
      <c r="K88" s="132">
        <v>0</v>
      </c>
    </row>
    <row r="89" spans="1:11" ht="19.5" thickBot="1" x14ac:dyDescent="0.35">
      <c r="A89" s="95" t="s">
        <v>49</v>
      </c>
      <c r="B89" s="133">
        <f>SUM(B79:B88)</f>
        <v>3190</v>
      </c>
      <c r="C89" s="133">
        <f t="shared" ref="C89:E89" si="37">SUM(C79:C88)</f>
        <v>4288</v>
      </c>
      <c r="D89" s="133">
        <f t="shared" si="37"/>
        <v>303111</v>
      </c>
      <c r="E89" s="176">
        <f t="shared" si="37"/>
        <v>929.37193225843328</v>
      </c>
      <c r="F89" s="201">
        <f>SUM(F79:F88)</f>
        <v>303111</v>
      </c>
      <c r="G89" s="177">
        <f>SUM(G79:G88)</f>
        <v>1045</v>
      </c>
      <c r="H89" s="177">
        <f>SUM(H79:H88)</f>
        <v>3243</v>
      </c>
      <c r="I89" s="161">
        <f>SUM(I79:I88)</f>
        <v>2728</v>
      </c>
      <c r="J89" s="162">
        <f t="shared" ref="J89:K89" si="38">SUM(J79:J88)</f>
        <v>1560</v>
      </c>
      <c r="K89" s="163">
        <f t="shared" si="38"/>
        <v>0</v>
      </c>
    </row>
    <row r="90" spans="1:11" ht="19.5" thickBot="1" x14ac:dyDescent="0.35">
      <c r="A90" s="148"/>
      <c r="B90" s="149"/>
      <c r="C90" s="149"/>
      <c r="D90" s="149"/>
      <c r="E90" s="102"/>
      <c r="F90" s="137"/>
      <c r="G90" s="137"/>
      <c r="H90" s="137"/>
      <c r="I90" s="102"/>
      <c r="J90" s="102"/>
      <c r="K90" s="102"/>
    </row>
    <row r="91" spans="1:11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29"/>
      <c r="I91" s="431"/>
      <c r="J91" s="431"/>
      <c r="K91" s="432"/>
    </row>
    <row r="92" spans="1:11" ht="18.75" x14ac:dyDescent="0.3">
      <c r="A92" s="70" t="s">
        <v>83</v>
      </c>
      <c r="B92" s="138">
        <v>290</v>
      </c>
      <c r="C92" s="139">
        <v>361</v>
      </c>
      <c r="D92" s="152">
        <v>25252</v>
      </c>
      <c r="E92" s="106">
        <f t="shared" ref="E92:E101" si="39">D92/B92</f>
        <v>87.07586206896552</v>
      </c>
      <c r="F92" s="139">
        <f>D92</f>
        <v>25252</v>
      </c>
      <c r="G92" s="153">
        <v>68</v>
      </c>
      <c r="H92" s="153">
        <f t="shared" ref="H92:H100" si="40">C92-G92</f>
        <v>293</v>
      </c>
      <c r="I92" s="154">
        <f t="shared" ref="I92:I100" si="41">C92-J92-K92</f>
        <v>216</v>
      </c>
      <c r="J92" s="107">
        <v>145</v>
      </c>
      <c r="K92" s="108">
        <v>0</v>
      </c>
    </row>
    <row r="93" spans="1:11" ht="18.75" x14ac:dyDescent="0.3">
      <c r="A93" s="79" t="s">
        <v>84</v>
      </c>
      <c r="B93" s="117">
        <v>360</v>
      </c>
      <c r="C93" s="141">
        <v>400</v>
      </c>
      <c r="D93" s="156">
        <v>26571</v>
      </c>
      <c r="E93" s="85">
        <f t="shared" si="39"/>
        <v>73.808333333333337</v>
      </c>
      <c r="F93" s="185">
        <f t="shared" ref="F93:F100" si="42">D93</f>
        <v>26571</v>
      </c>
      <c r="G93" s="153">
        <v>33</v>
      </c>
      <c r="H93" s="153">
        <f t="shared" si="40"/>
        <v>367</v>
      </c>
      <c r="I93" s="111">
        <f t="shared" si="41"/>
        <v>221</v>
      </c>
      <c r="J93" s="112">
        <v>179</v>
      </c>
      <c r="K93" s="121">
        <v>0</v>
      </c>
    </row>
    <row r="94" spans="1:11" ht="18.75" x14ac:dyDescent="0.3">
      <c r="A94" s="79" t="s">
        <v>85</v>
      </c>
      <c r="B94" s="117">
        <v>239</v>
      </c>
      <c r="C94" s="141">
        <v>279</v>
      </c>
      <c r="D94" s="156">
        <v>18300</v>
      </c>
      <c r="E94" s="85">
        <f t="shared" si="39"/>
        <v>76.56903765690376</v>
      </c>
      <c r="F94" s="185">
        <f t="shared" si="42"/>
        <v>18300</v>
      </c>
      <c r="G94" s="153">
        <v>40</v>
      </c>
      <c r="H94" s="153">
        <f t="shared" si="40"/>
        <v>239</v>
      </c>
      <c r="I94" s="111">
        <f t="shared" si="41"/>
        <v>175</v>
      </c>
      <c r="J94" s="112">
        <v>104</v>
      </c>
      <c r="K94" s="121">
        <v>0</v>
      </c>
    </row>
    <row r="95" spans="1:11" ht="18.75" x14ac:dyDescent="0.3">
      <c r="A95" s="79" t="s">
        <v>86</v>
      </c>
      <c r="B95" s="117">
        <v>110</v>
      </c>
      <c r="C95" s="141">
        <v>130</v>
      </c>
      <c r="D95" s="156">
        <v>8448</v>
      </c>
      <c r="E95" s="85">
        <f t="shared" si="39"/>
        <v>76.8</v>
      </c>
      <c r="F95" s="185">
        <f t="shared" si="42"/>
        <v>8448</v>
      </c>
      <c r="G95" s="153">
        <v>19</v>
      </c>
      <c r="H95" s="153">
        <f t="shared" si="40"/>
        <v>111</v>
      </c>
      <c r="I95" s="111">
        <f t="shared" si="41"/>
        <v>75</v>
      </c>
      <c r="J95" s="112">
        <v>55</v>
      </c>
      <c r="K95" s="121">
        <v>0</v>
      </c>
    </row>
    <row r="96" spans="1:11" ht="18.75" x14ac:dyDescent="0.3">
      <c r="A96" s="79" t="s">
        <v>87</v>
      </c>
      <c r="B96" s="117">
        <v>326</v>
      </c>
      <c r="C96" s="141">
        <v>370</v>
      </c>
      <c r="D96" s="156">
        <v>25479</v>
      </c>
      <c r="E96" s="85">
        <f t="shared" si="39"/>
        <v>78.156441717791409</v>
      </c>
      <c r="F96" s="185">
        <f t="shared" si="42"/>
        <v>25479</v>
      </c>
      <c r="G96" s="153">
        <v>29</v>
      </c>
      <c r="H96" s="153">
        <f t="shared" si="40"/>
        <v>341</v>
      </c>
      <c r="I96" s="111">
        <f t="shared" si="41"/>
        <v>230</v>
      </c>
      <c r="J96" s="112">
        <v>140</v>
      </c>
      <c r="K96" s="121">
        <v>0</v>
      </c>
    </row>
    <row r="97" spans="1:11" ht="18.75" x14ac:dyDescent="0.3">
      <c r="A97" s="79" t="s">
        <v>88</v>
      </c>
      <c r="B97" s="117">
        <v>64</v>
      </c>
      <c r="C97" s="141">
        <v>114</v>
      </c>
      <c r="D97" s="156">
        <v>9513</v>
      </c>
      <c r="E97" s="85">
        <f t="shared" si="39"/>
        <v>148.640625</v>
      </c>
      <c r="F97" s="185">
        <f t="shared" si="42"/>
        <v>9513</v>
      </c>
      <c r="G97" s="153">
        <v>44</v>
      </c>
      <c r="H97" s="153">
        <f t="shared" si="40"/>
        <v>70</v>
      </c>
      <c r="I97" s="111">
        <f t="shared" si="41"/>
        <v>74</v>
      </c>
      <c r="J97" s="112">
        <v>40</v>
      </c>
      <c r="K97" s="121">
        <v>0</v>
      </c>
    </row>
    <row r="98" spans="1:11" ht="18.75" x14ac:dyDescent="0.3">
      <c r="A98" s="79" t="s">
        <v>89</v>
      </c>
      <c r="B98" s="117">
        <v>1008</v>
      </c>
      <c r="C98" s="141">
        <v>1429</v>
      </c>
      <c r="D98" s="156">
        <v>94711</v>
      </c>
      <c r="E98" s="85">
        <f t="shared" si="39"/>
        <v>93.959325396825392</v>
      </c>
      <c r="F98" s="185">
        <f t="shared" si="42"/>
        <v>94711</v>
      </c>
      <c r="G98" s="153">
        <v>403</v>
      </c>
      <c r="H98" s="153">
        <f t="shared" si="40"/>
        <v>1026</v>
      </c>
      <c r="I98" s="111">
        <f t="shared" si="41"/>
        <v>902</v>
      </c>
      <c r="J98" s="112">
        <v>527</v>
      </c>
      <c r="K98" s="121">
        <v>0</v>
      </c>
    </row>
    <row r="99" spans="1:11" ht="18.75" x14ac:dyDescent="0.3">
      <c r="A99" s="178" t="s">
        <v>90</v>
      </c>
      <c r="B99" s="117">
        <v>242</v>
      </c>
      <c r="C99" s="141">
        <v>286</v>
      </c>
      <c r="D99" s="179">
        <v>19343</v>
      </c>
      <c r="E99" s="180">
        <f t="shared" si="39"/>
        <v>79.929752066115697</v>
      </c>
      <c r="F99" s="203">
        <f t="shared" si="42"/>
        <v>19343</v>
      </c>
      <c r="G99" s="153">
        <v>40</v>
      </c>
      <c r="H99" s="153">
        <f t="shared" si="40"/>
        <v>246</v>
      </c>
      <c r="I99" s="111">
        <f t="shared" si="41"/>
        <v>157</v>
      </c>
      <c r="J99" s="112">
        <v>129</v>
      </c>
      <c r="K99" s="121">
        <v>0</v>
      </c>
    </row>
    <row r="100" spans="1:11" ht="19.5" thickBot="1" x14ac:dyDescent="0.35">
      <c r="A100" s="79" t="s">
        <v>91</v>
      </c>
      <c r="B100" s="144">
        <v>406</v>
      </c>
      <c r="C100" s="145">
        <v>478</v>
      </c>
      <c r="D100" s="158">
        <v>32709</v>
      </c>
      <c r="E100" s="92">
        <f t="shared" si="39"/>
        <v>80.564039408866989</v>
      </c>
      <c r="F100" s="145">
        <f t="shared" si="42"/>
        <v>32709</v>
      </c>
      <c r="G100" s="164">
        <v>71</v>
      </c>
      <c r="H100" s="153">
        <f t="shared" si="40"/>
        <v>407</v>
      </c>
      <c r="I100" s="159">
        <f t="shared" si="41"/>
        <v>293</v>
      </c>
      <c r="J100" s="131">
        <v>185</v>
      </c>
      <c r="K100" s="132">
        <v>0</v>
      </c>
    </row>
    <row r="101" spans="1:11" ht="19.5" thickBot="1" x14ac:dyDescent="0.35">
      <c r="A101" s="95" t="s">
        <v>49</v>
      </c>
      <c r="B101" s="133">
        <f>SUM(B92:B100)</f>
        <v>3045</v>
      </c>
      <c r="C101" s="133">
        <f t="shared" ref="C101:H101" si="43">SUM(C92:C100)</f>
        <v>3847</v>
      </c>
      <c r="D101" s="133">
        <f t="shared" si="43"/>
        <v>260326</v>
      </c>
      <c r="E101" s="160">
        <f t="shared" si="39"/>
        <v>85.492939244663376</v>
      </c>
      <c r="F101" s="134">
        <f>SUM(F92:F100)</f>
        <v>260326</v>
      </c>
      <c r="G101" s="134">
        <f t="shared" si="43"/>
        <v>747</v>
      </c>
      <c r="H101" s="134">
        <f t="shared" si="43"/>
        <v>3100</v>
      </c>
      <c r="I101" s="161">
        <f>SUM(I92:I100)</f>
        <v>2343</v>
      </c>
      <c r="J101" s="162">
        <f>SUM(J92:J100)</f>
        <v>1504</v>
      </c>
      <c r="K101" s="163">
        <f>SUM(K92:K100)</f>
        <v>0</v>
      </c>
    </row>
    <row r="102" spans="1:11" ht="19.5" thickBot="1" x14ac:dyDescent="0.35">
      <c r="A102" s="148"/>
      <c r="B102" s="149"/>
      <c r="C102" s="149"/>
      <c r="D102" s="149"/>
      <c r="E102" s="150"/>
      <c r="F102" s="149"/>
      <c r="G102" s="137"/>
      <c r="H102" s="137"/>
      <c r="I102" s="102"/>
      <c r="J102" s="102"/>
      <c r="K102" s="102"/>
    </row>
    <row r="103" spans="1:11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2"/>
      <c r="I103" s="423"/>
      <c r="J103" s="423"/>
      <c r="K103" s="424"/>
    </row>
    <row r="104" spans="1:11" ht="18.75" x14ac:dyDescent="0.3">
      <c r="A104" s="181" t="s">
        <v>93</v>
      </c>
      <c r="B104" s="182">
        <v>232</v>
      </c>
      <c r="C104" s="183">
        <v>272</v>
      </c>
      <c r="D104" s="182">
        <v>22169</v>
      </c>
      <c r="E104" s="170">
        <f t="shared" ref="E104:E118" si="44">D104/B104</f>
        <v>95.556034482758619</v>
      </c>
      <c r="F104" s="139">
        <f>D104</f>
        <v>22169</v>
      </c>
      <c r="G104" s="153">
        <v>26</v>
      </c>
      <c r="H104" s="153">
        <f t="shared" ref="H104:H117" si="45">C104-G104</f>
        <v>246</v>
      </c>
      <c r="I104" s="154">
        <f t="shared" ref="I104:I117" si="46">C104-J104-K104</f>
        <v>163</v>
      </c>
      <c r="J104" s="107">
        <v>109</v>
      </c>
      <c r="K104" s="108">
        <v>0</v>
      </c>
    </row>
    <row r="105" spans="1:11" ht="18.75" x14ac:dyDescent="0.3">
      <c r="A105" s="184" t="s">
        <v>94</v>
      </c>
      <c r="B105" s="117">
        <v>312</v>
      </c>
      <c r="C105" s="119">
        <v>395</v>
      </c>
      <c r="D105" s="117">
        <v>26068</v>
      </c>
      <c r="E105" s="172">
        <f t="shared" si="44"/>
        <v>83.551282051282058</v>
      </c>
      <c r="F105" s="185">
        <f t="shared" ref="F105:F117" si="47">D105</f>
        <v>26068</v>
      </c>
      <c r="G105" s="153">
        <v>66</v>
      </c>
      <c r="H105" s="153">
        <f t="shared" si="45"/>
        <v>329</v>
      </c>
      <c r="I105" s="111">
        <f t="shared" si="46"/>
        <v>246</v>
      </c>
      <c r="J105" s="112">
        <v>149</v>
      </c>
      <c r="K105" s="121">
        <v>0</v>
      </c>
    </row>
    <row r="106" spans="1:11" ht="18.75" x14ac:dyDescent="0.3">
      <c r="A106" s="184" t="s">
        <v>95</v>
      </c>
      <c r="B106" s="114">
        <v>58</v>
      </c>
      <c r="C106" s="185">
        <v>67</v>
      </c>
      <c r="D106" s="114">
        <v>4634</v>
      </c>
      <c r="E106" s="172">
        <f t="shared" si="44"/>
        <v>79.896551724137936</v>
      </c>
      <c r="F106" s="185">
        <f t="shared" si="47"/>
        <v>4634</v>
      </c>
      <c r="G106" s="153">
        <v>8</v>
      </c>
      <c r="H106" s="153">
        <f t="shared" si="45"/>
        <v>59</v>
      </c>
      <c r="I106" s="111">
        <f t="shared" si="46"/>
        <v>42</v>
      </c>
      <c r="J106" s="112">
        <v>25</v>
      </c>
      <c r="K106" s="121">
        <v>0</v>
      </c>
    </row>
    <row r="107" spans="1:11" ht="18.75" x14ac:dyDescent="0.3">
      <c r="A107" s="184" t="s">
        <v>96</v>
      </c>
      <c r="B107" s="117">
        <v>375</v>
      </c>
      <c r="C107" s="141">
        <v>424</v>
      </c>
      <c r="D107" s="117">
        <v>27657</v>
      </c>
      <c r="E107" s="172">
        <f t="shared" si="44"/>
        <v>73.751999999999995</v>
      </c>
      <c r="F107" s="185">
        <f t="shared" si="47"/>
        <v>27657</v>
      </c>
      <c r="G107" s="153">
        <v>46</v>
      </c>
      <c r="H107" s="153">
        <f t="shared" si="45"/>
        <v>378</v>
      </c>
      <c r="I107" s="111">
        <f t="shared" si="46"/>
        <v>249</v>
      </c>
      <c r="J107" s="112">
        <v>175</v>
      </c>
      <c r="K107" s="121">
        <v>0</v>
      </c>
    </row>
    <row r="108" spans="1:11" ht="18.75" x14ac:dyDescent="0.3">
      <c r="A108" s="79" t="s">
        <v>97</v>
      </c>
      <c r="B108" s="117">
        <v>296</v>
      </c>
      <c r="C108" s="141">
        <v>340</v>
      </c>
      <c r="D108" s="117">
        <v>22512</v>
      </c>
      <c r="E108" s="172">
        <f t="shared" si="44"/>
        <v>76.054054054054049</v>
      </c>
      <c r="F108" s="185">
        <f t="shared" si="47"/>
        <v>22512</v>
      </c>
      <c r="G108" s="153">
        <v>36</v>
      </c>
      <c r="H108" s="153">
        <f t="shared" si="45"/>
        <v>304</v>
      </c>
      <c r="I108" s="111">
        <f t="shared" si="46"/>
        <v>215</v>
      </c>
      <c r="J108" s="112">
        <v>125</v>
      </c>
      <c r="K108" s="121">
        <v>0</v>
      </c>
    </row>
    <row r="109" spans="1:11" ht="18.75" x14ac:dyDescent="0.3">
      <c r="A109" s="79" t="s">
        <v>98</v>
      </c>
      <c r="B109" s="117">
        <v>282</v>
      </c>
      <c r="C109" s="141">
        <v>331</v>
      </c>
      <c r="D109" s="117">
        <v>23523</v>
      </c>
      <c r="E109" s="172">
        <f t="shared" si="44"/>
        <v>83.414893617021278</v>
      </c>
      <c r="F109" s="185">
        <f t="shared" si="47"/>
        <v>23523</v>
      </c>
      <c r="G109" s="153">
        <v>46</v>
      </c>
      <c r="H109" s="153">
        <f t="shared" si="45"/>
        <v>285</v>
      </c>
      <c r="I109" s="111">
        <f t="shared" si="46"/>
        <v>175</v>
      </c>
      <c r="J109" s="112">
        <v>156</v>
      </c>
      <c r="K109" s="121">
        <v>0</v>
      </c>
    </row>
    <row r="110" spans="1:11" ht="18.75" x14ac:dyDescent="0.3">
      <c r="A110" s="79" t="s">
        <v>99</v>
      </c>
      <c r="B110" s="117">
        <v>481</v>
      </c>
      <c r="C110" s="141">
        <v>597</v>
      </c>
      <c r="D110" s="117">
        <v>39487</v>
      </c>
      <c r="E110" s="172">
        <f t="shared" si="44"/>
        <v>82.093555093555096</v>
      </c>
      <c r="F110" s="185">
        <f t="shared" si="47"/>
        <v>39487</v>
      </c>
      <c r="G110" s="153">
        <v>112</v>
      </c>
      <c r="H110" s="153">
        <f t="shared" si="45"/>
        <v>485</v>
      </c>
      <c r="I110" s="111">
        <f t="shared" si="46"/>
        <v>387</v>
      </c>
      <c r="J110" s="112">
        <v>210</v>
      </c>
      <c r="K110" s="121">
        <v>0</v>
      </c>
    </row>
    <row r="111" spans="1:11" ht="18.75" x14ac:dyDescent="0.3">
      <c r="A111" s="79" t="s">
        <v>100</v>
      </c>
      <c r="B111" s="117">
        <v>381</v>
      </c>
      <c r="C111" s="141">
        <v>438</v>
      </c>
      <c r="D111" s="117">
        <v>28217</v>
      </c>
      <c r="E111" s="172">
        <f t="shared" si="44"/>
        <v>74.060367454068242</v>
      </c>
      <c r="F111" s="185">
        <f t="shared" si="47"/>
        <v>28217</v>
      </c>
      <c r="G111" s="153">
        <v>43</v>
      </c>
      <c r="H111" s="153">
        <f t="shared" si="45"/>
        <v>395</v>
      </c>
      <c r="I111" s="111">
        <f t="shared" si="46"/>
        <v>244</v>
      </c>
      <c r="J111" s="112">
        <v>194</v>
      </c>
      <c r="K111" s="121">
        <v>0</v>
      </c>
    </row>
    <row r="112" spans="1:11" ht="18.75" x14ac:dyDescent="0.3">
      <c r="A112" s="79" t="s">
        <v>101</v>
      </c>
      <c r="B112" s="117">
        <v>356</v>
      </c>
      <c r="C112" s="141">
        <v>421</v>
      </c>
      <c r="D112" s="117">
        <v>28878</v>
      </c>
      <c r="E112" s="172">
        <f t="shared" si="44"/>
        <v>81.117977528089881</v>
      </c>
      <c r="F112" s="185">
        <f t="shared" si="47"/>
        <v>28878</v>
      </c>
      <c r="G112" s="153">
        <v>60</v>
      </c>
      <c r="H112" s="153">
        <f t="shared" si="45"/>
        <v>361</v>
      </c>
      <c r="I112" s="111">
        <f t="shared" si="46"/>
        <v>236</v>
      </c>
      <c r="J112" s="112">
        <v>185</v>
      </c>
      <c r="K112" s="121">
        <v>0</v>
      </c>
    </row>
    <row r="113" spans="1:11" ht="18.75" x14ac:dyDescent="0.3">
      <c r="A113" s="79" t="s">
        <v>102</v>
      </c>
      <c r="B113" s="117">
        <v>527</v>
      </c>
      <c r="C113" s="141">
        <v>606</v>
      </c>
      <c r="D113" s="117">
        <v>40453</v>
      </c>
      <c r="E113" s="172">
        <f t="shared" si="44"/>
        <v>76.760910815939283</v>
      </c>
      <c r="F113" s="185">
        <f t="shared" si="47"/>
        <v>40453</v>
      </c>
      <c r="G113" s="153">
        <v>78</v>
      </c>
      <c r="H113" s="153">
        <f t="shared" si="45"/>
        <v>528</v>
      </c>
      <c r="I113" s="111">
        <f t="shared" si="46"/>
        <v>389</v>
      </c>
      <c r="J113" s="112">
        <v>217</v>
      </c>
      <c r="K113" s="121">
        <v>0</v>
      </c>
    </row>
    <row r="114" spans="1:11" ht="18.75" x14ac:dyDescent="0.3">
      <c r="A114" s="79" t="s">
        <v>103</v>
      </c>
      <c r="B114" s="117">
        <v>517</v>
      </c>
      <c r="C114" s="141">
        <v>643</v>
      </c>
      <c r="D114" s="117">
        <v>43885</v>
      </c>
      <c r="E114" s="172">
        <f t="shared" si="44"/>
        <v>84.883945841392645</v>
      </c>
      <c r="F114" s="185">
        <f t="shared" si="47"/>
        <v>43885</v>
      </c>
      <c r="G114" s="153">
        <v>121</v>
      </c>
      <c r="H114" s="153">
        <f t="shared" si="45"/>
        <v>522</v>
      </c>
      <c r="I114" s="111">
        <f t="shared" si="46"/>
        <v>404</v>
      </c>
      <c r="J114" s="112">
        <v>239</v>
      </c>
      <c r="K114" s="121">
        <v>0</v>
      </c>
    </row>
    <row r="115" spans="1:11" ht="18.75" x14ac:dyDescent="0.3">
      <c r="A115" s="79" t="s">
        <v>104</v>
      </c>
      <c r="B115" s="117">
        <v>1134</v>
      </c>
      <c r="C115" s="141">
        <v>1316</v>
      </c>
      <c r="D115" s="117">
        <v>91662</v>
      </c>
      <c r="E115" s="172">
        <f t="shared" si="44"/>
        <v>80.830687830687836</v>
      </c>
      <c r="F115" s="185">
        <f t="shared" si="47"/>
        <v>91662</v>
      </c>
      <c r="G115" s="153">
        <v>179</v>
      </c>
      <c r="H115" s="153">
        <f t="shared" si="45"/>
        <v>1137</v>
      </c>
      <c r="I115" s="111">
        <f t="shared" si="46"/>
        <v>797</v>
      </c>
      <c r="J115" s="112">
        <v>519</v>
      </c>
      <c r="K115" s="121">
        <v>0</v>
      </c>
    </row>
    <row r="116" spans="1:11" ht="18.75" x14ac:dyDescent="0.3">
      <c r="A116" s="79" t="s">
        <v>105</v>
      </c>
      <c r="B116" s="117">
        <v>288</v>
      </c>
      <c r="C116" s="141">
        <v>325</v>
      </c>
      <c r="D116" s="117">
        <v>21551</v>
      </c>
      <c r="E116" s="172">
        <f t="shared" si="44"/>
        <v>74.829861111111114</v>
      </c>
      <c r="F116" s="185">
        <f t="shared" si="47"/>
        <v>21551</v>
      </c>
      <c r="G116" s="153">
        <v>36</v>
      </c>
      <c r="H116" s="153">
        <f t="shared" si="45"/>
        <v>289</v>
      </c>
      <c r="I116" s="111">
        <f t="shared" si="46"/>
        <v>194</v>
      </c>
      <c r="J116" s="112">
        <v>131</v>
      </c>
      <c r="K116" s="121">
        <v>0</v>
      </c>
    </row>
    <row r="117" spans="1:11" ht="19.5" thickBot="1" x14ac:dyDescent="0.35">
      <c r="A117" s="79" t="s">
        <v>106</v>
      </c>
      <c r="B117" s="144">
        <v>546</v>
      </c>
      <c r="C117" s="145">
        <v>591</v>
      </c>
      <c r="D117" s="144">
        <v>39008</v>
      </c>
      <c r="E117" s="173">
        <f t="shared" si="44"/>
        <v>71.443223443223445</v>
      </c>
      <c r="F117" s="200">
        <f t="shared" si="47"/>
        <v>39008</v>
      </c>
      <c r="G117" s="164">
        <v>38</v>
      </c>
      <c r="H117" s="153">
        <f t="shared" si="45"/>
        <v>553</v>
      </c>
      <c r="I117" s="159">
        <f t="shared" si="46"/>
        <v>357</v>
      </c>
      <c r="J117" s="131">
        <v>234</v>
      </c>
      <c r="K117" s="132">
        <v>0</v>
      </c>
    </row>
    <row r="118" spans="1:11" ht="19.5" thickBot="1" x14ac:dyDescent="0.35">
      <c r="A118" s="95" t="s">
        <v>49</v>
      </c>
      <c r="B118" s="133">
        <f>SUM(B104:B117)</f>
        <v>5785</v>
      </c>
      <c r="C118" s="133">
        <f t="shared" ref="C118:K118" si="48">SUM(C104:C117)</f>
        <v>6766</v>
      </c>
      <c r="D118" s="133">
        <f t="shared" si="48"/>
        <v>459704</v>
      </c>
      <c r="E118" s="160">
        <f t="shared" si="44"/>
        <v>79.464822817631813</v>
      </c>
      <c r="F118" s="134">
        <f>SUM(F104:F117)</f>
        <v>459704</v>
      </c>
      <c r="G118" s="134">
        <f t="shared" si="48"/>
        <v>895</v>
      </c>
      <c r="H118" s="134">
        <f t="shared" si="48"/>
        <v>5871</v>
      </c>
      <c r="I118" s="161">
        <f>SUM(I104:I117)</f>
        <v>4098</v>
      </c>
      <c r="J118" s="162">
        <f t="shared" si="48"/>
        <v>2668</v>
      </c>
      <c r="K118" s="163">
        <f t="shared" si="48"/>
        <v>0</v>
      </c>
    </row>
    <row r="119" spans="1:11" ht="19.5" thickBot="1" x14ac:dyDescent="0.35">
      <c r="A119" s="148"/>
      <c r="B119" s="149"/>
      <c r="C119" s="149"/>
      <c r="D119" s="149"/>
      <c r="E119" s="150"/>
      <c r="F119" s="149"/>
      <c r="G119" s="137"/>
      <c r="H119" s="137"/>
      <c r="I119" s="102"/>
      <c r="J119" s="102"/>
      <c r="K119" s="102"/>
    </row>
    <row r="120" spans="1:11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29"/>
      <c r="K120" s="430"/>
    </row>
    <row r="121" spans="1:11" ht="18.75" x14ac:dyDescent="0.3">
      <c r="A121" s="70" t="s">
        <v>109</v>
      </c>
      <c r="B121" s="138">
        <v>578</v>
      </c>
      <c r="C121" s="186">
        <v>659</v>
      </c>
      <c r="D121" s="138">
        <v>45713</v>
      </c>
      <c r="E121" s="170">
        <f t="shared" ref="E121:E130" si="49">D121/B121</f>
        <v>79.088235294117652</v>
      </c>
      <c r="F121" s="151">
        <f>D121</f>
        <v>45713</v>
      </c>
      <c r="G121" s="138">
        <v>80</v>
      </c>
      <c r="H121" s="186">
        <f t="shared" ref="H121:H127" si="50">C121-G121</f>
        <v>579</v>
      </c>
      <c r="I121" s="106">
        <f t="shared" ref="I121:I127" si="51">C121-J121-K121</f>
        <v>382</v>
      </c>
      <c r="J121" s="107">
        <v>277</v>
      </c>
      <c r="K121" s="140">
        <v>0</v>
      </c>
    </row>
    <row r="122" spans="1:11" ht="18.75" x14ac:dyDescent="0.3">
      <c r="A122" s="79" t="s">
        <v>110</v>
      </c>
      <c r="B122" s="114">
        <v>115</v>
      </c>
      <c r="C122" s="153">
        <v>124</v>
      </c>
      <c r="D122" s="114">
        <v>7944</v>
      </c>
      <c r="E122" s="172">
        <f t="shared" si="49"/>
        <v>69.078260869565213</v>
      </c>
      <c r="F122" s="153">
        <f>D122</f>
        <v>7944</v>
      </c>
      <c r="G122" s="117">
        <v>9</v>
      </c>
      <c r="H122" s="187">
        <f t="shared" si="50"/>
        <v>115</v>
      </c>
      <c r="I122" s="85">
        <f t="shared" si="51"/>
        <v>83</v>
      </c>
      <c r="J122" s="112">
        <v>41</v>
      </c>
      <c r="K122" s="142">
        <v>0</v>
      </c>
    </row>
    <row r="123" spans="1:11" ht="18.75" x14ac:dyDescent="0.3">
      <c r="A123" s="79" t="s">
        <v>111</v>
      </c>
      <c r="B123" s="117">
        <v>861</v>
      </c>
      <c r="C123" s="155">
        <v>1021</v>
      </c>
      <c r="D123" s="117">
        <v>71164</v>
      </c>
      <c r="E123" s="172">
        <f t="shared" si="49"/>
        <v>82.652729384436697</v>
      </c>
      <c r="F123" s="153">
        <f t="shared" ref="F123:F127" si="52">D123</f>
        <v>71164</v>
      </c>
      <c r="G123" s="117">
        <v>158</v>
      </c>
      <c r="H123" s="187">
        <f t="shared" si="50"/>
        <v>863</v>
      </c>
      <c r="I123" s="85">
        <f t="shared" si="51"/>
        <v>597</v>
      </c>
      <c r="J123" s="112">
        <v>424</v>
      </c>
      <c r="K123" s="142">
        <v>0</v>
      </c>
    </row>
    <row r="124" spans="1:11" ht="18.75" x14ac:dyDescent="0.3">
      <c r="A124" s="79" t="s">
        <v>112</v>
      </c>
      <c r="B124" s="117">
        <v>775</v>
      </c>
      <c r="C124" s="155">
        <v>947</v>
      </c>
      <c r="D124" s="117">
        <v>62652</v>
      </c>
      <c r="E124" s="172">
        <f t="shared" si="49"/>
        <v>80.841290322580647</v>
      </c>
      <c r="F124" s="153">
        <f t="shared" si="52"/>
        <v>62652</v>
      </c>
      <c r="G124" s="117">
        <v>166</v>
      </c>
      <c r="H124" s="187">
        <f t="shared" si="50"/>
        <v>781</v>
      </c>
      <c r="I124" s="85">
        <f t="shared" si="51"/>
        <v>633</v>
      </c>
      <c r="J124" s="112">
        <v>314</v>
      </c>
      <c r="K124" s="142">
        <v>0</v>
      </c>
    </row>
    <row r="125" spans="1:11" ht="18.75" x14ac:dyDescent="0.3">
      <c r="A125" s="79" t="s">
        <v>113</v>
      </c>
      <c r="B125" s="117">
        <v>544</v>
      </c>
      <c r="C125" s="155">
        <v>677</v>
      </c>
      <c r="D125" s="117">
        <v>47132</v>
      </c>
      <c r="E125" s="172">
        <f t="shared" si="49"/>
        <v>86.639705882352942</v>
      </c>
      <c r="F125" s="153">
        <f t="shared" si="52"/>
        <v>47132</v>
      </c>
      <c r="G125" s="117">
        <v>134</v>
      </c>
      <c r="H125" s="187">
        <f t="shared" si="50"/>
        <v>543</v>
      </c>
      <c r="I125" s="85">
        <f t="shared" si="51"/>
        <v>451</v>
      </c>
      <c r="J125" s="112">
        <v>226</v>
      </c>
      <c r="K125" s="142">
        <v>0</v>
      </c>
    </row>
    <row r="126" spans="1:11" ht="18.75" x14ac:dyDescent="0.3">
      <c r="A126" s="79" t="s">
        <v>114</v>
      </c>
      <c r="B126" s="117">
        <v>651</v>
      </c>
      <c r="C126" s="155">
        <v>845</v>
      </c>
      <c r="D126" s="117">
        <v>55293</v>
      </c>
      <c r="E126" s="172">
        <f t="shared" si="49"/>
        <v>84.935483870967744</v>
      </c>
      <c r="F126" s="153">
        <f t="shared" si="52"/>
        <v>55293</v>
      </c>
      <c r="G126" s="117">
        <v>183</v>
      </c>
      <c r="H126" s="187">
        <f t="shared" si="50"/>
        <v>662</v>
      </c>
      <c r="I126" s="85">
        <f t="shared" si="51"/>
        <v>537</v>
      </c>
      <c r="J126" s="112">
        <v>308</v>
      </c>
      <c r="K126" s="142">
        <v>0</v>
      </c>
    </row>
    <row r="127" spans="1:11" ht="19.5" thickBot="1" x14ac:dyDescent="0.35">
      <c r="A127" s="79" t="s">
        <v>115</v>
      </c>
      <c r="B127" s="117">
        <v>1031</v>
      </c>
      <c r="C127" s="155">
        <v>1341</v>
      </c>
      <c r="D127" s="117">
        <v>92113</v>
      </c>
      <c r="E127" s="172">
        <f t="shared" si="49"/>
        <v>89.343355965082438</v>
      </c>
      <c r="F127" s="153">
        <f t="shared" si="52"/>
        <v>92113</v>
      </c>
      <c r="G127" s="117">
        <v>301</v>
      </c>
      <c r="H127" s="187">
        <f t="shared" si="50"/>
        <v>1040</v>
      </c>
      <c r="I127" s="85">
        <f t="shared" si="51"/>
        <v>873</v>
      </c>
      <c r="J127" s="112">
        <v>468</v>
      </c>
      <c r="K127" s="142">
        <v>0</v>
      </c>
    </row>
    <row r="128" spans="1:11" ht="19.5" thickBot="1" x14ac:dyDescent="0.35">
      <c r="A128" s="95" t="s">
        <v>49</v>
      </c>
      <c r="B128" s="133">
        <f>SUM(B121:B127)</f>
        <v>4555</v>
      </c>
      <c r="C128" s="133">
        <f>SUM(C121:C127)</f>
        <v>5614</v>
      </c>
      <c r="D128" s="133">
        <f>SUM(D121:D127)</f>
        <v>382011</v>
      </c>
      <c r="E128" s="160">
        <f t="shared" si="49"/>
        <v>83.866300768386395</v>
      </c>
      <c r="F128" s="134">
        <f t="shared" ref="F128:K128" si="53">SUM(F121:F127)</f>
        <v>382011</v>
      </c>
      <c r="G128" s="147">
        <f t="shared" si="53"/>
        <v>1031</v>
      </c>
      <c r="H128" s="147">
        <f t="shared" si="53"/>
        <v>4583</v>
      </c>
      <c r="I128" s="161">
        <f t="shared" si="53"/>
        <v>3556</v>
      </c>
      <c r="J128" s="162">
        <f t="shared" si="53"/>
        <v>2058</v>
      </c>
      <c r="K128" s="163">
        <f t="shared" si="53"/>
        <v>0</v>
      </c>
    </row>
    <row r="129" spans="1:11" ht="19.5" thickBot="1" x14ac:dyDescent="0.35">
      <c r="A129" s="148"/>
      <c r="B129" s="149"/>
      <c r="C129" s="149"/>
      <c r="D129" s="149"/>
      <c r="E129" s="150"/>
      <c r="F129" s="149"/>
      <c r="G129" s="137"/>
      <c r="H129" s="137"/>
      <c r="I129" s="102"/>
      <c r="J129" s="102"/>
      <c r="K129" s="102"/>
    </row>
    <row r="130" spans="1:11" ht="19.5" thickBot="1" x14ac:dyDescent="0.35">
      <c r="A130" s="189" t="s">
        <v>116</v>
      </c>
      <c r="B130" s="190">
        <f>SUM(B128+B118+B101+B89+B76+B67+B57+B47+B33+B17)</f>
        <v>38807</v>
      </c>
      <c r="C130" s="190">
        <f>SUM(C128+C118+C101+C89+C76+C67+C57+C47+C33+C17)</f>
        <v>48888</v>
      </c>
      <c r="D130" s="190">
        <f>SUM(D128+D118+D101+D89+D76+D67+D57+D47+D33+D17)</f>
        <v>3377023</v>
      </c>
      <c r="E130" s="190">
        <f t="shared" si="49"/>
        <v>87.02097559718608</v>
      </c>
      <c r="F130" s="134">
        <f t="shared" ref="F130:K130" si="54">SUM(F128+F118+F101+F89+F76+F67+F57+F47+F33+F17)</f>
        <v>3377023</v>
      </c>
      <c r="G130" s="134">
        <f t="shared" si="54"/>
        <v>9392</v>
      </c>
      <c r="H130" s="134">
        <f t="shared" si="54"/>
        <v>39496</v>
      </c>
      <c r="I130" s="133">
        <f t="shared" si="54"/>
        <v>30219</v>
      </c>
      <c r="J130" s="177">
        <f t="shared" si="54"/>
        <v>18669</v>
      </c>
      <c r="K130" s="191">
        <f t="shared" si="54"/>
        <v>0</v>
      </c>
    </row>
  </sheetData>
  <mergeCells count="13">
    <mergeCell ref="A78:K78"/>
    <mergeCell ref="A91:K91"/>
    <mergeCell ref="A103:K103"/>
    <mergeCell ref="A120:K120"/>
    <mergeCell ref="A19:K19"/>
    <mergeCell ref="A35:K35"/>
    <mergeCell ref="A49:K49"/>
    <mergeCell ref="A59:K59"/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O133"/>
  <sheetViews>
    <sheetView topLeftCell="A112" workbookViewId="0">
      <selection activeCell="C125" sqref="C125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5.7109375" customWidth="1"/>
    <col min="4" max="4" width="16" bestFit="1" customWidth="1"/>
    <col min="9" max="9" width="10.5703125" bestFit="1" customWidth="1"/>
    <col min="10" max="10" width="11.5703125" bestFit="1" customWidth="1"/>
    <col min="11" max="11" width="18.42578125" bestFit="1" customWidth="1"/>
  </cols>
  <sheetData>
    <row r="1" spans="1:11" ht="15.75" x14ac:dyDescent="0.25">
      <c r="A1" s="433" t="s">
        <v>0</v>
      </c>
      <c r="B1" s="433"/>
      <c r="C1" s="433"/>
      <c r="D1" s="433"/>
    </row>
    <row r="2" spans="1:11" ht="15.75" x14ac:dyDescent="0.25">
      <c r="A2" s="433" t="s">
        <v>1</v>
      </c>
      <c r="B2" s="433"/>
      <c r="C2" s="433"/>
      <c r="D2" s="433"/>
    </row>
    <row r="3" spans="1:11" ht="18" x14ac:dyDescent="0.25">
      <c r="A3" s="434" t="s">
        <v>2</v>
      </c>
      <c r="B3" s="434"/>
      <c r="C3" s="434"/>
      <c r="D3" s="434"/>
    </row>
    <row r="4" spans="1:11" ht="15.75" x14ac:dyDescent="0.25">
      <c r="A4" s="433" t="s">
        <v>3</v>
      </c>
      <c r="B4" s="433"/>
      <c r="C4" s="433"/>
      <c r="D4" s="433"/>
    </row>
    <row r="5" spans="1:11" ht="15.75" x14ac:dyDescent="0.25">
      <c r="A5" s="438" t="s">
        <v>217</v>
      </c>
      <c r="B5" s="438"/>
      <c r="C5" s="438"/>
      <c r="D5" s="438"/>
    </row>
    <row r="6" spans="1:11" ht="16.5" thickBot="1" x14ac:dyDescent="0.3">
      <c r="A6" s="55"/>
      <c r="B6" s="55"/>
      <c r="C6" s="55"/>
      <c r="D6" s="55"/>
    </row>
    <row r="7" spans="1:11" ht="32.25" thickBot="1" x14ac:dyDescent="0.3">
      <c r="A7" s="251"/>
      <c r="B7" s="252" t="s">
        <v>4</v>
      </c>
      <c r="C7" s="298" t="s">
        <v>5</v>
      </c>
      <c r="D7" s="254" t="s">
        <v>119</v>
      </c>
    </row>
    <row r="8" spans="1:11" ht="16.5" thickBot="1" x14ac:dyDescent="0.3">
      <c r="A8" s="255" t="s">
        <v>12</v>
      </c>
      <c r="B8" s="256"/>
      <c r="C8" s="256"/>
      <c r="D8" s="257"/>
    </row>
    <row r="9" spans="1:11" ht="16.5" thickBot="1" x14ac:dyDescent="0.3">
      <c r="A9" s="258" t="s">
        <v>13</v>
      </c>
      <c r="B9" s="259">
        <f>('Julio 18'!B9+'Ago 18'!B9+'Sep 18'!B9)/3</f>
        <v>443</v>
      </c>
      <c r="C9" s="259">
        <f>('Julio 18'!C9+'Ago 18'!C9+'Sep 18'!C9)/3</f>
        <v>523</v>
      </c>
      <c r="D9" s="259">
        <f>('Julio 18'!D9+'Ago 18'!D9+'Sep 18'!D9)</f>
        <v>107204</v>
      </c>
    </row>
    <row r="10" spans="1:11" ht="16.5" thickBot="1" x14ac:dyDescent="0.3">
      <c r="A10" s="258" t="s">
        <v>14</v>
      </c>
      <c r="B10" s="259">
        <f>('Julio 18'!B10+'Ago 18'!B10+'Sep 18'!B10)/3</f>
        <v>401</v>
      </c>
      <c r="C10" s="259">
        <f>('Julio 18'!C10+'Ago 18'!C10+'Sep 18'!C10)/3</f>
        <v>557</v>
      </c>
      <c r="D10" s="259">
        <f>('Julio 18'!D10+'Ago 18'!D10+'Sep 18'!D10)</f>
        <v>112464</v>
      </c>
    </row>
    <row r="11" spans="1:11" ht="16.5" thickBot="1" x14ac:dyDescent="0.3">
      <c r="A11" s="258" t="s">
        <v>15</v>
      </c>
      <c r="B11" s="259">
        <f>('Julio 18'!B11+'Ago 18'!B11+'Sep 18'!B11)/3</f>
        <v>517.33333333333337</v>
      </c>
      <c r="C11" s="259">
        <f>('Julio 18'!C11+'Ago 18'!C11+'Sep 18'!C11)/3</f>
        <v>644.33333333333337</v>
      </c>
      <c r="D11" s="259">
        <f>('Julio 18'!D11+'Ago 18'!D11+'Sep 18'!D11)</f>
        <v>126624</v>
      </c>
      <c r="I11" s="262"/>
      <c r="J11" s="262"/>
      <c r="K11" s="262"/>
    </row>
    <row r="12" spans="1:11" ht="16.5" thickBot="1" x14ac:dyDescent="0.3">
      <c r="A12" s="258" t="s">
        <v>16</v>
      </c>
      <c r="B12" s="259">
        <f>('Julio 18'!B12+'Ago 18'!B12+'Sep 18'!B12)/3</f>
        <v>597.33333333333337</v>
      </c>
      <c r="C12" s="259">
        <f>('Julio 18'!C12+'Ago 18'!C12+'Sep 18'!C12)/3</f>
        <v>756.33333333333337</v>
      </c>
      <c r="D12" s="259">
        <f>('Julio 18'!D12+'Ago 18'!D12+'Sep 18'!D12)</f>
        <v>158303</v>
      </c>
      <c r="I12" s="262"/>
      <c r="J12" s="262"/>
      <c r="K12" s="262"/>
    </row>
    <row r="13" spans="1:11" ht="16.5" thickBot="1" x14ac:dyDescent="0.3">
      <c r="A13" s="258" t="s">
        <v>17</v>
      </c>
      <c r="B13" s="259">
        <f>('Julio 18'!B13+'Ago 18'!B13+'Sep 18'!B13)/3</f>
        <v>142</v>
      </c>
      <c r="C13" s="259">
        <f>('Julio 18'!C13+'Ago 18'!C13+'Sep 18'!C13)/3</f>
        <v>187.66666666666666</v>
      </c>
      <c r="D13" s="259">
        <f>('Julio 18'!D13+'Ago 18'!D13+'Sep 18'!D13)</f>
        <v>38240</v>
      </c>
      <c r="I13" s="262"/>
      <c r="J13" s="262"/>
      <c r="K13" s="262"/>
    </row>
    <row r="14" spans="1:11" ht="16.5" thickBot="1" x14ac:dyDescent="0.3">
      <c r="A14" s="258" t="s">
        <v>18</v>
      </c>
      <c r="B14" s="259">
        <f>('Julio 18'!B14+'Ago 18'!B14+'Sep 18'!B14)/3</f>
        <v>472.33333333333331</v>
      </c>
      <c r="C14" s="259">
        <f>('Julio 18'!C14+'Ago 18'!C14+'Sep 18'!C14)/3</f>
        <v>554</v>
      </c>
      <c r="D14" s="259">
        <f>('Julio 18'!D14+'Ago 18'!D14+'Sep 18'!D14)</f>
        <v>119574</v>
      </c>
      <c r="I14" s="262"/>
      <c r="J14" s="262"/>
      <c r="K14" s="262"/>
    </row>
    <row r="15" spans="1:11" ht="16.5" thickBot="1" x14ac:dyDescent="0.3">
      <c r="A15" s="258" t="s">
        <v>19</v>
      </c>
      <c r="B15" s="259">
        <f>('Julio 18'!B15+'Ago 18'!B15+'Sep 18'!B15)/3</f>
        <v>192.33333333333334</v>
      </c>
      <c r="C15" s="259">
        <f>('Julio 18'!C15+'Ago 18'!C15+'Sep 18'!C15)/3</f>
        <v>226</v>
      </c>
      <c r="D15" s="259">
        <f>('Julio 18'!D15+'Ago 18'!D15+'Sep 18'!D15)</f>
        <v>43590</v>
      </c>
      <c r="I15" s="262"/>
      <c r="J15" s="262"/>
      <c r="K15" s="262"/>
    </row>
    <row r="16" spans="1:11" ht="16.5" thickBot="1" x14ac:dyDescent="0.3">
      <c r="A16" s="258" t="s">
        <v>20</v>
      </c>
      <c r="B16" s="259">
        <f>('Julio 18'!B16+'Ago 18'!B16+'Sep 18'!B16)/3</f>
        <v>512.66666666666663</v>
      </c>
      <c r="C16" s="259">
        <f>('Julio 18'!C16+'Ago 18'!C16+'Sep 18'!C16)/3</f>
        <v>653.66666666666663</v>
      </c>
      <c r="D16" s="259">
        <f>('Julio 18'!D16+'Ago 18'!D16+'Sep 18'!D16)</f>
        <v>145011</v>
      </c>
      <c r="I16" s="262"/>
      <c r="J16" s="262"/>
      <c r="K16" s="262"/>
    </row>
    <row r="17" spans="1:11" ht="16.5" thickBot="1" x14ac:dyDescent="0.3">
      <c r="A17" s="263" t="s">
        <v>21</v>
      </c>
      <c r="B17" s="264">
        <f>SUM(B9:B16)</f>
        <v>3278.0000000000005</v>
      </c>
      <c r="C17" s="264">
        <f t="shared" ref="C17:D17" si="0">SUM(C9:C16)</f>
        <v>4102</v>
      </c>
      <c r="D17" s="264">
        <f t="shared" si="0"/>
        <v>851010</v>
      </c>
      <c r="I17" s="262"/>
      <c r="J17" s="262"/>
      <c r="K17" s="262"/>
    </row>
    <row r="18" spans="1:11" ht="16.5" thickBot="1" x14ac:dyDescent="0.3">
      <c r="A18" s="265"/>
      <c r="B18" s="266"/>
      <c r="C18" s="266"/>
      <c r="D18" s="267"/>
      <c r="I18" s="262"/>
      <c r="J18" s="262"/>
      <c r="K18" s="262"/>
    </row>
    <row r="19" spans="1:11" ht="16.5" thickBot="1" x14ac:dyDescent="0.3">
      <c r="A19" s="268" t="s">
        <v>22</v>
      </c>
      <c r="B19" s="269"/>
      <c r="C19" s="270"/>
      <c r="D19" s="271"/>
      <c r="I19" s="262"/>
      <c r="J19" s="262"/>
      <c r="K19" s="262"/>
    </row>
    <row r="20" spans="1:11" ht="16.5" thickBot="1" x14ac:dyDescent="0.3">
      <c r="A20" s="272" t="s">
        <v>23</v>
      </c>
      <c r="B20" s="259">
        <f>('Julio 18'!B20+'Ago 18'!B20+'Sep 18'!B20)/3</f>
        <v>807</v>
      </c>
      <c r="C20" s="273">
        <f>('Julio 18'!C20+'Ago 18'!C20+'Sep 18'!C20)/3</f>
        <v>1041.3333333333333</v>
      </c>
      <c r="D20" s="274">
        <f>('Julio 18'!D20+'Ago 18'!D20+'Sep 18'!D20)</f>
        <v>212152</v>
      </c>
      <c r="I20" s="262"/>
      <c r="J20" s="262"/>
      <c r="K20" s="262"/>
    </row>
    <row r="21" spans="1:11" ht="16.5" thickBot="1" x14ac:dyDescent="0.3">
      <c r="A21" s="272" t="s">
        <v>24</v>
      </c>
      <c r="B21" s="259">
        <f>('Julio 18'!B21+'Ago 18'!B21+'Sep 18'!B21)/3</f>
        <v>480.33333333333331</v>
      </c>
      <c r="C21" s="273">
        <f>('Julio 18'!C21+'Ago 18'!C21+'Sep 18'!C21)/3</f>
        <v>639.66666666666663</v>
      </c>
      <c r="D21" s="274">
        <f>('Julio 18'!D21+'Ago 18'!D21+'Sep 18'!D21)</f>
        <v>131869</v>
      </c>
      <c r="I21" s="262"/>
      <c r="J21" s="262"/>
      <c r="K21" s="262"/>
    </row>
    <row r="22" spans="1:11" ht="16.5" thickBot="1" x14ac:dyDescent="0.3">
      <c r="A22" s="275" t="s">
        <v>25</v>
      </c>
      <c r="B22" s="259">
        <f>('Julio 18'!B22+'Ago 18'!B22+'Sep 18'!B22)/3</f>
        <v>298.66666666666669</v>
      </c>
      <c r="C22" s="273">
        <f>('Julio 18'!C22+'Ago 18'!C22+'Sep 18'!C22)/3</f>
        <v>393.33333333333331</v>
      </c>
      <c r="D22" s="274">
        <f>('Julio 18'!D22+'Ago 18'!D22+'Sep 18'!D22)</f>
        <v>82245</v>
      </c>
    </row>
    <row r="23" spans="1:11" ht="16.5" thickBot="1" x14ac:dyDescent="0.3">
      <c r="A23" s="275" t="s">
        <v>26</v>
      </c>
      <c r="B23" s="259">
        <f>('Julio 18'!B23+'Ago 18'!B23+'Sep 18'!B23)/3</f>
        <v>380</v>
      </c>
      <c r="C23" s="273">
        <f>('Julio 18'!C23+'Ago 18'!C23+'Sep 18'!C23)/3</f>
        <v>454</v>
      </c>
      <c r="D23" s="274">
        <f>('Julio 18'!D23+'Ago 18'!D23+'Sep 18'!D23)</f>
        <v>93710</v>
      </c>
    </row>
    <row r="24" spans="1:11" ht="16.5" thickBot="1" x14ac:dyDescent="0.3">
      <c r="A24" s="275" t="s">
        <v>27</v>
      </c>
      <c r="B24" s="259">
        <f>('Julio 18'!B24+'Ago 18'!B24+'Sep 18'!B24)/3</f>
        <v>234</v>
      </c>
      <c r="C24" s="273">
        <f>('Julio 18'!C24+'Ago 18'!C24+'Sep 18'!C24)/3</f>
        <v>287.66666666666669</v>
      </c>
      <c r="D24" s="274">
        <f>('Julio 18'!D24+'Ago 18'!D24+'Sep 18'!D24)</f>
        <v>60504</v>
      </c>
    </row>
    <row r="25" spans="1:11" ht="16.5" thickBot="1" x14ac:dyDescent="0.3">
      <c r="A25" s="275" t="s">
        <v>28</v>
      </c>
      <c r="B25" s="259">
        <f>('Julio 18'!B25+'Ago 18'!B25+'Sep 18'!B25)/3</f>
        <v>190.33333333333334</v>
      </c>
      <c r="C25" s="273">
        <f>('Julio 18'!C25+'Ago 18'!C25+'Sep 18'!C25)/3</f>
        <v>249.33333333333334</v>
      </c>
      <c r="D25" s="274">
        <f>('Julio 18'!D25+'Ago 18'!D25+'Sep 18'!D25)</f>
        <v>56661</v>
      </c>
    </row>
    <row r="26" spans="1:11" ht="16.5" thickBot="1" x14ac:dyDescent="0.3">
      <c r="A26" s="275" t="s">
        <v>29</v>
      </c>
      <c r="B26" s="259">
        <f>('Julio 18'!B26+'Ago 18'!B26+'Sep 18'!B26)/3</f>
        <v>510.66666666666669</v>
      </c>
      <c r="C26" s="273">
        <f>('Julio 18'!C26+'Ago 18'!C26+'Sep 18'!C26)/3</f>
        <v>673.33333333333337</v>
      </c>
      <c r="D26" s="274">
        <f>('Julio 18'!D26+'Ago 18'!D26+'Sep 18'!D26)</f>
        <v>138614</v>
      </c>
    </row>
    <row r="27" spans="1:11" ht="16.5" thickBot="1" x14ac:dyDescent="0.3">
      <c r="A27" s="275" t="s">
        <v>30</v>
      </c>
      <c r="B27" s="259">
        <f>('Julio 18'!B27+'Ago 18'!B27+'Sep 18'!B27)/3</f>
        <v>580.33333333333337</v>
      </c>
      <c r="C27" s="273">
        <f>('Julio 18'!C27+'Ago 18'!C27+'Sep 18'!C27)/3</f>
        <v>764</v>
      </c>
      <c r="D27" s="274">
        <f>('Julio 18'!D27+'Ago 18'!D27+'Sep 18'!D27)</f>
        <v>167426</v>
      </c>
    </row>
    <row r="28" spans="1:11" ht="16.5" thickBot="1" x14ac:dyDescent="0.3">
      <c r="A28" s="275" t="s">
        <v>31</v>
      </c>
      <c r="B28" s="259">
        <f>('Julio 18'!B28+'Ago 18'!B28+'Sep 18'!B28)/3</f>
        <v>546</v>
      </c>
      <c r="C28" s="273">
        <f>('Julio 18'!C28+'Ago 18'!C28+'Sep 18'!C28)/3</f>
        <v>768</v>
      </c>
      <c r="D28" s="274">
        <f>('Julio 18'!D28+'Ago 18'!D28+'Sep 18'!D28)</f>
        <v>157869</v>
      </c>
    </row>
    <row r="29" spans="1:11" ht="16.5" thickBot="1" x14ac:dyDescent="0.3">
      <c r="A29" s="275" t="s">
        <v>32</v>
      </c>
      <c r="B29" s="259">
        <f>('Julio 18'!B29+'Ago 18'!B29+'Sep 18'!B29)/3</f>
        <v>380</v>
      </c>
      <c r="C29" s="273">
        <f>('Julio 18'!C29+'Ago 18'!C29+'Sep 18'!C29)/3</f>
        <v>473</v>
      </c>
      <c r="D29" s="274">
        <f>('Julio 18'!D29+'Ago 18'!D29+'Sep 18'!D29)</f>
        <v>92745</v>
      </c>
    </row>
    <row r="30" spans="1:11" ht="16.5" thickBot="1" x14ac:dyDescent="0.3">
      <c r="A30" s="275" t="s">
        <v>33</v>
      </c>
      <c r="B30" s="259">
        <f>('Julio 18'!B30+'Ago 18'!B30+'Sep 18'!B30)/3</f>
        <v>281.66666666666669</v>
      </c>
      <c r="C30" s="273">
        <f>('Julio 18'!C30+'Ago 18'!C30+'Sep 18'!C30)/3</f>
        <v>404</v>
      </c>
      <c r="D30" s="274">
        <f>('Julio 18'!D30+'Ago 18'!D30+'Sep 18'!D30)</f>
        <v>80529</v>
      </c>
    </row>
    <row r="31" spans="1:11" ht="16.5" thickBot="1" x14ac:dyDescent="0.3">
      <c r="A31" s="275" t="s">
        <v>34</v>
      </c>
      <c r="B31" s="259">
        <f>('Julio 18'!B31+'Ago 18'!B31+'Sep 18'!B31)/3</f>
        <v>361.66666666666669</v>
      </c>
      <c r="C31" s="273">
        <f>('Julio 18'!C31+'Ago 18'!C31+'Sep 18'!C31)/3</f>
        <v>422.33333333333331</v>
      </c>
      <c r="D31" s="274">
        <f>('Julio 18'!D31+'Ago 18'!D31+'Sep 18'!D31)</f>
        <v>84894</v>
      </c>
    </row>
    <row r="32" spans="1:11" ht="16.5" thickBot="1" x14ac:dyDescent="0.3">
      <c r="A32" s="275" t="s">
        <v>35</v>
      </c>
      <c r="B32" s="259">
        <f>('Julio 18'!B32+'Ago 18'!B32+'Sep 18'!B32)/3</f>
        <v>83.333333333333329</v>
      </c>
      <c r="C32" s="273">
        <f>('Julio 18'!C32+'Ago 18'!C32+'Sep 18'!C32)/3</f>
        <v>112.66666666666667</v>
      </c>
      <c r="D32" s="274">
        <f>('Julio 18'!D32+'Ago 18'!D32+'Sep 18'!D32)</f>
        <v>27298</v>
      </c>
    </row>
    <row r="33" spans="1:5" ht="16.5" thickBot="1" x14ac:dyDescent="0.3">
      <c r="A33" s="263" t="s">
        <v>36</v>
      </c>
      <c r="B33" s="276">
        <f>SUM(B20:B32)</f>
        <v>5134.0000000000009</v>
      </c>
      <c r="C33" s="276">
        <f t="shared" ref="C33:D33" si="1">SUM(C20:C32)</f>
        <v>6682.666666666667</v>
      </c>
      <c r="D33" s="277">
        <f t="shared" si="1"/>
        <v>1386516</v>
      </c>
    </row>
    <row r="34" spans="1:5" ht="16.5" thickBot="1" x14ac:dyDescent="0.3">
      <c r="A34" s="265"/>
      <c r="B34" s="278"/>
      <c r="C34" s="278"/>
      <c r="D34" s="267"/>
      <c r="E34" s="279"/>
    </row>
    <row r="35" spans="1:5" ht="16.5" thickBot="1" x14ac:dyDescent="0.3">
      <c r="A35" s="255" t="s">
        <v>37</v>
      </c>
      <c r="B35" s="280"/>
      <c r="C35" s="280"/>
      <c r="D35" s="281"/>
      <c r="E35" s="279"/>
    </row>
    <row r="36" spans="1:5" ht="16.5" thickBot="1" x14ac:dyDescent="0.3">
      <c r="A36" s="275" t="s">
        <v>140</v>
      </c>
      <c r="B36" s="259">
        <f>('Julio 18'!B36+'Ago 18'!B36+'Sep 18'!B36)/3</f>
        <v>625.66666666666663</v>
      </c>
      <c r="C36" s="273">
        <f>('Julio 18'!C36+'Ago 18'!C36+'Sep 18'!C36)/3</f>
        <v>790.33333333333337</v>
      </c>
      <c r="D36" s="274">
        <f>('Julio 18'!D36+'Ago 18'!D36+'Sep 18'!D36)</f>
        <v>160762</v>
      </c>
    </row>
    <row r="37" spans="1:5" ht="16.5" thickBot="1" x14ac:dyDescent="0.3">
      <c r="A37" s="275" t="s">
        <v>38</v>
      </c>
      <c r="B37" s="259">
        <f>('Julio 18'!B37+'Ago 18'!B37+'Sep 18'!B37)/3</f>
        <v>657</v>
      </c>
      <c r="C37" s="273">
        <f>('Julio 18'!C37+'Ago 18'!C37+'Sep 18'!C37)/3</f>
        <v>903.66666666666663</v>
      </c>
      <c r="D37" s="274">
        <f>('Julio 18'!D37+'Ago 18'!D37+'Sep 18'!D37)</f>
        <v>189797</v>
      </c>
    </row>
    <row r="38" spans="1:5" ht="16.5" thickBot="1" x14ac:dyDescent="0.3">
      <c r="A38" s="275" t="s">
        <v>40</v>
      </c>
      <c r="B38" s="259">
        <f>('Julio 18'!B38+'Ago 18'!B38+'Sep 18'!B38)/3</f>
        <v>406.33333333333331</v>
      </c>
      <c r="C38" s="273">
        <f>('Julio 18'!C38+'Ago 18'!C38+'Sep 18'!C38)/3</f>
        <v>538.66666666666663</v>
      </c>
      <c r="D38" s="274">
        <f>('Julio 18'!D38+'Ago 18'!D38+'Sep 18'!D38)</f>
        <v>109100</v>
      </c>
    </row>
    <row r="39" spans="1:5" ht="16.5" thickBot="1" x14ac:dyDescent="0.3">
      <c r="A39" s="275" t="s">
        <v>41</v>
      </c>
      <c r="B39" s="259">
        <f>('Julio 18'!B39+'Ago 18'!B39+'Sep 18'!B39)/3</f>
        <v>546.66666666666663</v>
      </c>
      <c r="C39" s="273">
        <f>('Julio 18'!C39+'Ago 18'!C39+'Sep 18'!C39)/3</f>
        <v>587</v>
      </c>
      <c r="D39" s="274">
        <f>('Julio 18'!D39+'Ago 18'!D39+'Sep 18'!D39)</f>
        <v>120960</v>
      </c>
    </row>
    <row r="40" spans="1:5" ht="16.5" thickBot="1" x14ac:dyDescent="0.3">
      <c r="A40" s="275" t="s">
        <v>42</v>
      </c>
      <c r="B40" s="259">
        <f>('Julio 18'!B40+'Ago 18'!B40+'Sep 18'!B40)/3</f>
        <v>260.33333333333331</v>
      </c>
      <c r="C40" s="273">
        <f>('Julio 18'!C40+'Ago 18'!C40+'Sep 18'!C40)/3</f>
        <v>326.66666666666669</v>
      </c>
      <c r="D40" s="274">
        <f>('Julio 18'!D40+'Ago 18'!D40+'Sep 18'!D40)</f>
        <v>66798</v>
      </c>
    </row>
    <row r="41" spans="1:5" ht="16.5" thickBot="1" x14ac:dyDescent="0.3">
      <c r="A41" s="275" t="s">
        <v>43</v>
      </c>
      <c r="B41" s="259">
        <f>('Julio 18'!B41+'Ago 18'!B41+'Sep 18'!B41)/3</f>
        <v>396.66666666666669</v>
      </c>
      <c r="C41" s="273">
        <f>('Julio 18'!C41+'Ago 18'!C41+'Sep 18'!C41)/3</f>
        <v>482.33333333333331</v>
      </c>
      <c r="D41" s="274">
        <f>('Julio 18'!D41+'Ago 18'!D41+'Sep 18'!D41)</f>
        <v>105863</v>
      </c>
    </row>
    <row r="42" spans="1:5" ht="16.5" thickBot="1" x14ac:dyDescent="0.3">
      <c r="A42" s="275" t="s">
        <v>44</v>
      </c>
      <c r="B42" s="259">
        <f>('Julio 18'!B42+'Ago 18'!B42+'Sep 18'!B42)/3</f>
        <v>542</v>
      </c>
      <c r="C42" s="273">
        <f>('Julio 18'!C42+'Ago 18'!C42+'Sep 18'!C42)/3</f>
        <v>680.33333333333337</v>
      </c>
      <c r="D42" s="274">
        <f>('Julio 18'!D42+'Ago 18'!D42+'Sep 18'!D42)</f>
        <v>143089</v>
      </c>
    </row>
    <row r="43" spans="1:5" ht="16.5" thickBot="1" x14ac:dyDescent="0.3">
      <c r="A43" s="275" t="s">
        <v>45</v>
      </c>
      <c r="B43" s="259">
        <f>('Julio 18'!B43+'Ago 18'!B43+'Sep 18'!B43)/3</f>
        <v>356.66666666666669</v>
      </c>
      <c r="C43" s="273">
        <f>('Julio 18'!C43+'Ago 18'!C43+'Sep 18'!C43)/3</f>
        <v>441.66666666666669</v>
      </c>
      <c r="D43" s="274">
        <f>('Julio 18'!D43+'Ago 18'!D43+'Sep 18'!D43)</f>
        <v>91148</v>
      </c>
    </row>
    <row r="44" spans="1:5" ht="16.5" thickBot="1" x14ac:dyDescent="0.3">
      <c r="A44" s="275" t="s">
        <v>46</v>
      </c>
      <c r="B44" s="259">
        <f>('Julio 18'!B44+'Ago 18'!B44+'Sep 18'!B44)/3</f>
        <v>253</v>
      </c>
      <c r="C44" s="273">
        <f>('Julio 18'!C44+'Ago 18'!C44+'Sep 18'!C44)/3</f>
        <v>304.66666666666669</v>
      </c>
      <c r="D44" s="274">
        <f>('Julio 18'!D44+'Ago 18'!D44+'Sep 18'!D44)</f>
        <v>63152</v>
      </c>
    </row>
    <row r="45" spans="1:5" ht="16.5" thickBot="1" x14ac:dyDescent="0.3">
      <c r="A45" s="275" t="s">
        <v>47</v>
      </c>
      <c r="B45" s="259">
        <f>('Julio 18'!B45+'Ago 18'!B45+'Sep 18'!B45)/3</f>
        <v>397.66666666666669</v>
      </c>
      <c r="C45" s="273">
        <f>('Julio 18'!C45+'Ago 18'!C45+'Sep 18'!C45)/3</f>
        <v>537.66666666666663</v>
      </c>
      <c r="D45" s="274">
        <f>('Julio 18'!D45+'Ago 18'!D45+'Sep 18'!D45)</f>
        <v>110562</v>
      </c>
    </row>
    <row r="46" spans="1:5" ht="16.5" thickBot="1" x14ac:dyDescent="0.3">
      <c r="A46" s="275" t="s">
        <v>48</v>
      </c>
      <c r="B46" s="259">
        <f>('Julio 18'!B46+'Ago 18'!B46+'Sep 18'!B46)/3</f>
        <v>497</v>
      </c>
      <c r="C46" s="273">
        <f>('Julio 18'!C46+'Ago 18'!C46+'Sep 18'!C46)/3</f>
        <v>574</v>
      </c>
      <c r="D46" s="274">
        <f>('Julio 18'!D46+'Ago 18'!D46+'Sep 18'!D46)</f>
        <v>123575</v>
      </c>
    </row>
    <row r="47" spans="1:5" ht="16.5" thickBot="1" x14ac:dyDescent="0.3">
      <c r="A47" s="263" t="s">
        <v>49</v>
      </c>
      <c r="B47" s="276">
        <f>SUM(B36:B46)</f>
        <v>4939</v>
      </c>
      <c r="C47" s="276">
        <f>SUM(C36:C46)</f>
        <v>6167.0000000000009</v>
      </c>
      <c r="D47" s="277">
        <f>SUM(D36:D46)</f>
        <v>1284806</v>
      </c>
    </row>
    <row r="48" spans="1:5" ht="16.5" thickBot="1" x14ac:dyDescent="0.3">
      <c r="A48" s="282"/>
      <c r="B48" s="283"/>
      <c r="C48" s="283"/>
      <c r="D48" s="284"/>
    </row>
    <row r="49" spans="1:4" ht="16.5" thickBot="1" x14ac:dyDescent="0.3">
      <c r="A49" s="255" t="s">
        <v>50</v>
      </c>
      <c r="B49" s="280"/>
      <c r="C49" s="280"/>
      <c r="D49" s="281"/>
    </row>
    <row r="50" spans="1:4" ht="16.5" thickBot="1" x14ac:dyDescent="0.3">
      <c r="A50" s="275" t="s">
        <v>51</v>
      </c>
      <c r="B50" s="259">
        <f>('Julio 18'!B50+'Ago 18'!B50+'Sep 18'!B50)/3</f>
        <v>308</v>
      </c>
      <c r="C50" s="273">
        <f>('Julio 18'!C50+'Ago 18'!C50+'Sep 18'!C50)/3</f>
        <v>382.66666666666669</v>
      </c>
      <c r="D50" s="274">
        <f>('Julio 18'!D50+'Ago 18'!D50+'Sep 18'!D50)</f>
        <v>81037</v>
      </c>
    </row>
    <row r="51" spans="1:4" ht="16.5" thickBot="1" x14ac:dyDescent="0.3">
      <c r="A51" s="275" t="s">
        <v>52</v>
      </c>
      <c r="B51" s="259">
        <f>('Julio 18'!B51+'Ago 18'!B51+'Sep 18'!B51)/3</f>
        <v>551.33333333333337</v>
      </c>
      <c r="C51" s="273">
        <f>('Julio 18'!C51+'Ago 18'!C51+'Sep 18'!C51)/3</f>
        <v>640.66666666666663</v>
      </c>
      <c r="D51" s="274">
        <f>('Julio 18'!D51+'Ago 18'!D51+'Sep 18'!D51)</f>
        <v>138558</v>
      </c>
    </row>
    <row r="52" spans="1:4" ht="16.5" thickBot="1" x14ac:dyDescent="0.3">
      <c r="A52" s="275" t="s">
        <v>53</v>
      </c>
      <c r="B52" s="259">
        <f>('Julio 18'!B52+'Ago 18'!B52+'Sep 18'!B52)/3</f>
        <v>1316.6666666666667</v>
      </c>
      <c r="C52" s="273">
        <f>('Julio 18'!C52+'Ago 18'!C52+'Sep 18'!C52)/3</f>
        <v>1625</v>
      </c>
      <c r="D52" s="274">
        <f>('Julio 18'!D52+'Ago 18'!D52+'Sep 18'!D52)</f>
        <v>339516</v>
      </c>
    </row>
    <row r="53" spans="1:4" ht="16.5" thickBot="1" x14ac:dyDescent="0.3">
      <c r="A53" s="275" t="s">
        <v>54</v>
      </c>
      <c r="B53" s="259">
        <f>('Julio 18'!B53+'Ago 18'!B53+'Sep 18'!B53)/3</f>
        <v>340</v>
      </c>
      <c r="C53" s="273">
        <f>('Julio 18'!C53+'Ago 18'!C53+'Sep 18'!C53)/3</f>
        <v>387</v>
      </c>
      <c r="D53" s="274">
        <f>('Julio 18'!D53+'Ago 18'!D53+'Sep 18'!D53)</f>
        <v>79051</v>
      </c>
    </row>
    <row r="54" spans="1:4" ht="16.5" thickBot="1" x14ac:dyDescent="0.3">
      <c r="A54" s="275" t="s">
        <v>55</v>
      </c>
      <c r="B54" s="259">
        <f>('Julio 18'!B54+'Ago 18'!B54+'Sep 18'!B54)/3</f>
        <v>306</v>
      </c>
      <c r="C54" s="273">
        <f>('Julio 18'!C54+'Ago 18'!C54+'Sep 18'!C54)/3</f>
        <v>363.66666666666669</v>
      </c>
      <c r="D54" s="274">
        <f>('Julio 18'!D54+'Ago 18'!D54+'Sep 18'!D54)</f>
        <v>81762</v>
      </c>
    </row>
    <row r="55" spans="1:4" ht="16.5" thickBot="1" x14ac:dyDescent="0.3">
      <c r="A55" s="275" t="s">
        <v>56</v>
      </c>
      <c r="B55" s="259">
        <f>('Julio 18'!B55+'Ago 18'!B55+'Sep 18'!B55)/3</f>
        <v>245.33333333333334</v>
      </c>
      <c r="C55" s="273">
        <f>('Julio 18'!C55+'Ago 18'!C55+'Sep 18'!C55)/3</f>
        <v>289.33333333333331</v>
      </c>
      <c r="D55" s="274">
        <f>('Julio 18'!D55+'Ago 18'!D55+'Sep 18'!D55)</f>
        <v>58141</v>
      </c>
    </row>
    <row r="56" spans="1:4" ht="16.5" thickBot="1" x14ac:dyDescent="0.3">
      <c r="A56" s="275" t="s">
        <v>57</v>
      </c>
      <c r="B56" s="259">
        <f>('Julio 18'!B56+'Ago 18'!B56+'Sep 18'!B56)/3</f>
        <v>607.33333333333337</v>
      </c>
      <c r="C56" s="273">
        <f>('Julio 18'!C56+'Ago 18'!C56+'Sep 18'!C56)/3</f>
        <v>749.66666666666663</v>
      </c>
      <c r="D56" s="274">
        <f>('Julio 18'!D56+'Ago 18'!D56+'Sep 18'!D56)</f>
        <v>141714</v>
      </c>
    </row>
    <row r="57" spans="1:4" ht="16.5" thickBot="1" x14ac:dyDescent="0.3">
      <c r="A57" s="263" t="s">
        <v>49</v>
      </c>
      <c r="B57" s="276">
        <f>SUM(B50:B56)</f>
        <v>3674.666666666667</v>
      </c>
      <c r="C57" s="276">
        <f t="shared" ref="C57:D57" si="2">SUM(C50:C56)</f>
        <v>4438</v>
      </c>
      <c r="D57" s="277">
        <f t="shared" si="2"/>
        <v>919779</v>
      </c>
    </row>
    <row r="58" spans="1:4" ht="16.5" thickBot="1" x14ac:dyDescent="0.3">
      <c r="A58" s="282"/>
      <c r="B58" s="283"/>
      <c r="C58" s="283"/>
      <c r="D58" s="284"/>
    </row>
    <row r="59" spans="1:4" ht="16.5" thickBot="1" x14ac:dyDescent="0.3">
      <c r="A59" s="263" t="s">
        <v>58</v>
      </c>
      <c r="B59" s="280"/>
      <c r="C59" s="285"/>
      <c r="D59" s="271"/>
    </row>
    <row r="60" spans="1:4" ht="16.5" thickBot="1" x14ac:dyDescent="0.3">
      <c r="A60" s="275" t="s">
        <v>59</v>
      </c>
      <c r="B60" s="259">
        <f>('Julio 18'!B60+'Ago 18'!B60+'Sep 18'!B60)/3</f>
        <v>514</v>
      </c>
      <c r="C60" s="273">
        <f>('Julio 18'!C60+'Ago 18'!C60+'Sep 18'!C60)/3</f>
        <v>698.33333333333337</v>
      </c>
      <c r="D60" s="274">
        <f>('Julio 18'!D60+'Ago 18'!D60+'Sep 18'!D60)</f>
        <v>142470</v>
      </c>
    </row>
    <row r="61" spans="1:4" ht="16.5" thickBot="1" x14ac:dyDescent="0.3">
      <c r="A61" s="275" t="s">
        <v>60</v>
      </c>
      <c r="B61" s="259">
        <f>('Julio 18'!B61+'Ago 18'!B61+'Sep 18'!B61)/3</f>
        <v>454</v>
      </c>
      <c r="C61" s="273">
        <f>('Julio 18'!C61+'Ago 18'!C61+'Sep 18'!C61)/3</f>
        <v>613</v>
      </c>
      <c r="D61" s="274">
        <f>('Julio 18'!D61+'Ago 18'!D61+'Sep 18'!D61)</f>
        <v>124756</v>
      </c>
    </row>
    <row r="62" spans="1:4" ht="16.5" thickBot="1" x14ac:dyDescent="0.3">
      <c r="A62" s="275" t="s">
        <v>61</v>
      </c>
      <c r="B62" s="259">
        <f>('Julio 18'!B62+'Ago 18'!B62+'Sep 18'!B62)/3</f>
        <v>563</v>
      </c>
      <c r="C62" s="273">
        <f>('Julio 18'!C62+'Ago 18'!C62+'Sep 18'!C62)/3</f>
        <v>801.33333333333337</v>
      </c>
      <c r="D62" s="274">
        <f>('Julio 18'!D62+'Ago 18'!D62+'Sep 18'!D62)</f>
        <v>163517</v>
      </c>
    </row>
    <row r="63" spans="1:4" ht="16.5" thickBot="1" x14ac:dyDescent="0.3">
      <c r="A63" s="275" t="s">
        <v>210</v>
      </c>
      <c r="B63" s="259">
        <f>('Julio 18'!B63+'Ago 18'!B63+'Sep 18'!B63)/3</f>
        <v>383</v>
      </c>
      <c r="C63" s="273">
        <f>('Julio 18'!C63+'Ago 18'!C63+'Sep 18'!C63)/3</f>
        <v>513</v>
      </c>
      <c r="D63" s="274">
        <f>('Julio 18'!D63+'Ago 18'!D63+'Sep 18'!D63)</f>
        <v>101032</v>
      </c>
    </row>
    <row r="64" spans="1:4" ht="16.5" thickBot="1" x14ac:dyDescent="0.3">
      <c r="A64" s="275" t="s">
        <v>63</v>
      </c>
      <c r="B64" s="259">
        <f>('Julio 18'!B64+'Ago 18'!B64+'Sep 18'!B64)/3</f>
        <v>230.33333333333334</v>
      </c>
      <c r="C64" s="273">
        <f>('Julio 18'!C64+'Ago 18'!C64+'Sep 18'!C64)/3</f>
        <v>307</v>
      </c>
      <c r="D64" s="274">
        <f>('Julio 18'!D64+'Ago 18'!D64+'Sep 18'!D64)</f>
        <v>56797</v>
      </c>
    </row>
    <row r="65" spans="1:4" ht="16.5" thickBot="1" x14ac:dyDescent="0.3">
      <c r="A65" s="275" t="s">
        <v>209</v>
      </c>
      <c r="B65" s="259">
        <f>('Julio 18'!B65+'Ago 18'!B65+'Sep 18'!B65)/3</f>
        <v>439.33333333333331</v>
      </c>
      <c r="C65" s="273">
        <f>('Julio 18'!C65+'Ago 18'!C65+'Sep 18'!C65)/3</f>
        <v>619.66666666666663</v>
      </c>
      <c r="D65" s="274">
        <f>('Julio 18'!D65+'Ago 18'!D65+'Sep 18'!D65)</f>
        <v>129705</v>
      </c>
    </row>
    <row r="66" spans="1:4" ht="16.5" thickBot="1" x14ac:dyDescent="0.3">
      <c r="A66" s="275" t="s">
        <v>208</v>
      </c>
      <c r="B66" s="259">
        <f>('Julio 18'!B66+'Ago 18'!B66+'Sep 18'!B66)/3</f>
        <v>439</v>
      </c>
      <c r="C66" s="273">
        <f>('Julio 18'!C66+'Ago 18'!C66+'Sep 18'!C66)/3</f>
        <v>564.66666666666663</v>
      </c>
      <c r="D66" s="274">
        <f>('Julio 18'!D66+'Ago 18'!D66+'Sep 18'!D66)</f>
        <v>109948</v>
      </c>
    </row>
    <row r="67" spans="1:4" ht="16.5" thickBot="1" x14ac:dyDescent="0.3">
      <c r="A67" s="263" t="s">
        <v>49</v>
      </c>
      <c r="B67" s="276">
        <f>SUM(B60:B66)</f>
        <v>3022.666666666667</v>
      </c>
      <c r="C67" s="276">
        <f t="shared" ref="C67:D67" si="3">SUM(C60:C66)</f>
        <v>4117</v>
      </c>
      <c r="D67" s="277">
        <f t="shared" si="3"/>
        <v>828225</v>
      </c>
    </row>
    <row r="68" spans="1:4" ht="16.5" thickBot="1" x14ac:dyDescent="0.3">
      <c r="A68" s="282"/>
      <c r="B68" s="283"/>
      <c r="C68" s="283"/>
      <c r="D68" s="284"/>
    </row>
    <row r="69" spans="1:4" ht="16.5" thickBot="1" x14ac:dyDescent="0.3">
      <c r="A69" s="255" t="s">
        <v>66</v>
      </c>
      <c r="B69" s="280"/>
      <c r="C69" s="285"/>
      <c r="D69" s="271"/>
    </row>
    <row r="70" spans="1:4" ht="16.5" thickBot="1" x14ac:dyDescent="0.3">
      <c r="A70" s="275" t="s">
        <v>67</v>
      </c>
      <c r="B70" s="259">
        <f>('Julio 18'!B70+'Ago 18'!B70+'Sep 18'!B70)/3</f>
        <v>274.33333333333331</v>
      </c>
      <c r="C70" s="273">
        <f>('Julio 18'!C70+'Ago 18'!C70+'Sep 18'!C70)/3</f>
        <v>363</v>
      </c>
      <c r="D70" s="274">
        <f>('Julio 18'!D70+'Ago 18'!D70+'Sep 18'!D70)</f>
        <v>77317</v>
      </c>
    </row>
    <row r="71" spans="1:4" ht="16.5" thickBot="1" x14ac:dyDescent="0.3">
      <c r="A71" s="275" t="s">
        <v>68</v>
      </c>
      <c r="B71" s="259">
        <f>('Julio 18'!B71+'Ago 18'!B71+'Sep 18'!B71)/3</f>
        <v>510.66666666666669</v>
      </c>
      <c r="C71" s="273">
        <f>('Julio 18'!C71+'Ago 18'!C71+'Sep 18'!C71)/3</f>
        <v>680.66666666666663</v>
      </c>
      <c r="D71" s="274">
        <f>('Julio 18'!D71+'Ago 18'!D71+'Sep 18'!D71)</f>
        <v>139861</v>
      </c>
    </row>
    <row r="72" spans="1:4" ht="16.5" thickBot="1" x14ac:dyDescent="0.3">
      <c r="A72" s="275" t="s">
        <v>66</v>
      </c>
      <c r="B72" s="259">
        <f>('Julio 18'!B72+'Ago 18'!B72+'Sep 18'!B72)/3</f>
        <v>553.66666666666663</v>
      </c>
      <c r="C72" s="273">
        <f>('Julio 18'!C72+'Ago 18'!C72+'Sep 18'!C72)/3</f>
        <v>793.33333333333337</v>
      </c>
      <c r="D72" s="274">
        <f>('Julio 18'!D72+'Ago 18'!D72+'Sep 18'!D72)</f>
        <v>157821</v>
      </c>
    </row>
    <row r="73" spans="1:4" ht="16.5" thickBot="1" x14ac:dyDescent="0.3">
      <c r="A73" s="275" t="s">
        <v>69</v>
      </c>
      <c r="B73" s="259">
        <f>('Julio 18'!B73+'Ago 18'!B73+'Sep 18'!B73)/3</f>
        <v>285.33333333333331</v>
      </c>
      <c r="C73" s="273">
        <f>('Julio 18'!C73+'Ago 18'!C73+'Sep 18'!C73)/3</f>
        <v>341.33333333333331</v>
      </c>
      <c r="D73" s="274">
        <f>('Julio 18'!D73+'Ago 18'!D73+'Sep 18'!D73)</f>
        <v>67164</v>
      </c>
    </row>
    <row r="74" spans="1:4" ht="16.5" thickBot="1" x14ac:dyDescent="0.3">
      <c r="A74" s="275" t="s">
        <v>70</v>
      </c>
      <c r="B74" s="259">
        <f>('Julio 18'!B74+'Ago 18'!B74+'Sep 18'!B74)/3</f>
        <v>326.66666666666669</v>
      </c>
      <c r="C74" s="273">
        <f>('Julio 18'!C74+'Ago 18'!C74+'Sep 18'!C74)/3</f>
        <v>440</v>
      </c>
      <c r="D74" s="274">
        <f>('Julio 18'!D74+'Ago 18'!D74+'Sep 18'!D74)</f>
        <v>87026</v>
      </c>
    </row>
    <row r="75" spans="1:4" ht="16.5" thickBot="1" x14ac:dyDescent="0.3">
      <c r="A75" s="275" t="s">
        <v>71</v>
      </c>
      <c r="B75" s="259">
        <f>('Julio 18'!B75+'Ago 18'!B75+'Sep 18'!B75)/3</f>
        <v>278.33333333333331</v>
      </c>
      <c r="C75" s="273">
        <f>('Julio 18'!C75+'Ago 18'!C75+'Sep 18'!C75)/3</f>
        <v>377</v>
      </c>
      <c r="D75" s="274">
        <f>('Julio 18'!D75+'Ago 18'!D75+'Sep 18'!D75)</f>
        <v>75962</v>
      </c>
    </row>
    <row r="76" spans="1:4" ht="16.5" thickBot="1" x14ac:dyDescent="0.3">
      <c r="A76" s="263" t="s">
        <v>49</v>
      </c>
      <c r="B76" s="276">
        <f>SUM(B70:B75)</f>
        <v>2229</v>
      </c>
      <c r="C76" s="276">
        <f t="shared" ref="C76:D76" si="4">SUM(C70:C75)</f>
        <v>2995.3333333333335</v>
      </c>
      <c r="D76" s="277">
        <f t="shared" si="4"/>
        <v>605151</v>
      </c>
    </row>
    <row r="77" spans="1:4" ht="16.5" thickBot="1" x14ac:dyDescent="0.3">
      <c r="A77" s="282"/>
      <c r="B77" s="283"/>
      <c r="C77" s="283"/>
      <c r="D77" s="284"/>
    </row>
    <row r="78" spans="1:4" ht="16.5" thickBot="1" x14ac:dyDescent="0.3">
      <c r="A78" s="255" t="s">
        <v>72</v>
      </c>
      <c r="B78" s="286"/>
      <c r="C78" s="287"/>
      <c r="D78" s="288"/>
    </row>
    <row r="79" spans="1:4" ht="16.5" thickBot="1" x14ac:dyDescent="0.3">
      <c r="A79" s="258" t="s">
        <v>73</v>
      </c>
      <c r="B79" s="259">
        <f>('Julio 18'!B79+'Ago 18'!B79+'Sep 18'!B79)/3</f>
        <v>142.33333333333334</v>
      </c>
      <c r="C79" s="260">
        <f>('Julio 18'!C79+'Ago 18'!C79+'Sep 18'!C79)/3</f>
        <v>206</v>
      </c>
      <c r="D79" s="261">
        <f>('Julio 18'!D79+'Ago 18'!D79+'Sep 18'!D79)</f>
        <v>43587</v>
      </c>
    </row>
    <row r="80" spans="1:4" ht="16.5" thickBot="1" x14ac:dyDescent="0.3">
      <c r="A80" s="258" t="s">
        <v>74</v>
      </c>
      <c r="B80" s="259">
        <f>('Julio 18'!B80+'Ago 18'!B80+'Sep 18'!B80)/3</f>
        <v>12.333333333333334</v>
      </c>
      <c r="C80" s="260">
        <f>('Julio 18'!C80+'Ago 18'!C80+'Sep 18'!C80)/3</f>
        <v>14.333333333333334</v>
      </c>
      <c r="D80" s="261">
        <f>('Julio 18'!D80+'Ago 18'!D80+'Sep 18'!D80)</f>
        <v>3110</v>
      </c>
    </row>
    <row r="81" spans="1:4" ht="16.5" thickBot="1" x14ac:dyDescent="0.3">
      <c r="A81" s="258" t="s">
        <v>75</v>
      </c>
      <c r="B81" s="259">
        <f>('Julio 18'!B81+'Ago 18'!B81+'Sep 18'!B81)/3</f>
        <v>379.33333333333331</v>
      </c>
      <c r="C81" s="260">
        <f>('Julio 18'!C81+'Ago 18'!C81+'Sep 18'!C81)/3</f>
        <v>582</v>
      </c>
      <c r="D81" s="261">
        <f>('Julio 18'!D81+'Ago 18'!D81+'Sep 18'!D81)</f>
        <v>123609</v>
      </c>
    </row>
    <row r="82" spans="1:4" ht="16.5" thickBot="1" x14ac:dyDescent="0.3">
      <c r="A82" s="258" t="s">
        <v>72</v>
      </c>
      <c r="B82" s="259">
        <f>('Julio 18'!B82+'Ago 18'!B82+'Sep 18'!B82)/3</f>
        <v>498.66666666666669</v>
      </c>
      <c r="C82" s="260">
        <f>('Julio 18'!C82+'Ago 18'!C82+'Sep 18'!C82)/3</f>
        <v>669</v>
      </c>
      <c r="D82" s="261">
        <f>('Julio 18'!D82+'Ago 18'!D82+'Sep 18'!D82)</f>
        <v>135985</v>
      </c>
    </row>
    <row r="83" spans="1:4" ht="16.5" thickBot="1" x14ac:dyDescent="0.3">
      <c r="A83" s="258" t="s">
        <v>76</v>
      </c>
      <c r="B83" s="259">
        <f>('Julio 18'!B83+'Ago 18'!B83+'Sep 18'!B83)/3</f>
        <v>506</v>
      </c>
      <c r="C83" s="260">
        <f>('Julio 18'!C83+'Ago 18'!C83+'Sep 18'!C83)/3</f>
        <v>666.33333333333337</v>
      </c>
      <c r="D83" s="261">
        <f>('Julio 18'!D83+'Ago 18'!D83+'Sep 18'!D83)</f>
        <v>141563</v>
      </c>
    </row>
    <row r="84" spans="1:4" ht="16.5" thickBot="1" x14ac:dyDescent="0.3">
      <c r="A84" s="258" t="s">
        <v>77</v>
      </c>
      <c r="B84" s="259">
        <f>('Julio 18'!B84+'Ago 18'!B84+'Sep 18'!B84)/3</f>
        <v>473.33333333333331</v>
      </c>
      <c r="C84" s="260">
        <f>('Julio 18'!C84+'Ago 18'!C84+'Sep 18'!C84)/3</f>
        <v>612</v>
      </c>
      <c r="D84" s="261">
        <f>('Julio 18'!D84+'Ago 18'!D84+'Sep 18'!D84)</f>
        <v>127485</v>
      </c>
    </row>
    <row r="85" spans="1:4" ht="16.5" thickBot="1" x14ac:dyDescent="0.3">
      <c r="A85" s="258" t="s">
        <v>78</v>
      </c>
      <c r="B85" s="259">
        <f>('Julio 18'!B85+'Ago 18'!B85+'Sep 18'!B85)/3</f>
        <v>163.66666666666666</v>
      </c>
      <c r="C85" s="260">
        <f>('Julio 18'!C85+'Ago 18'!C85+'Sep 18'!C85)/3</f>
        <v>198.66666666666666</v>
      </c>
      <c r="D85" s="261">
        <f>('Julio 18'!D85+'Ago 18'!D85+'Sep 18'!D85)</f>
        <v>41813</v>
      </c>
    </row>
    <row r="86" spans="1:4" ht="16.5" thickBot="1" x14ac:dyDescent="0.3">
      <c r="A86" s="258" t="s">
        <v>79</v>
      </c>
      <c r="B86" s="259">
        <f>('Julio 18'!B86+'Ago 18'!B86+'Sep 18'!B86)/3</f>
        <v>302</v>
      </c>
      <c r="C86" s="260">
        <f>('Julio 18'!C86+'Ago 18'!C86+'Sep 18'!C86)/3</f>
        <v>373.66666666666669</v>
      </c>
      <c r="D86" s="261">
        <f>('Julio 18'!D86+'Ago 18'!D86+'Sep 18'!D86)</f>
        <v>75211</v>
      </c>
    </row>
    <row r="87" spans="1:4" ht="16.5" thickBot="1" x14ac:dyDescent="0.3">
      <c r="A87" s="258" t="s">
        <v>80</v>
      </c>
      <c r="B87" s="259">
        <f>('Julio 18'!B87+'Ago 18'!B87+'Sep 18'!B87)/3</f>
        <v>103.33333333333333</v>
      </c>
      <c r="C87" s="260">
        <f>('Julio 18'!C87+'Ago 18'!C87+'Sep 18'!C87)/3</f>
        <v>120</v>
      </c>
      <c r="D87" s="261">
        <f>('Julio 18'!D87+'Ago 18'!D87+'Sep 18'!D87)</f>
        <v>23355</v>
      </c>
    </row>
    <row r="88" spans="1:4" ht="16.5" thickBot="1" x14ac:dyDescent="0.3">
      <c r="A88" s="258" t="s">
        <v>81</v>
      </c>
      <c r="B88" s="259">
        <f>('Julio 18'!B88+'Ago 18'!B88+'Sep 18'!B88)/3</f>
        <v>596</v>
      </c>
      <c r="C88" s="260">
        <f>('Julio 18'!C88+'Ago 18'!C88+'Sep 18'!C88)/3</f>
        <v>783.33333333333337</v>
      </c>
      <c r="D88" s="261">
        <f>('Julio 18'!D88+'Ago 18'!D88+'Sep 18'!D88)</f>
        <v>170109</v>
      </c>
    </row>
    <row r="89" spans="1:4" ht="16.5" thickBot="1" x14ac:dyDescent="0.3">
      <c r="A89" s="263" t="s">
        <v>49</v>
      </c>
      <c r="B89" s="289">
        <f>SUM(B79:B88)</f>
        <v>3177</v>
      </c>
      <c r="C89" s="289">
        <f t="shared" ref="C89:D89" si="5">SUM(C79:C88)</f>
        <v>4225.333333333333</v>
      </c>
      <c r="D89" s="289">
        <f t="shared" si="5"/>
        <v>885827</v>
      </c>
    </row>
    <row r="90" spans="1:4" ht="16.5" thickBot="1" x14ac:dyDescent="0.3">
      <c r="A90" s="282"/>
      <c r="B90" s="283"/>
      <c r="C90" s="283"/>
      <c r="D90" s="284"/>
    </row>
    <row r="91" spans="1:4" ht="16.5" thickBot="1" x14ac:dyDescent="0.3">
      <c r="A91" s="263" t="s">
        <v>82</v>
      </c>
      <c r="B91" s="286"/>
      <c r="C91" s="286"/>
      <c r="D91" s="290"/>
    </row>
    <row r="92" spans="1:4" ht="16.5" thickBot="1" x14ac:dyDescent="0.3">
      <c r="A92" s="258" t="s">
        <v>83</v>
      </c>
      <c r="B92" s="259">
        <f>('Julio 18'!B92+'Ago 18'!B92+'Sep 18'!B92)/3</f>
        <v>295.66666666666669</v>
      </c>
      <c r="C92" s="260">
        <f>('Julio 18'!C92+'Ago 18'!C92+'Sep 18'!C92)/3</f>
        <v>363.66666666666669</v>
      </c>
      <c r="D92" s="261">
        <f>('Julio 18'!D92+'Ago 18'!D92+'Sep 18'!D92)</f>
        <v>74822</v>
      </c>
    </row>
    <row r="93" spans="1:4" ht="16.5" thickBot="1" x14ac:dyDescent="0.3">
      <c r="A93" s="258" t="s">
        <v>84</v>
      </c>
      <c r="B93" s="259">
        <f>('Julio 18'!B93+'Ago 18'!B93+'Sep 18'!B93)/3</f>
        <v>358</v>
      </c>
      <c r="C93" s="260">
        <f>('Julio 18'!C93+'Ago 18'!C93+'Sep 18'!C93)/3</f>
        <v>402.66666666666669</v>
      </c>
      <c r="D93" s="261">
        <f>('Julio 18'!D93+'Ago 18'!D93+'Sep 18'!D93)</f>
        <v>80209</v>
      </c>
    </row>
    <row r="94" spans="1:4" ht="16.5" thickBot="1" x14ac:dyDescent="0.3">
      <c r="A94" s="258" t="s">
        <v>85</v>
      </c>
      <c r="B94" s="259">
        <f>('Julio 18'!B94+'Ago 18'!B94+'Sep 18'!B94)/3</f>
        <v>230.33333333333334</v>
      </c>
      <c r="C94" s="260">
        <f>('Julio 18'!C94+'Ago 18'!C94+'Sep 18'!C94)/3</f>
        <v>266.66666666666669</v>
      </c>
      <c r="D94" s="261">
        <f>('Julio 18'!D94+'Ago 18'!D94+'Sep 18'!D94)</f>
        <v>52885</v>
      </c>
    </row>
    <row r="95" spans="1:4" ht="16.5" thickBot="1" x14ac:dyDescent="0.3">
      <c r="A95" s="291" t="s">
        <v>86</v>
      </c>
      <c r="B95" s="259">
        <f>('Julio 18'!B95+'Ago 18'!B95+'Sep 18'!B95)/3</f>
        <v>111.33333333333333</v>
      </c>
      <c r="C95" s="260">
        <f>('Julio 18'!C95+'Ago 18'!C95+'Sep 18'!C95)/3</f>
        <v>135.66666666666666</v>
      </c>
      <c r="D95" s="261">
        <f>('Julio 18'!D95+'Ago 18'!D95+'Sep 18'!D95)</f>
        <v>26711</v>
      </c>
    </row>
    <row r="96" spans="1:4" ht="16.5" thickBot="1" x14ac:dyDescent="0.3">
      <c r="A96" s="258" t="s">
        <v>87</v>
      </c>
      <c r="B96" s="259">
        <f>('Julio 18'!B96+'Ago 18'!B96+'Sep 18'!B96)/3</f>
        <v>324.66666666666669</v>
      </c>
      <c r="C96" s="260">
        <f>('Julio 18'!C96+'Ago 18'!C96+'Sep 18'!C96)/3</f>
        <v>369</v>
      </c>
      <c r="D96" s="261">
        <f>('Julio 18'!D96+'Ago 18'!D96+'Sep 18'!D96)</f>
        <v>74741</v>
      </c>
    </row>
    <row r="97" spans="1:4" ht="16.5" thickBot="1" x14ac:dyDescent="0.3">
      <c r="A97" s="258" t="s">
        <v>88</v>
      </c>
      <c r="B97" s="259">
        <f>('Julio 18'!B97+'Ago 18'!B97+'Sep 18'!B97)/3</f>
        <v>57.333333333333336</v>
      </c>
      <c r="C97" s="260">
        <f>('Julio 18'!C97+'Ago 18'!C97+'Sep 18'!C97)/3</f>
        <v>99.333333333333329</v>
      </c>
      <c r="D97" s="261">
        <f>('Julio 18'!D97+'Ago 18'!D97+'Sep 18'!D97)</f>
        <v>22168</v>
      </c>
    </row>
    <row r="98" spans="1:4" ht="16.5" thickBot="1" x14ac:dyDescent="0.3">
      <c r="A98" s="258" t="s">
        <v>205</v>
      </c>
      <c r="B98" s="259">
        <f>('Julio 18'!B98+'Ago 18'!B98+'Sep 18'!B98)/3</f>
        <v>1009</v>
      </c>
      <c r="C98" s="260">
        <f>('Julio 18'!C98+'Ago 18'!C98+'Sep 18'!C98)/3</f>
        <v>1429.3333333333333</v>
      </c>
      <c r="D98" s="261">
        <f>('Julio 18'!D98+'Ago 18'!D98+'Sep 18'!D98)</f>
        <v>283053</v>
      </c>
    </row>
    <row r="99" spans="1:4" ht="16.5" customHeight="1" thickBot="1" x14ac:dyDescent="0.3">
      <c r="A99" s="292" t="s">
        <v>90</v>
      </c>
      <c r="B99" s="259">
        <f>('Julio 18'!B99+'Ago 18'!B99+'Sep 18'!B99)/3</f>
        <v>244</v>
      </c>
      <c r="C99" s="260">
        <f>('Julio 18'!C99+'Ago 18'!C99+'Sep 18'!C99)/3</f>
        <v>285.33333333333331</v>
      </c>
      <c r="D99" s="261">
        <f>('Julio 18'!D99+'Ago 18'!D99+'Sep 18'!D99)</f>
        <v>56264</v>
      </c>
    </row>
    <row r="100" spans="1:4" ht="16.5" thickBot="1" x14ac:dyDescent="0.3">
      <c r="A100" s="258" t="s">
        <v>91</v>
      </c>
      <c r="B100" s="259">
        <f>('Julio 18'!B100+'Ago 18'!B100+'Sep 18'!B100)/3</f>
        <v>404.33333333333331</v>
      </c>
      <c r="C100" s="260">
        <f>('Julio 18'!C100+'Ago 18'!C100+'Sep 18'!C100)/3</f>
        <v>478.66666666666669</v>
      </c>
      <c r="D100" s="261">
        <f>('Julio 18'!D100+'Ago 18'!D100+'Sep 18'!D100)</f>
        <v>97097</v>
      </c>
    </row>
    <row r="101" spans="1:4" ht="16.5" thickBot="1" x14ac:dyDescent="0.3">
      <c r="A101" s="263" t="s">
        <v>49</v>
      </c>
      <c r="B101" s="293">
        <f>SUM(B92:B100)</f>
        <v>3034.666666666667</v>
      </c>
      <c r="C101" s="293">
        <f t="shared" ref="C101:D101" si="6">SUM(C92:C100)</f>
        <v>3830.333333333333</v>
      </c>
      <c r="D101" s="289">
        <f t="shared" si="6"/>
        <v>767950</v>
      </c>
    </row>
    <row r="102" spans="1:4" ht="16.5" thickBot="1" x14ac:dyDescent="0.3">
      <c r="A102" s="282"/>
      <c r="B102" s="283"/>
      <c r="C102" s="283"/>
      <c r="D102" s="284"/>
    </row>
    <row r="103" spans="1:4" ht="16.5" thickBot="1" x14ac:dyDescent="0.3">
      <c r="A103" s="251" t="s">
        <v>92</v>
      </c>
      <c r="B103" s="286"/>
      <c r="C103" s="286"/>
      <c r="D103" s="290"/>
    </row>
    <row r="104" spans="1:4" ht="16.5" thickBot="1" x14ac:dyDescent="0.3">
      <c r="A104" s="258" t="s">
        <v>93</v>
      </c>
      <c r="B104" s="259">
        <f>('Julio 18'!B104+'Ago 18'!B104+'Sep 18'!B104)/3</f>
        <v>222.66666666666666</v>
      </c>
      <c r="C104" s="260">
        <f>('Julio 18'!C104+'Ago 18'!C104+'Sep 18'!C104)/3</f>
        <v>262</v>
      </c>
      <c r="D104" s="261">
        <f>('Julio 18'!D104+'Ago 18'!D104+'Sep 18'!D104)</f>
        <v>58341</v>
      </c>
    </row>
    <row r="105" spans="1:4" ht="16.5" thickBot="1" x14ac:dyDescent="0.3">
      <c r="A105" s="258" t="s">
        <v>94</v>
      </c>
      <c r="B105" s="259">
        <f>('Julio 18'!B105+'Ago 18'!B105+'Sep 18'!B105)/3</f>
        <v>328</v>
      </c>
      <c r="C105" s="260">
        <f>('Julio 18'!C105+'Ago 18'!C105+'Sep 18'!C105)/3</f>
        <v>412.33333333333331</v>
      </c>
      <c r="D105" s="261">
        <f>('Julio 18'!D105+'Ago 18'!D105+'Sep 18'!D105)</f>
        <v>80811</v>
      </c>
    </row>
    <row r="106" spans="1:4" ht="16.5" thickBot="1" x14ac:dyDescent="0.3">
      <c r="A106" s="258" t="s">
        <v>95</v>
      </c>
      <c r="B106" s="259">
        <f>('Julio 18'!B106+'Ago 18'!B106+'Sep 18'!B106)/3</f>
        <v>53</v>
      </c>
      <c r="C106" s="260">
        <f>('Julio 18'!C106+'Ago 18'!C106+'Sep 18'!C106)/3</f>
        <v>56.666666666666664</v>
      </c>
      <c r="D106" s="261">
        <f>('Julio 18'!D106+'Ago 18'!D106+'Sep 18'!D106)</f>
        <v>11376</v>
      </c>
    </row>
    <row r="107" spans="1:4" ht="16.5" thickBot="1" x14ac:dyDescent="0.3">
      <c r="A107" s="258" t="s">
        <v>96</v>
      </c>
      <c r="B107" s="259">
        <f>('Julio 18'!B107+'Ago 18'!B107+'Sep 18'!B107)/3</f>
        <v>400.33333333333331</v>
      </c>
      <c r="C107" s="260">
        <f>('Julio 18'!C107+'Ago 18'!C107+'Sep 18'!C107)/3</f>
        <v>454</v>
      </c>
      <c r="D107" s="261">
        <f>('Julio 18'!D107+'Ago 18'!D107+'Sep 18'!D107)</f>
        <v>89811</v>
      </c>
    </row>
    <row r="108" spans="1:4" ht="16.5" thickBot="1" x14ac:dyDescent="0.3">
      <c r="A108" s="258" t="s">
        <v>97</v>
      </c>
      <c r="B108" s="259">
        <f>('Julio 18'!B108+'Ago 18'!B108+'Sep 18'!B108)/3</f>
        <v>304</v>
      </c>
      <c r="C108" s="260">
        <f>('Julio 18'!C108+'Ago 18'!C108+'Sep 18'!C108)/3</f>
        <v>351.66666666666669</v>
      </c>
      <c r="D108" s="261">
        <f>('Julio 18'!D108+'Ago 18'!D108+'Sep 18'!D108)</f>
        <v>69896</v>
      </c>
    </row>
    <row r="109" spans="1:4" ht="16.5" thickBot="1" x14ac:dyDescent="0.3">
      <c r="A109" s="258" t="s">
        <v>98</v>
      </c>
      <c r="B109" s="259">
        <f>('Julio 18'!B109+'Ago 18'!B109+'Sep 18'!B109)/3</f>
        <v>291.66666666666669</v>
      </c>
      <c r="C109" s="260">
        <f>('Julio 18'!C109+'Ago 18'!C109+'Sep 18'!C109)/3</f>
        <v>338</v>
      </c>
      <c r="D109" s="261">
        <f>('Julio 18'!D109+'Ago 18'!D109+'Sep 18'!D109)</f>
        <v>75244</v>
      </c>
    </row>
    <row r="110" spans="1:4" ht="16.5" thickBot="1" x14ac:dyDescent="0.3">
      <c r="A110" s="258" t="s">
        <v>99</v>
      </c>
      <c r="B110" s="259">
        <f>('Julio 18'!B110+'Ago 18'!B110+'Sep 18'!B110)/3</f>
        <v>484.33333333333331</v>
      </c>
      <c r="C110" s="260">
        <f>('Julio 18'!C110+'Ago 18'!C110+'Sep 18'!C110)/3</f>
        <v>589</v>
      </c>
      <c r="D110" s="261">
        <f>('Julio 18'!D110+'Ago 18'!D110+'Sep 18'!D110)</f>
        <v>117199</v>
      </c>
    </row>
    <row r="111" spans="1:4" ht="16.5" thickBot="1" x14ac:dyDescent="0.3">
      <c r="A111" s="258" t="s">
        <v>100</v>
      </c>
      <c r="B111" s="259">
        <f>('Julio 18'!B111+'Ago 18'!B111+'Sep 18'!B111)/3</f>
        <v>385.33333333333331</v>
      </c>
      <c r="C111" s="260">
        <f>('Julio 18'!C111+'Ago 18'!C111+'Sep 18'!C111)/3</f>
        <v>443.66666666666669</v>
      </c>
      <c r="D111" s="261">
        <f>('Julio 18'!D111+'Ago 18'!D111+'Sep 18'!D111)</f>
        <v>87399</v>
      </c>
    </row>
    <row r="112" spans="1:4" ht="16.5" thickBot="1" x14ac:dyDescent="0.3">
      <c r="A112" s="258" t="s">
        <v>101</v>
      </c>
      <c r="B112" s="259">
        <f>('Julio 18'!B112+'Ago 18'!B112+'Sep 18'!B112)/3</f>
        <v>346.66666666666669</v>
      </c>
      <c r="C112" s="260">
        <f>('Julio 18'!C112+'Ago 18'!C112+'Sep 18'!C112)/3</f>
        <v>408.66666666666669</v>
      </c>
      <c r="D112" s="261">
        <f>('Julio 18'!D112+'Ago 18'!D112+'Sep 18'!D112)</f>
        <v>84632</v>
      </c>
    </row>
    <row r="113" spans="1:15" ht="16.5" thickBot="1" x14ac:dyDescent="0.3">
      <c r="A113" s="258" t="s">
        <v>102</v>
      </c>
      <c r="B113" s="259">
        <f>('Julio 18'!B113+'Ago 18'!B113+'Sep 18'!B113)/3</f>
        <v>522.33333333333337</v>
      </c>
      <c r="C113" s="260">
        <f>('Julio 18'!C113+'Ago 18'!C113+'Sep 18'!C113)/3</f>
        <v>608.66666666666663</v>
      </c>
      <c r="D113" s="261">
        <f>('Julio 18'!D113+'Ago 18'!D113+'Sep 18'!D113)</f>
        <v>121840</v>
      </c>
    </row>
    <row r="114" spans="1:15" ht="16.5" thickBot="1" x14ac:dyDescent="0.3">
      <c r="A114" s="258" t="s">
        <v>103</v>
      </c>
      <c r="B114" s="259">
        <f>('Julio 18'!B114+'Ago 18'!B114+'Sep 18'!B114)/3</f>
        <v>530</v>
      </c>
      <c r="C114" s="260">
        <f>('Julio 18'!C114+'Ago 18'!C114+'Sep 18'!C114)/3</f>
        <v>654.33333333333337</v>
      </c>
      <c r="D114" s="261">
        <f>('Julio 18'!D114+'Ago 18'!D114+'Sep 18'!D114)</f>
        <v>134397</v>
      </c>
    </row>
    <row r="115" spans="1:15" ht="16.5" thickBot="1" x14ac:dyDescent="0.3">
      <c r="A115" s="258" t="s">
        <v>104</v>
      </c>
      <c r="B115" s="259">
        <f>('Julio 18'!B115+'Ago 18'!B115+'Sep 18'!B115)/3</f>
        <v>1132.3333333333333</v>
      </c>
      <c r="C115" s="260">
        <f>('Julio 18'!C115+'Ago 18'!C115+'Sep 18'!C115)/3</f>
        <v>1311</v>
      </c>
      <c r="D115" s="261">
        <f>('Julio 18'!D115+'Ago 18'!D115+'Sep 18'!D115)</f>
        <v>263748</v>
      </c>
    </row>
    <row r="116" spans="1:15" ht="16.5" thickBot="1" x14ac:dyDescent="0.3">
      <c r="A116" s="258" t="s">
        <v>105</v>
      </c>
      <c r="B116" s="259">
        <f>('Julio 18'!B116+'Ago 18'!B116+'Sep 18'!B116)/3</f>
        <v>289.33333333333331</v>
      </c>
      <c r="C116" s="260">
        <f>('Julio 18'!C116+'Ago 18'!C116+'Sep 18'!C116)/3</f>
        <v>330.66666666666669</v>
      </c>
      <c r="D116" s="261">
        <f>('Julio 18'!D116+'Ago 18'!D116+'Sep 18'!D116)</f>
        <v>66797</v>
      </c>
    </row>
    <row r="117" spans="1:15" ht="16.5" thickBot="1" x14ac:dyDescent="0.3">
      <c r="A117" s="258" t="s">
        <v>106</v>
      </c>
      <c r="B117" s="259">
        <f>('Julio 18'!B117+'Ago 18'!B117+'Sep 18'!B117)/3</f>
        <v>540</v>
      </c>
      <c r="C117" s="260">
        <f>('Julio 18'!C117+'Ago 18'!C117+'Sep 18'!C117)/3</f>
        <v>583.66666666666663</v>
      </c>
      <c r="D117" s="261">
        <f>('Julio 18'!D117+'Ago 18'!D117+'Sep 18'!D117)</f>
        <v>115018</v>
      </c>
    </row>
    <row r="118" spans="1:15" ht="16.5" thickBot="1" x14ac:dyDescent="0.3">
      <c r="A118" s="263" t="s">
        <v>49</v>
      </c>
      <c r="B118" s="293">
        <f>SUM(B104:B117)</f>
        <v>5830</v>
      </c>
      <c r="C118" s="293">
        <f>SUM(C104:C117)</f>
        <v>6804.3333333333339</v>
      </c>
      <c r="D118" s="289">
        <f>SUM(D104:D117)</f>
        <v>1376509</v>
      </c>
    </row>
    <row r="119" spans="1:15" ht="16.5" thickBot="1" x14ac:dyDescent="0.3">
      <c r="A119" s="282"/>
      <c r="B119" s="283"/>
      <c r="C119" s="283"/>
      <c r="D119" s="284"/>
    </row>
    <row r="120" spans="1:15" ht="16.5" thickBot="1" x14ac:dyDescent="0.3">
      <c r="A120" s="255" t="s">
        <v>107</v>
      </c>
      <c r="B120" s="280"/>
      <c r="C120" s="285"/>
      <c r="D120" s="271"/>
    </row>
    <row r="121" spans="1:15" ht="16.5" thickBot="1" x14ac:dyDescent="0.3">
      <c r="A121" s="275" t="s">
        <v>109</v>
      </c>
      <c r="B121" s="259">
        <f>('Julio 18'!B121+'Ago 18'!B121+'Sep 18'!B121)/3</f>
        <v>576</v>
      </c>
      <c r="C121" s="273">
        <f>('Julio 18'!C121+'Ago 18'!C121+'Sep 18'!C121)/3</f>
        <v>659.33333333333337</v>
      </c>
      <c r="D121" s="274">
        <f>('Julio 18'!D121+'Ago 18'!D121+'Sep 18'!D121)</f>
        <v>134619</v>
      </c>
      <c r="I121" s="279"/>
      <c r="J121" s="279"/>
      <c r="K121" s="279"/>
      <c r="L121" s="279"/>
      <c r="M121" s="279"/>
      <c r="N121" s="279"/>
      <c r="O121" s="279"/>
    </row>
    <row r="122" spans="1:15" ht="16.5" thickBot="1" x14ac:dyDescent="0.3">
      <c r="A122" s="275" t="s">
        <v>110</v>
      </c>
      <c r="B122" s="259">
        <f>('Julio 18'!B122+'Ago 18'!B122+'Sep 18'!B122)/3</f>
        <v>120</v>
      </c>
      <c r="C122" s="273">
        <f>('Julio 18'!C122+'Ago 18'!C122+'Sep 18'!C122)/3</f>
        <v>131</v>
      </c>
      <c r="D122" s="274">
        <f>('Julio 18'!D122+'Ago 18'!D122+'Sep 18'!D122)</f>
        <v>25625</v>
      </c>
      <c r="I122" s="279"/>
      <c r="J122" s="279"/>
      <c r="K122" s="279"/>
      <c r="L122" s="279"/>
      <c r="M122" s="279"/>
      <c r="N122" s="279"/>
      <c r="O122" s="279"/>
    </row>
    <row r="123" spans="1:15" ht="16.5" thickBot="1" x14ac:dyDescent="0.3">
      <c r="A123" s="275" t="s">
        <v>111</v>
      </c>
      <c r="B123" s="259">
        <f>('Julio 18'!B123+'Ago 18'!B123+'Sep 18'!B123)/3</f>
        <v>865.33333333333337</v>
      </c>
      <c r="C123" s="273">
        <f>('Julio 18'!C123+'Ago 18'!C123+'Sep 18'!C123)/3</f>
        <v>1028.6666666666667</v>
      </c>
      <c r="D123" s="274">
        <f>('Julio 18'!D123+'Ago 18'!D123+'Sep 18'!D123)</f>
        <v>210934</v>
      </c>
      <c r="I123" s="279"/>
      <c r="J123" s="279"/>
      <c r="K123" s="279"/>
      <c r="L123" s="279"/>
      <c r="M123" s="279"/>
      <c r="N123" s="279"/>
      <c r="O123" s="279"/>
    </row>
    <row r="124" spans="1:15" ht="16.5" thickBot="1" x14ac:dyDescent="0.3">
      <c r="A124" s="275" t="s">
        <v>112</v>
      </c>
      <c r="B124" s="259">
        <f>('Julio 18'!B124+'Ago 18'!B124+'Sep 18'!B124)/3</f>
        <v>791</v>
      </c>
      <c r="C124" s="273">
        <f>('Julio 18'!C124+'Ago 18'!C124+'Sep 18'!C124)/3</f>
        <v>975.66666666666663</v>
      </c>
      <c r="D124" s="274">
        <f>('Julio 18'!D124+'Ago 18'!D124+'Sep 18'!D124)</f>
        <v>193161</v>
      </c>
      <c r="I124" s="279"/>
      <c r="J124" s="279"/>
      <c r="K124" s="279"/>
      <c r="L124" s="279"/>
      <c r="M124" s="279"/>
      <c r="N124" s="279"/>
      <c r="O124" s="279"/>
    </row>
    <row r="125" spans="1:15" ht="16.5" thickBot="1" x14ac:dyDescent="0.3">
      <c r="A125" s="275" t="s">
        <v>113</v>
      </c>
      <c r="B125" s="259">
        <f>('Julio 18'!B125+'Ago 18'!B125+'Sep 18'!B125)/3</f>
        <v>551.33333333333337</v>
      </c>
      <c r="C125" s="273">
        <f>('Julio 18'!C125+'Ago 18'!C125+'Sep 18'!C125)/3</f>
        <v>676.33333333333337</v>
      </c>
      <c r="D125" s="274">
        <f>('Julio 18'!D125+'Ago 18'!D125+'Sep 18'!D125)</f>
        <v>139096</v>
      </c>
      <c r="I125" s="294"/>
      <c r="J125" s="279"/>
      <c r="K125" s="279"/>
      <c r="L125" s="279"/>
      <c r="M125" s="279"/>
      <c r="N125" s="279"/>
      <c r="O125" s="279"/>
    </row>
    <row r="126" spans="1:15" ht="16.5" thickBot="1" x14ac:dyDescent="0.3">
      <c r="A126" s="275" t="s">
        <v>114</v>
      </c>
      <c r="B126" s="259">
        <f>('Julio 18'!B126+'Ago 18'!B126+'Sep 18'!B126)/3</f>
        <v>658.66666666666663</v>
      </c>
      <c r="C126" s="273">
        <f>('Julio 18'!C126+'Ago 18'!C126+'Sep 18'!C126)/3</f>
        <v>844</v>
      </c>
      <c r="D126" s="274">
        <f>('Julio 18'!D126+'Ago 18'!D126+'Sep 18'!D126)</f>
        <v>166222</v>
      </c>
      <c r="I126" s="294"/>
      <c r="J126" s="279"/>
      <c r="K126" s="279"/>
      <c r="L126" s="279"/>
      <c r="M126" s="279"/>
      <c r="N126" s="279"/>
      <c r="O126" s="279"/>
    </row>
    <row r="127" spans="1:15" ht="16.5" thickBot="1" x14ac:dyDescent="0.3">
      <c r="A127" s="275" t="s">
        <v>115</v>
      </c>
      <c r="B127" s="259">
        <f>('Julio 18'!B127+'Ago 18'!B127+'Sep 18'!B127)/3</f>
        <v>1040.3333333333333</v>
      </c>
      <c r="C127" s="273">
        <f>('Julio 18'!C127+'Ago 18'!C127+'Sep 18'!C127)/3</f>
        <v>1337.3333333333333</v>
      </c>
      <c r="D127" s="274">
        <f>('Julio 18'!D127+'Ago 18'!D127+'Sep 18'!D127)</f>
        <v>274103</v>
      </c>
      <c r="I127" s="295"/>
      <c r="J127" s="279"/>
      <c r="K127" s="279"/>
      <c r="L127" s="279"/>
      <c r="M127" s="279"/>
      <c r="N127" s="279"/>
      <c r="O127" s="279"/>
    </row>
    <row r="128" spans="1:15" ht="16.5" thickBot="1" x14ac:dyDescent="0.3">
      <c r="A128" s="263" t="s">
        <v>49</v>
      </c>
      <c r="B128" s="276">
        <f>SUM(B121:B127)</f>
        <v>4602.666666666667</v>
      </c>
      <c r="C128" s="276">
        <f>SUM(C121:C127)</f>
        <v>5652.333333333333</v>
      </c>
      <c r="D128" s="277">
        <f>SUM(D121:D127)</f>
        <v>1143760</v>
      </c>
      <c r="I128" s="295"/>
      <c r="J128" s="279"/>
      <c r="K128" s="279"/>
      <c r="L128" s="279"/>
      <c r="M128" s="279"/>
      <c r="N128" s="279"/>
      <c r="O128" s="279"/>
    </row>
    <row r="129" spans="1:5" ht="16.5" thickBot="1" x14ac:dyDescent="0.3">
      <c r="A129" s="282"/>
      <c r="B129" s="283"/>
      <c r="C129" s="283"/>
      <c r="D129" s="284"/>
    </row>
    <row r="130" spans="1:5" ht="16.5" thickBot="1" x14ac:dyDescent="0.3">
      <c r="A130" s="251" t="s">
        <v>116</v>
      </c>
      <c r="B130" s="277">
        <f>SUM(B128+B118+B101+B89+B76+B67+B57+B47+B33+B17)</f>
        <v>38921.666666666672</v>
      </c>
      <c r="C130" s="277">
        <f>SUM(C128+C118+C101+C89+C76+C67+C57+C47+C33+C17)</f>
        <v>49014.333333333328</v>
      </c>
      <c r="D130" s="277">
        <f>SUM(D128+D118+D101+D89+D76+D67+D57+D47+D33+D17)</f>
        <v>10049533</v>
      </c>
      <c r="E130" s="297"/>
    </row>
    <row r="133" spans="1:5" x14ac:dyDescent="0.25">
      <c r="D133" s="250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136"/>
  <sheetViews>
    <sheetView workbookViewId="0">
      <pane xSplit="1" ySplit="7" topLeftCell="B125" activePane="bottomRight" state="frozen"/>
      <selection pane="topRight" activeCell="B1" sqref="B1"/>
      <selection pane="bottomLeft" activeCell="A8" sqref="A8"/>
      <selection pane="bottomRight" activeCell="D125" sqref="D125"/>
    </sheetView>
  </sheetViews>
  <sheetFormatPr defaultRowHeight="15" x14ac:dyDescent="0.25"/>
  <cols>
    <col min="1" max="1" width="18.140625" bestFit="1" customWidth="1"/>
    <col min="2" max="2" width="12.28515625" bestFit="1" customWidth="1"/>
    <col min="3" max="3" width="17.85546875" bestFit="1" customWidth="1"/>
    <col min="4" max="4" width="14.7109375" bestFit="1" customWidth="1"/>
    <col min="5" max="5" width="9.7109375" bestFit="1" customWidth="1"/>
    <col min="6" max="7" width="11.42578125" bestFit="1" customWidth="1"/>
    <col min="8" max="8" width="13.85546875" bestFit="1" customWidth="1"/>
    <col min="9" max="9" width="14.42578125" bestFit="1" customWidth="1"/>
    <col min="10" max="10" width="6.5703125" bestFit="1" customWidth="1"/>
  </cols>
  <sheetData>
    <row r="1" spans="1:9" ht="15.75" x14ac:dyDescent="0.25">
      <c r="C1" s="433" t="s">
        <v>0</v>
      </c>
      <c r="D1" s="433"/>
      <c r="E1" s="433"/>
      <c r="F1" s="433"/>
      <c r="G1" s="433"/>
      <c r="H1" s="433"/>
    </row>
    <row r="2" spans="1:9" ht="15.75" x14ac:dyDescent="0.25">
      <c r="C2" s="433" t="s">
        <v>1</v>
      </c>
      <c r="D2" s="433"/>
      <c r="E2" s="433"/>
      <c r="F2" s="433"/>
      <c r="G2" s="433"/>
      <c r="H2" s="433"/>
    </row>
    <row r="3" spans="1:9" ht="18" x14ac:dyDescent="0.25">
      <c r="C3" s="434" t="s">
        <v>2</v>
      </c>
      <c r="D3" s="434"/>
      <c r="E3" s="434"/>
      <c r="F3" s="434"/>
      <c r="G3" s="434"/>
      <c r="H3" s="434"/>
      <c r="I3" s="407"/>
    </row>
    <row r="4" spans="1:9" ht="15.75" x14ac:dyDescent="0.25">
      <c r="C4" s="433" t="s">
        <v>181</v>
      </c>
      <c r="D4" s="433"/>
      <c r="E4" s="433"/>
      <c r="F4" s="433"/>
      <c r="G4" s="433"/>
      <c r="H4" s="433"/>
    </row>
    <row r="5" spans="1:9" ht="15.75" x14ac:dyDescent="0.25">
      <c r="C5" s="438" t="s">
        <v>191</v>
      </c>
      <c r="D5" s="438"/>
      <c r="E5" s="438"/>
      <c r="F5" s="438"/>
      <c r="G5" s="438"/>
      <c r="H5" s="438"/>
    </row>
    <row r="6" spans="1:9" ht="15.75" thickBot="1" x14ac:dyDescent="0.3"/>
    <row r="7" spans="1:9" ht="16.5" thickBot="1" x14ac:dyDescent="0.3">
      <c r="A7" s="1"/>
      <c r="B7" s="49" t="s">
        <v>4</v>
      </c>
      <c r="C7" s="50" t="s">
        <v>5</v>
      </c>
      <c r="D7" s="51" t="s">
        <v>117</v>
      </c>
      <c r="E7" s="53" t="s">
        <v>7</v>
      </c>
      <c r="F7" s="54" t="s">
        <v>8</v>
      </c>
      <c r="G7" s="52" t="s">
        <v>9</v>
      </c>
      <c r="H7" s="50" t="s">
        <v>10</v>
      </c>
      <c r="I7" s="2" t="s">
        <v>11</v>
      </c>
    </row>
    <row r="8" spans="1:9" ht="18.75" thickBot="1" x14ac:dyDescent="0.3">
      <c r="A8" s="3" t="s">
        <v>12</v>
      </c>
      <c r="B8" s="240"/>
      <c r="C8" s="240"/>
      <c r="D8" s="240"/>
      <c r="E8" s="240"/>
      <c r="F8" s="240"/>
      <c r="G8" s="357"/>
      <c r="H8" s="240"/>
      <c r="I8" s="358"/>
    </row>
    <row r="9" spans="1:9" ht="18" x14ac:dyDescent="0.25">
      <c r="A9" s="4" t="s">
        <v>13</v>
      </c>
      <c r="B9" s="5">
        <f>('Oct 17'!B9+'Nov 17'!B9+'Dic 17'!B9+'Ene 18'!B9+'Feb 18'!B9+'Mar 18'!B9+'Abr 18'!B9+'May 18'!B9+'Jun 18'!B9+'Julio 18'!B9+'Ago 18'!B9+'Sep 18'!B9)/12</f>
        <v>456.41666666666669</v>
      </c>
      <c r="C9" s="243">
        <f>('Oct 17'!C9+'Nov 17'!C9+'Dic 17'!C9+'Ene 18'!C9+'Feb 18'!C9+'Mar 18'!C9+'Abr 18'!C9+'May 18'!C9+'Jun 18'!C9+'Julio 18'!C9+'Ago 18'!C9+'Sep 18'!C9)/12</f>
        <v>547.08333333333337</v>
      </c>
      <c r="D9" s="6">
        <f>('Oct 17'!D9+'Nov 17'!D9+'Dic 17'!D9+'Ene 18'!D9+'Feb 18'!D9+'Mar 18'!D9+'Abr 18'!D9+'May 18'!D9+'Jun 18'!D9+'Julio 18'!D9+'Ago 18'!D9+'Sep 18'!D9)</f>
        <v>449486</v>
      </c>
      <c r="E9" s="5">
        <f>('Oct 17'!F9+'Nov 17'!F9+'Dic 17'!F9+'Ene 18'!F9+'Feb 18'!F9+'Mar 18'!F9+'Abr 18'!F9+'May 18'!F9+'Jun 18'!F9+'Julio 18'!F9+'Ago 18'!F9+'Sep 18'!G9)/12</f>
        <v>77.5</v>
      </c>
      <c r="F9" s="6">
        <f>('Oct 17'!G9+'Nov 17'!G9+'Dic 17'!G9+'Ene 18'!G9+'Feb 18'!G9+'Mar 18'!G9+'Abr 18'!G9+'May 18'!G9+'Jun 18'!G9+'Julio 18'!G9+'Ago 18'!G9+'Sep 18'!H9)/12</f>
        <v>469.58333333333331</v>
      </c>
      <c r="G9" s="5">
        <f>('Oct 17'!H9+'Nov 17'!H9+'Dic 17'!H9+'Ene 18'!H9+'Feb 18'!H9+'Mar 18'!H9+'Abr 18'!H9+'May 18'!H9+'Jun 18'!H9+'Julio 18'!H9+'Ago 18'!H9+'Sep 18'!I9)/12</f>
        <v>324.75</v>
      </c>
      <c r="H9" s="243">
        <f>('Oct 17'!I9+'Nov 17'!I9+'Dic 17'!I9+'Ene 18'!I9+'Feb 18'!I9+'Mar 18'!I9+'Abr 18'!I9+'May 18'!I9+'Jun 18'!I9+'Julio 18'!I9+'Ago 18'!I9+'Sep 18'!J9)/12</f>
        <v>222.33333333333334</v>
      </c>
      <c r="I9" s="6">
        <f>('Oct 17'!J9+'Nov 17'!J9+'Dic 17'!J9+'Ene 18'!J9+'Feb 18'!J9+'Mar 18'!J9+'Abr 18'!J9+'May 18'!J9+'Jun 18'!J9+'Julio 18'!J9+'Ago 18'!J9+'Sep 18'!K9)/12</f>
        <v>0</v>
      </c>
    </row>
    <row r="10" spans="1:9" ht="18" x14ac:dyDescent="0.25">
      <c r="A10" s="7" t="s">
        <v>14</v>
      </c>
      <c r="B10" s="8">
        <f>('Oct 17'!B10+'Nov 17'!B10+'Dic 17'!B10+'Ene 18'!B10+'Feb 18'!B10+'Mar 18'!B10+'Abr 18'!B10+'May 18'!B10+'Jun 18'!B10+'Julio 18'!B10+'Ago 18'!B10+'Sep 18'!B10)/12</f>
        <v>436.83333333333331</v>
      </c>
      <c r="C10" s="242">
        <f>('Oct 17'!C10+'Nov 17'!C10+'Dic 17'!C10+'Ene 18'!C10+'Feb 18'!C10+'Mar 18'!C10+'Abr 18'!C10+'May 18'!C10+'Jun 18'!C10+'Julio 18'!C10+'Ago 18'!C10+'Sep 18'!C10)/12</f>
        <v>598.75</v>
      </c>
      <c r="D10" s="9">
        <f>('Oct 17'!D10+'Nov 17'!D10+'Dic 17'!D10+'Ene 18'!D10+'Feb 18'!D10+'Mar 18'!D10+'Abr 18'!D10+'May 18'!D10+'Jun 18'!D10+'Julio 18'!D10+'Ago 18'!D10+'Sep 18'!D10)</f>
        <v>491176</v>
      </c>
      <c r="E10" s="8">
        <f>('Oct 17'!F10+'Nov 17'!F10+'Dic 17'!F10+'Ene 18'!F10+'Feb 18'!F10+'Mar 18'!F10+'Abr 18'!F10+'May 18'!F10+'Jun 18'!F10+'Julio 18'!F10+'Ago 18'!F10+'Sep 18'!G10)/12</f>
        <v>143.91666666666666</v>
      </c>
      <c r="F10" s="9">
        <f>('Oct 17'!G10+'Nov 17'!G10+'Dic 17'!G10+'Ene 18'!G10+'Feb 18'!G10+'Mar 18'!G10+'Abr 18'!G10+'May 18'!G10+'Jun 18'!G10+'Julio 18'!G10+'Ago 18'!G10+'Sep 18'!H10)/12</f>
        <v>454.83333333333331</v>
      </c>
      <c r="G10" s="8">
        <f>('Oct 17'!H10+'Nov 17'!H10+'Dic 17'!H10+'Ene 18'!H10+'Feb 18'!H10+'Mar 18'!H10+'Abr 18'!H10+'May 18'!H10+'Jun 18'!H10+'Julio 18'!H10+'Ago 18'!H10+'Sep 18'!I10)/12</f>
        <v>364</v>
      </c>
      <c r="H10" s="242">
        <f>('Oct 17'!I10+'Nov 17'!I10+'Dic 17'!I10+'Ene 18'!I10+'Feb 18'!I10+'Mar 18'!I10+'Abr 18'!I10+'May 18'!I10+'Jun 18'!I10+'Julio 18'!I10+'Ago 18'!I10+'Sep 18'!J10)/12</f>
        <v>234.75</v>
      </c>
      <c r="I10" s="9">
        <f>('Oct 17'!J10+'Nov 17'!J10+'Dic 17'!J10+'Ene 18'!J10+'Feb 18'!J10+'Mar 18'!J10+'Abr 18'!J10+'May 18'!J10+'Jun 18'!J10+'Julio 18'!J10+'Ago 18'!J10+'Sep 18'!K10)/12</f>
        <v>0</v>
      </c>
    </row>
    <row r="11" spans="1:9" ht="18" x14ac:dyDescent="0.25">
      <c r="A11" s="7" t="s">
        <v>15</v>
      </c>
      <c r="B11" s="8">
        <f>('Oct 17'!B11+'Nov 17'!B11+'Dic 17'!B11+'Ene 18'!B11+'Feb 18'!B11+'Mar 18'!B11+'Abr 18'!B11+'May 18'!B11+'Jun 18'!B11+'Julio 18'!B11+'Ago 18'!B11+'Sep 18'!B11)/12</f>
        <v>546.83333333333337</v>
      </c>
      <c r="C11" s="242">
        <f>('Oct 17'!C11+'Nov 17'!C11+'Dic 17'!C11+'Ene 18'!C11+'Feb 18'!C11+'Mar 18'!C11+'Abr 18'!C11+'May 18'!C11+'Jun 18'!C11+'Julio 18'!C11+'Ago 18'!C11+'Sep 18'!C11)/12</f>
        <v>690.75</v>
      </c>
      <c r="D11" s="9">
        <f>('Oct 17'!D11+'Nov 17'!D11+'Dic 17'!D11+'Ene 18'!D11+'Feb 18'!D11+'Mar 18'!D11+'Abr 18'!D11+'May 18'!D11+'Jun 18'!D11+'Julio 18'!D11+'Ago 18'!D11+'Sep 18'!D11)</f>
        <v>563878</v>
      </c>
      <c r="E11" s="8">
        <f>('Oct 17'!F11+'Nov 17'!F11+'Dic 17'!F11+'Ene 18'!F11+'Feb 18'!F11+'Mar 18'!F11+'Abr 18'!F11+'May 18'!F11+'Jun 18'!F11+'Julio 18'!F11+'Ago 18'!F11+'Sep 18'!G11)/12</f>
        <v>128.75</v>
      </c>
      <c r="F11" s="9">
        <f>('Oct 17'!G11+'Nov 17'!G11+'Dic 17'!G11+'Ene 18'!G11+'Feb 18'!G11+'Mar 18'!G11+'Abr 18'!G11+'May 18'!G11+'Jun 18'!G11+'Julio 18'!G11+'Ago 18'!G11+'Sep 18'!H11)/12</f>
        <v>562</v>
      </c>
      <c r="G11" s="8">
        <f>('Oct 17'!H11+'Nov 17'!H11+'Dic 17'!H11+'Ene 18'!H11+'Feb 18'!H11+'Mar 18'!H11+'Abr 18'!H11+'May 18'!H11+'Jun 18'!H11+'Julio 18'!H11+'Ago 18'!H11+'Sep 18'!I11)/12</f>
        <v>412.75</v>
      </c>
      <c r="H11" s="242">
        <f>('Oct 17'!I11+'Nov 17'!I11+'Dic 17'!I11+'Ene 18'!I11+'Feb 18'!I11+'Mar 18'!I11+'Abr 18'!I11+'May 18'!I11+'Jun 18'!I11+'Julio 18'!I11+'Ago 18'!I11+'Sep 18'!J11)/12</f>
        <v>278</v>
      </c>
      <c r="I11" s="9">
        <f>('Oct 17'!J11+'Nov 17'!J11+'Dic 17'!J11+'Ene 18'!J11+'Feb 18'!J11+'Mar 18'!J11+'Abr 18'!J11+'May 18'!J11+'Jun 18'!J11+'Julio 18'!J11+'Ago 18'!J11+'Sep 18'!K11)/12</f>
        <v>0</v>
      </c>
    </row>
    <row r="12" spans="1:9" ht="18" x14ac:dyDescent="0.25">
      <c r="A12" s="7" t="s">
        <v>16</v>
      </c>
      <c r="B12" s="8">
        <f>('Oct 17'!B12+'Nov 17'!B12+'Dic 17'!B12+'Ene 18'!B12+'Feb 18'!B12+'Mar 18'!B12+'Abr 18'!B12+'May 18'!B12+'Jun 18'!B12+'Julio 18'!B12+'Ago 18'!B12+'Sep 18'!B12)/12</f>
        <v>617.25</v>
      </c>
      <c r="C12" s="242">
        <f>('Oct 17'!C12+'Nov 17'!C12+'Dic 17'!C12+'Ene 18'!C12+'Feb 18'!C12+'Mar 18'!C12+'Abr 18'!C12+'May 18'!C12+'Jun 18'!C12+'Julio 18'!C12+'Ago 18'!C12+'Sep 18'!C12)/12</f>
        <v>784.41666666666663</v>
      </c>
      <c r="D12" s="9">
        <f>('Oct 17'!D12+'Nov 17'!D12+'Dic 17'!D12+'Ene 18'!D12+'Feb 18'!D12+'Mar 18'!D12+'Abr 18'!D12+'May 18'!D12+'Jun 18'!D12+'Julio 18'!D12+'Ago 18'!D12+'Sep 18'!D12)</f>
        <v>646160</v>
      </c>
      <c r="E12" s="8">
        <f>('Oct 17'!F12+'Nov 17'!F12+'Dic 17'!F12+'Ene 18'!F12+'Feb 18'!F12+'Mar 18'!F12+'Abr 18'!F12+'May 18'!F12+'Jun 18'!F12+'Julio 18'!F12+'Ago 18'!F12+'Sep 18'!G12)/12</f>
        <v>122.33333333333333</v>
      </c>
      <c r="F12" s="9">
        <f>('Oct 17'!G12+'Nov 17'!G12+'Dic 17'!G12+'Ene 18'!G12+'Feb 18'!G12+'Mar 18'!G12+'Abr 18'!G12+'May 18'!G12+'Jun 18'!G12+'Julio 18'!G12+'Ago 18'!G12+'Sep 18'!H12)/12</f>
        <v>662.08333333333337</v>
      </c>
      <c r="G12" s="8">
        <f>('Oct 17'!H12+'Nov 17'!H12+'Dic 17'!H12+'Ene 18'!H12+'Feb 18'!H12+'Mar 18'!H12+'Abr 18'!H12+'May 18'!H12+'Jun 18'!H12+'Julio 18'!H12+'Ago 18'!H12+'Sep 18'!I12)/12</f>
        <v>456.58333333333331</v>
      </c>
      <c r="H12" s="242">
        <f>('Oct 17'!I12+'Nov 17'!I12+'Dic 17'!I12+'Ene 18'!I12+'Feb 18'!I12+'Mar 18'!I12+'Abr 18'!I12+'May 18'!I12+'Jun 18'!I12+'Julio 18'!I12+'Ago 18'!I12+'Sep 18'!J12)/12</f>
        <v>327.83333333333331</v>
      </c>
      <c r="I12" s="9">
        <f>('Oct 17'!J12+'Nov 17'!J12+'Dic 17'!J12+'Ene 18'!J12+'Feb 18'!J12+'Mar 18'!J12+'Abr 18'!J12+'May 18'!J12+'Jun 18'!J12+'Julio 18'!J12+'Ago 18'!J12+'Sep 18'!K12)/12</f>
        <v>0</v>
      </c>
    </row>
    <row r="13" spans="1:9" ht="18" x14ac:dyDescent="0.25">
      <c r="A13" s="7" t="s">
        <v>17</v>
      </c>
      <c r="B13" s="8">
        <f>('Oct 17'!B13+'Nov 17'!B13+'Dic 17'!B13+'Ene 18'!B13+'Feb 18'!B13+'Mar 18'!B13+'Abr 18'!B13+'May 18'!B13+'Jun 18'!B13+'Julio 18'!B13+'Ago 18'!B13+'Sep 18'!B13)/12</f>
        <v>146.25</v>
      </c>
      <c r="C13" s="242">
        <f>('Oct 17'!C13+'Nov 17'!C13+'Dic 17'!C13+'Ene 18'!C13+'Feb 18'!C13+'Mar 18'!C13+'Abr 18'!C13+'May 18'!C13+'Jun 18'!C13+'Julio 18'!C13+'Ago 18'!C13+'Sep 18'!C13)/12</f>
        <v>196.91666666666666</v>
      </c>
      <c r="D13" s="9">
        <f>('Oct 17'!D13+'Nov 17'!D13+'Dic 17'!D13+'Ene 18'!D13+'Feb 18'!D13+'Mar 18'!D13+'Abr 18'!D13+'May 18'!D13+'Jun 18'!D13+'Julio 18'!D13+'Ago 18'!D13+'Sep 18'!D13)</f>
        <v>160727</v>
      </c>
      <c r="E13" s="8">
        <f>('Oct 17'!F13+'Nov 17'!F13+'Dic 17'!F13+'Ene 18'!F13+'Feb 18'!F13+'Mar 18'!F13+'Abr 18'!F13+'May 18'!F13+'Jun 18'!F13+'Julio 18'!F13+'Ago 18'!F13+'Sep 18'!G13)/12</f>
        <v>38.083333333333336</v>
      </c>
      <c r="F13" s="9">
        <f>('Oct 17'!G13+'Nov 17'!G13+'Dic 17'!G13+'Ene 18'!G13+'Feb 18'!G13+'Mar 18'!G13+'Abr 18'!G13+'May 18'!G13+'Jun 18'!G13+'Julio 18'!G13+'Ago 18'!G13+'Sep 18'!H13)/12</f>
        <v>158.83333333333334</v>
      </c>
      <c r="G13" s="8">
        <f>('Oct 17'!H13+'Nov 17'!H13+'Dic 17'!H13+'Ene 18'!H13+'Feb 18'!H13+'Mar 18'!H13+'Abr 18'!H13+'May 18'!H13+'Jun 18'!H13+'Julio 18'!H13+'Ago 18'!H13+'Sep 18'!I13)/12</f>
        <v>109.66666666666667</v>
      </c>
      <c r="H13" s="242">
        <f>('Oct 17'!I13+'Nov 17'!I13+'Dic 17'!I13+'Ene 18'!I13+'Feb 18'!I13+'Mar 18'!I13+'Abr 18'!I13+'May 18'!I13+'Jun 18'!I13+'Julio 18'!I13+'Ago 18'!I13+'Sep 18'!J13)/12</f>
        <v>87.25</v>
      </c>
      <c r="I13" s="9">
        <f>('Oct 17'!J13+'Nov 17'!J13+'Dic 17'!J13+'Ene 18'!J13+'Feb 18'!J13+'Mar 18'!J13+'Abr 18'!J13+'May 18'!J13+'Jun 18'!J13+'Julio 18'!J13+'Ago 18'!J13+'Sep 18'!K13)/12</f>
        <v>0</v>
      </c>
    </row>
    <row r="14" spans="1:9" ht="18" x14ac:dyDescent="0.25">
      <c r="A14" s="7" t="s">
        <v>18</v>
      </c>
      <c r="B14" s="8">
        <f>('Oct 17'!B14+'Nov 17'!B14+'Dic 17'!B14+'Ene 18'!B14+'Feb 18'!B14+'Mar 18'!B14+'Abr 18'!B14+'May 18'!B14+'Jun 18'!B14+'Julio 18'!B14+'Ago 18'!B14+'Sep 18'!B14)/12</f>
        <v>505.08333333333331</v>
      </c>
      <c r="C14" s="242">
        <f>('Oct 17'!C14+'Nov 17'!C14+'Dic 17'!C14+'Ene 18'!C14+'Feb 18'!C14+'Mar 18'!C14+'Abr 18'!C14+'May 18'!C14+'Jun 18'!C14+'Julio 18'!C14+'Ago 18'!C14+'Sep 18'!C14)/12</f>
        <v>592.91666666666663</v>
      </c>
      <c r="D14" s="9">
        <f>('Oct 17'!D14+'Nov 17'!D14+'Dic 17'!D14+'Ene 18'!D14+'Feb 18'!D14+'Mar 18'!D14+'Abr 18'!D14+'May 18'!D14+'Jun 18'!D14+'Julio 18'!D14+'Ago 18'!D14+'Sep 18'!D14)</f>
        <v>515715</v>
      </c>
      <c r="E14" s="8">
        <f>('Oct 17'!F14+'Nov 17'!F14+'Dic 17'!F14+'Ene 18'!F14+'Feb 18'!F14+'Mar 18'!F14+'Abr 18'!F14+'May 18'!F14+'Jun 18'!F14+'Julio 18'!F14+'Ago 18'!F14+'Sep 18'!G14)/12</f>
        <v>91.333333333333329</v>
      </c>
      <c r="F14" s="9">
        <f>('Oct 17'!G14+'Nov 17'!G14+'Dic 17'!G14+'Ene 18'!G14+'Feb 18'!G14+'Mar 18'!G14+'Abr 18'!G14+'May 18'!G14+'Jun 18'!G14+'Julio 18'!G14+'Ago 18'!G14+'Sep 18'!H14)/12</f>
        <v>501.58333333333331</v>
      </c>
      <c r="G14" s="8">
        <f>('Oct 17'!H14+'Nov 17'!H14+'Dic 17'!H14+'Ene 18'!H14+'Feb 18'!H14+'Mar 18'!H14+'Abr 18'!H14+'May 18'!H14+'Jun 18'!H14+'Julio 18'!H14+'Ago 18'!H14+'Sep 18'!I14)/12</f>
        <v>343.75</v>
      </c>
      <c r="H14" s="242">
        <f>('Oct 17'!I14+'Nov 17'!I14+'Dic 17'!I14+'Ene 18'!I14+'Feb 18'!I14+'Mar 18'!I14+'Abr 18'!I14+'May 18'!I14+'Jun 18'!I14+'Julio 18'!I14+'Ago 18'!I14+'Sep 18'!J14)/12</f>
        <v>249.16666666666666</v>
      </c>
      <c r="I14" s="9">
        <f>('Oct 17'!J14+'Nov 17'!J14+'Dic 17'!J14+'Ene 18'!J14+'Feb 18'!J14+'Mar 18'!J14+'Abr 18'!J14+'May 18'!J14+'Jun 18'!J14+'Julio 18'!J14+'Ago 18'!J14+'Sep 18'!K14)/12</f>
        <v>0</v>
      </c>
    </row>
    <row r="15" spans="1:9" ht="18" x14ac:dyDescent="0.25">
      <c r="A15" s="7" t="s">
        <v>19</v>
      </c>
      <c r="B15" s="8">
        <f>('Oct 17'!B15+'Nov 17'!B15+'Dic 17'!B15+'Ene 18'!B15+'Feb 18'!B15+'Mar 18'!B15+'Abr 18'!B15+'May 18'!B15+'Jun 18'!B15+'Julio 18'!B15+'Ago 18'!B15+'Sep 18'!B15)/12</f>
        <v>193.33333333333334</v>
      </c>
      <c r="C15" s="242">
        <f>('Oct 17'!C15+'Nov 17'!C15+'Dic 17'!C15+'Ene 18'!C15+'Feb 18'!C15+'Mar 18'!C15+'Abr 18'!C15+'May 18'!C15+'Jun 18'!C15+'Julio 18'!C15+'Ago 18'!C15+'Sep 18'!C15)/12</f>
        <v>232.58333333333334</v>
      </c>
      <c r="D15" s="9">
        <f>('Oct 17'!D15+'Nov 17'!D15+'Dic 17'!D15+'Ene 18'!D15+'Feb 18'!D15+'Mar 18'!D15+'Abr 18'!D15+'May 18'!D15+'Jun 18'!D15+'Julio 18'!D15+'Ago 18'!D15+'Sep 18'!D15)</f>
        <v>181439</v>
      </c>
      <c r="E15" s="8">
        <f>('Oct 17'!F15+'Nov 17'!F15+'Dic 17'!F15+'Ene 18'!F15+'Feb 18'!F15+'Mar 18'!F15+'Abr 18'!F15+'May 18'!F15+'Jun 18'!F15+'Julio 18'!F15+'Ago 18'!F15+'Sep 18'!G15)/12</f>
        <v>36.75</v>
      </c>
      <c r="F15" s="9">
        <f>('Oct 17'!G15+'Nov 17'!G15+'Dic 17'!G15+'Ene 18'!G15+'Feb 18'!G15+'Mar 18'!G15+'Abr 18'!G15+'May 18'!G15+'Jun 18'!G15+'Julio 18'!G15+'Ago 18'!G15+'Sep 18'!H15)/12</f>
        <v>195.83333333333334</v>
      </c>
      <c r="G15" s="8">
        <f>('Oct 17'!H15+'Nov 17'!H15+'Dic 17'!H15+'Ene 18'!H15+'Feb 18'!H15+'Mar 18'!H15+'Abr 18'!H15+'May 18'!H15+'Jun 18'!H15+'Julio 18'!H15+'Ago 18'!H15+'Sep 18'!I15)/12</f>
        <v>130.5</v>
      </c>
      <c r="H15" s="242">
        <f>('Oct 17'!I15+'Nov 17'!I15+'Dic 17'!I15+'Ene 18'!I15+'Feb 18'!I15+'Mar 18'!I15+'Abr 18'!I15+'May 18'!I15+'Jun 18'!I15+'Julio 18'!I15+'Ago 18'!I15+'Sep 18'!J15)/12</f>
        <v>102.08333333333333</v>
      </c>
      <c r="I15" s="9">
        <f>('Oct 17'!J15+'Nov 17'!J15+'Dic 17'!J15+'Ene 18'!J15+'Feb 18'!J15+'Mar 18'!J15+'Abr 18'!J15+'May 18'!J15+'Jun 18'!J15+'Julio 18'!J15+'Ago 18'!J15+'Sep 18'!K15)/12</f>
        <v>0</v>
      </c>
    </row>
    <row r="16" spans="1:9" ht="18.75" thickBot="1" x14ac:dyDescent="0.3">
      <c r="A16" s="10" t="s">
        <v>20</v>
      </c>
      <c r="B16" s="11">
        <f>('Oct 17'!B16+'Nov 17'!B16+'Dic 17'!B16+'Ene 18'!B16+'Feb 18'!B16+'Mar 18'!B16+'Abr 18'!B16+'May 18'!B16+'Jun 18'!B16+'Julio 18'!B16+'Ago 18'!B16+'Sep 18'!B16)/12</f>
        <v>571.25</v>
      </c>
      <c r="C16" s="244">
        <f>('Oct 17'!C16+'Nov 17'!C16+'Dic 17'!C16+'Ene 18'!C16+'Feb 18'!C16+'Mar 18'!C16+'Abr 18'!C16+'May 18'!C16+'Jun 18'!C16+'Julio 18'!C16+'Ago 18'!C16+'Sep 18'!C16)/12</f>
        <v>732</v>
      </c>
      <c r="D16" s="12">
        <f>('Oct 17'!D16+'Nov 17'!D16+'Dic 17'!D16+'Ene 18'!D16+'Feb 18'!D16+'Mar 18'!D16+'Abr 18'!D16+'May 18'!D16+'Jun 18'!D16+'Julio 18'!D16+'Ago 18'!D16+'Sep 18'!D16)</f>
        <v>673053</v>
      </c>
      <c r="E16" s="11">
        <f>('Oct 17'!F16+'Nov 17'!F16+'Dic 17'!F16+'Ene 18'!F16+'Feb 18'!F16+'Mar 18'!F16+'Abr 18'!F16+'May 18'!F16+'Jun 18'!F16+'Julio 18'!F16+'Ago 18'!F16+'Sep 18'!G16)/12</f>
        <v>148.58333333333334</v>
      </c>
      <c r="F16" s="12">
        <f>('Oct 17'!G16+'Nov 17'!G16+'Dic 17'!G16+'Ene 18'!G16+'Feb 18'!G16+'Mar 18'!G16+'Abr 18'!G16+'May 18'!G16+'Jun 18'!G16+'Julio 18'!G16+'Ago 18'!G16+'Sep 18'!H16)/12</f>
        <v>583.41666666666663</v>
      </c>
      <c r="G16" s="11">
        <f>('Oct 17'!H16+'Nov 17'!H16+'Dic 17'!H16+'Ene 18'!H16+'Feb 18'!H16+'Mar 18'!H16+'Abr 18'!H16+'May 18'!H16+'Jun 18'!H16+'Julio 18'!H16+'Ago 18'!H16+'Sep 18'!I16)/12</f>
        <v>461.33333333333331</v>
      </c>
      <c r="H16" s="244">
        <f>('Oct 17'!I16+'Nov 17'!I16+'Dic 17'!I16+'Ene 18'!I16+'Feb 18'!I16+'Mar 18'!I16+'Abr 18'!I16+'May 18'!I16+'Jun 18'!I16+'Julio 18'!I16+'Ago 18'!I16+'Sep 18'!J16)/12</f>
        <v>270.66666666666669</v>
      </c>
      <c r="I16" s="12">
        <f>('Oct 17'!J16+'Nov 17'!J16+'Dic 17'!J16+'Ene 18'!J16+'Feb 18'!J16+'Mar 18'!J16+'Abr 18'!J16+'May 18'!J16+'Jun 18'!J16+'Julio 18'!J16+'Ago 18'!J16+'Sep 18'!K16)/12</f>
        <v>0</v>
      </c>
    </row>
    <row r="17" spans="1:11" ht="18.75" thickBot="1" x14ac:dyDescent="0.3">
      <c r="A17" s="13" t="s">
        <v>21</v>
      </c>
      <c r="B17" s="38">
        <f>SUM(B9:B16)</f>
        <v>3473.2500000000005</v>
      </c>
      <c r="C17" s="38">
        <f t="shared" ref="C17:D17" si="0">SUM(C9:C16)</f>
        <v>4375.4166666666661</v>
      </c>
      <c r="D17" s="241">
        <f t="shared" si="0"/>
        <v>3681634</v>
      </c>
      <c r="E17" s="241">
        <f>SUM(E9:E16)</f>
        <v>787.25</v>
      </c>
      <c r="F17" s="241">
        <f>SUM(F9:F16)</f>
        <v>3588.166666666667</v>
      </c>
      <c r="G17" s="38">
        <f t="shared" ref="G17:I17" si="1">SUM(G9:G16)</f>
        <v>2603.3333333333335</v>
      </c>
      <c r="H17" s="39">
        <f>SUM(H9:H16)</f>
        <v>1772.0833333333335</v>
      </c>
      <c r="I17" s="40">
        <f t="shared" si="1"/>
        <v>0</v>
      </c>
    </row>
    <row r="18" spans="1:11" ht="18.75" thickBot="1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1" ht="16.5" thickBot="1" x14ac:dyDescent="0.3">
      <c r="A19" s="382" t="s">
        <v>22</v>
      </c>
      <c r="B19" s="383"/>
      <c r="C19" s="383"/>
      <c r="D19" s="383"/>
      <c r="E19" s="383"/>
      <c r="F19" s="383"/>
      <c r="G19" s="383"/>
      <c r="H19" s="383"/>
      <c r="I19" s="384"/>
    </row>
    <row r="20" spans="1:11" ht="18" x14ac:dyDescent="0.25">
      <c r="A20" s="16" t="s">
        <v>23</v>
      </c>
      <c r="B20" s="242">
        <f>('Oct 17'!B20+'Nov 17'!B20+'Dic 17'!B20+'Ene 18'!B20+'Feb 18'!B20+'Mar 18'!B20+'Abr 18'!B20+'May 18'!B20+'Jun 18'!B20+'Julio 18'!B20+'Ago 18'!B20+'Sep 18'!B20)/12</f>
        <v>860.08333333333337</v>
      </c>
      <c r="C20" s="242">
        <f>('Oct 17'!C20+'Nov 17'!C20+'Dic 17'!C20+'Ene 18'!C20+'Feb 18'!C20+'Mar 18'!C20+'Abr 18'!C20+'May 18'!C20+'Jun 18'!C20+'Julio 18'!C20+'Ago 18'!C20+'Sep 18'!C20)/12</f>
        <v>1124.9166666666667</v>
      </c>
      <c r="D20" s="242">
        <f>('Oct 17'!D20+'Nov 17'!D20+'Dic 17'!D20+'Ene 18'!D20+'Feb 18'!D20+'Mar 18'!D20+'Abr 18'!D20+'May 18'!D20+'Jun 18'!D20+'Julio 18'!D20+'Ago 18'!D20+'Sep 18'!D20)</f>
        <v>931115</v>
      </c>
      <c r="E20" s="242">
        <f>('Oct 17'!F20+'Nov 17'!F20+'Dic 17'!F20+'Ene 18'!F20+'Feb 18'!F20+'Mar 18'!F20+'Abr 18'!F20+'May 18'!F20+'Jun 18'!F20+'Julio 18'!F20+'Ago 18'!F20+'Sep 18'!G20)/12</f>
        <v>247.91666666666666</v>
      </c>
      <c r="F20" s="242">
        <f>('Oct 17'!G20+'Nov 17'!G20+'Dic 17'!G20+'Ene 18'!G20+'Feb 18'!G20+'Mar 18'!G20+'Abr 18'!G20+'May 18'!G20+'Jun 18'!G20+'Julio 18'!G20+'Ago 18'!G20+'Sep 18'!H20)/12</f>
        <v>877</v>
      </c>
      <c r="G20" s="242">
        <f>('Oct 17'!H20+'Nov 17'!H20+'Dic 17'!H20+'Ene 18'!H20+'Feb 18'!H20+'Mar 18'!H20+'Abr 18'!H20+'May 18'!H20+'Jun 18'!H20+'Julio 18'!H20+'Ago 18'!H20+'Sep 18'!I20)/12</f>
        <v>704.91666666666663</v>
      </c>
      <c r="H20" s="242">
        <f>('Oct 17'!I20+'Nov 17'!I20+'Dic 17'!I20+'Ene 18'!I20+'Feb 18'!I20+'Mar 18'!I20+'Abr 18'!I20+'May 18'!I20+'Jun 18'!I20+'Julio 18'!I20+'Ago 18'!I20+'Sep 18'!J20)/12</f>
        <v>420</v>
      </c>
      <c r="I20" s="242">
        <f>('Oct 17'!J20+'Nov 17'!J20+'Dic 17'!J20+'Ene 18'!J20+'Feb 18'!J20+'Mar 18'!J20+'Abr 18'!J20+'May 18'!J20+'Jun 18'!J20+'Julio 18'!J20+'Ago 18'!J20+'Sep 18'!K20)/12</f>
        <v>0</v>
      </c>
      <c r="K20" s="250"/>
    </row>
    <row r="21" spans="1:11" ht="18" x14ac:dyDescent="0.25">
      <c r="A21" s="16" t="s">
        <v>24</v>
      </c>
      <c r="B21" s="242">
        <f>('Oct 17'!B21+'Nov 17'!B21+'Dic 17'!B21+'Ene 18'!B21+'Feb 18'!B21+'Mar 18'!B21+'Abr 18'!B21+'May 18'!B21+'Jun 18'!B21+'Julio 18'!B21+'Ago 18'!B21+'Sep 18'!B21)/12</f>
        <v>509.33333333333331</v>
      </c>
      <c r="C21" s="242">
        <f>('Oct 17'!C21+'Nov 17'!C21+'Dic 17'!C21+'Ene 18'!C21+'Feb 18'!C21+'Mar 18'!C21+'Abr 18'!C21+'May 18'!C21+'Jun 18'!C21+'Julio 18'!C21+'Ago 18'!C21+'Sep 18'!C21)/12</f>
        <v>681</v>
      </c>
      <c r="D21" s="242">
        <f>('Oct 17'!D21+'Nov 17'!D21+'Dic 17'!D21+'Ene 18'!D21+'Feb 18'!D21+'Mar 18'!D21+'Abr 18'!D21+'May 18'!D21+'Jun 18'!D21+'Julio 18'!D21+'Ago 18'!D21+'Sep 18'!D21)</f>
        <v>570941</v>
      </c>
      <c r="E21" s="242">
        <f>('Oct 17'!F21+'Nov 17'!F21+'Dic 17'!F21+'Ene 18'!F21+'Feb 18'!F21+'Mar 18'!F21+'Abr 18'!F21+'May 18'!F21+'Jun 18'!F21+'Julio 18'!F21+'Ago 18'!F21+'Sep 18'!G21)/12</f>
        <v>159.08333333333334</v>
      </c>
      <c r="F21" s="242">
        <f>('Oct 17'!G21+'Nov 17'!G21+'Dic 17'!G21+'Ene 18'!G21+'Feb 18'!G21+'Mar 18'!G21+'Abr 18'!G21+'May 18'!G21+'Jun 18'!G21+'Julio 18'!G21+'Ago 18'!G21+'Sep 18'!H21)/12</f>
        <v>521.91666666666663</v>
      </c>
      <c r="G21" s="242">
        <f>('Oct 17'!H21+'Nov 17'!H21+'Dic 17'!H21+'Ene 18'!H21+'Feb 18'!H21+'Mar 18'!H21+'Abr 18'!H21+'May 18'!H21+'Jun 18'!H21+'Julio 18'!H21+'Ago 18'!H21+'Sep 18'!I21)/12</f>
        <v>435.08333333333331</v>
      </c>
      <c r="H21" s="242">
        <f>('Oct 17'!I21+'Nov 17'!I21+'Dic 17'!I21+'Ene 18'!I21+'Feb 18'!I21+'Mar 18'!I21+'Abr 18'!I21+'May 18'!I21+'Jun 18'!I21+'Julio 18'!I21+'Ago 18'!I21+'Sep 18'!J21)/12</f>
        <v>245.91666666666666</v>
      </c>
      <c r="I21" s="242">
        <f>('Oct 17'!J21+'Nov 17'!J21+'Dic 17'!J21+'Ene 18'!J21+'Feb 18'!J21+'Mar 18'!J21+'Abr 18'!J21+'May 18'!J21+'Jun 18'!J21+'Julio 18'!J21+'Ago 18'!J21+'Sep 18'!K21)/12</f>
        <v>0</v>
      </c>
    </row>
    <row r="22" spans="1:11" ht="18.75" thickBot="1" x14ac:dyDescent="0.3">
      <c r="A22" s="4" t="s">
        <v>25</v>
      </c>
      <c r="B22" s="397">
        <f>('Oct 17'!B22+'Nov 17'!B22+'Dic 17'!B22+'Ene 18'!B22+'Feb 18'!B22+'Mar 18'!B22+'Abr 18'!B22+'May 18'!B22+'Jun 18'!B22+'Julio 18'!B22+'Ago 18'!B22+'Sep 18'!B22)/12</f>
        <v>313.41666666666669</v>
      </c>
      <c r="C22" s="397">
        <f>('Oct 17'!C22+'Nov 17'!C22+'Dic 17'!C22+'Ene 18'!C22+'Feb 18'!C22+'Mar 18'!C22+'Abr 18'!C22+'May 18'!C22+'Jun 18'!C22+'Julio 18'!C22+'Ago 18'!C22+'Sep 18'!C22)/12</f>
        <v>418.83333333333331</v>
      </c>
      <c r="D22" s="397">
        <f>('Oct 17'!D22+'Nov 17'!D22+'Dic 17'!D22+'Ene 18'!D22+'Feb 18'!D22+'Mar 18'!D22+'Abr 18'!D22+'May 18'!D22+'Jun 18'!D22+'Julio 18'!D22+'Ago 18'!D22+'Sep 18'!D22)</f>
        <v>355815</v>
      </c>
      <c r="E22" s="397">
        <f>('Oct 17'!F22+'Nov 17'!F22+'Dic 17'!F22+'Ene 18'!F22+'Feb 18'!F22+'Mar 18'!F22+'Abr 18'!F22+'May 18'!F22+'Jun 18'!F22+'Julio 18'!F22+'Ago 18'!F22+'Sep 18'!G22)/12</f>
        <v>105.75</v>
      </c>
      <c r="F22" s="397">
        <f>('Oct 17'!G22+'Nov 17'!G22+'Dic 17'!G22+'Ene 18'!G22+'Feb 18'!G22+'Mar 18'!G22+'Abr 18'!G22+'May 18'!G22+'Jun 18'!G22+'Julio 18'!G22+'Ago 18'!G22+'Sep 18'!H22)/12</f>
        <v>313.08333333333331</v>
      </c>
      <c r="G22" s="397">
        <f>('Oct 17'!H22+'Nov 17'!H22+'Dic 17'!H22+'Ene 18'!H22+'Feb 18'!H22+'Mar 18'!H22+'Abr 18'!H22+'May 18'!H22+'Jun 18'!H22+'Julio 18'!H22+'Ago 18'!H22+'Sep 18'!I22)/12</f>
        <v>260.33333333333331</v>
      </c>
      <c r="H22" s="397">
        <f>('Oct 17'!I22+'Nov 17'!I22+'Dic 17'!I22+'Ene 18'!I22+'Feb 18'!I22+'Mar 18'!I22+'Abr 18'!I22+'May 18'!I22+'Jun 18'!I22+'Julio 18'!I22+'Ago 18'!I22+'Sep 18'!J22)/12</f>
        <v>158.5</v>
      </c>
      <c r="I22" s="397">
        <f>('Oct 17'!J22+'Nov 17'!J22+'Dic 17'!J22+'Ene 18'!J22+'Feb 18'!J22+'Mar 18'!J22+'Abr 18'!J22+'May 18'!J22+'Jun 18'!J22+'Julio 18'!J22+'Ago 18'!J22+'Sep 18'!K22)/12</f>
        <v>0</v>
      </c>
    </row>
    <row r="23" spans="1:11" ht="18" x14ac:dyDescent="0.25">
      <c r="A23" s="7" t="s">
        <v>26</v>
      </c>
      <c r="B23" s="5">
        <f>('Oct 17'!B23+'Nov 17'!B23+'Dic 17'!B23+'Ene 18'!B23+'Feb 18'!B23+'Mar 18'!B23+'Abr 18'!B23+'May 18'!B23+'Jun 18'!B23+'Julio 18'!B23+'Ago 18'!B23+'Sep 18'!B23)/12</f>
        <v>431.58333333333331</v>
      </c>
      <c r="C23" s="243">
        <f>('Oct 17'!C23+'Nov 17'!C23+'Dic 17'!C23+'Ene 18'!C23+'Feb 18'!C23+'Mar 18'!C23+'Abr 18'!C23+'May 18'!C23+'Jun 18'!C23+'Julio 18'!C23+'Ago 18'!C23+'Sep 18'!C23)/12</f>
        <v>524.41666666666663</v>
      </c>
      <c r="D23" s="6">
        <f>('Oct 17'!D23+'Nov 17'!D23+'Dic 17'!D23+'Ene 18'!D23+'Feb 18'!D23+'Mar 18'!D23+'Abr 18'!D23+'May 18'!D23+'Jun 18'!D23+'Julio 18'!D23+'Ago 18'!D23+'Sep 18'!D23)</f>
        <v>436776</v>
      </c>
      <c r="E23" s="5">
        <f>('Oct 17'!F23+'Nov 17'!F23+'Dic 17'!F23+'Ene 18'!F23+'Feb 18'!F23+'Mar 18'!F23+'Abr 18'!F23+'May 18'!F23+'Jun 18'!F23+'Julio 18'!F23+'Ago 18'!F23+'Sep 18'!G23)/12</f>
        <v>82.25</v>
      </c>
      <c r="F23" s="6">
        <f>('Oct 17'!G23+'Nov 17'!G23+'Dic 17'!G23+'Ene 18'!G23+'Feb 18'!G23+'Mar 18'!G23+'Abr 18'!G23+'May 18'!G23+'Jun 18'!G23+'Julio 18'!G23+'Ago 18'!G23+'Sep 18'!H23)/12</f>
        <v>442.16666666666669</v>
      </c>
      <c r="G23" s="5">
        <f>('Oct 17'!H23+'Nov 17'!H23+'Dic 17'!H23+'Ene 18'!H23+'Feb 18'!H23+'Mar 18'!H23+'Abr 18'!H23+'May 18'!H23+'Jun 18'!H23+'Julio 18'!H23+'Ago 18'!H23+'Sep 18'!I23)/12</f>
        <v>303.41666666666669</v>
      </c>
      <c r="H23" s="243">
        <f>('Oct 17'!I23+'Nov 17'!I23+'Dic 17'!I23+'Ene 18'!I23+'Feb 18'!I23+'Mar 18'!I23+'Abr 18'!I23+'May 18'!I23+'Jun 18'!I23+'Julio 18'!I23+'Ago 18'!I23+'Sep 18'!J23)/12</f>
        <v>221</v>
      </c>
      <c r="I23" s="6">
        <f>('Oct 17'!J23+'Nov 17'!J23+'Dic 17'!J23+'Ene 18'!J23+'Feb 18'!J23+'Mar 18'!J23+'Abr 18'!J23+'May 18'!J23+'Jun 18'!J23+'Julio 18'!J23+'Ago 18'!J23+'Sep 18'!K23)/12</f>
        <v>0</v>
      </c>
    </row>
    <row r="24" spans="1:11" ht="18" x14ac:dyDescent="0.25">
      <c r="A24" s="7" t="s">
        <v>27</v>
      </c>
      <c r="B24" s="8">
        <f>('Oct 17'!B24+'Nov 17'!B24+'Dic 17'!B24+'Ene 18'!B24+'Feb 18'!B24+'Mar 18'!B24+'Abr 18'!B24+'May 18'!B24+'Jun 18'!B24+'Julio 18'!B24+'Ago 18'!B24+'Sep 18'!B24)/12</f>
        <v>249.91666666666666</v>
      </c>
      <c r="C24" s="242">
        <f>('Oct 17'!C24+'Nov 17'!C24+'Dic 17'!C24+'Ene 18'!C24+'Feb 18'!C24+'Mar 18'!C24+'Abr 18'!C24+'May 18'!C24+'Jun 18'!C24+'Julio 18'!C24+'Ago 18'!C24+'Sep 18'!C24)/12</f>
        <v>316.5</v>
      </c>
      <c r="D24" s="9">
        <f>('Oct 17'!D24+'Nov 17'!D24+'Dic 17'!D24+'Ene 18'!D24+'Feb 18'!D24+'Mar 18'!D24+'Abr 18'!D24+'May 18'!D24+'Jun 18'!D24+'Julio 18'!D24+'Ago 18'!D24+'Sep 18'!D24)</f>
        <v>271637</v>
      </c>
      <c r="E24" s="8">
        <f>('Oct 17'!F24+'Nov 17'!F24+'Dic 17'!F24+'Ene 18'!F24+'Feb 18'!F24+'Mar 18'!F24+'Abr 18'!F24+'May 18'!F24+'Jun 18'!F24+'Julio 18'!F24+'Ago 18'!F24+'Sep 18'!G24)/12</f>
        <v>63.416666666666664</v>
      </c>
      <c r="F24" s="9">
        <f>('Oct 17'!G24+'Nov 17'!G24+'Dic 17'!G24+'Ene 18'!G24+'Feb 18'!G24+'Mar 18'!G24+'Abr 18'!G24+'May 18'!G24+'Jun 18'!G24+'Julio 18'!G24+'Ago 18'!G24+'Sep 18'!H24)/12</f>
        <v>253.08333333333334</v>
      </c>
      <c r="G24" s="8">
        <f>('Oct 17'!H24+'Nov 17'!H24+'Dic 17'!H24+'Ene 18'!H24+'Feb 18'!H24+'Mar 18'!H24+'Abr 18'!H24+'May 18'!H24+'Jun 18'!H24+'Julio 18'!H24+'Ago 18'!H24+'Sep 18'!I24)/12</f>
        <v>182.91666666666666</v>
      </c>
      <c r="H24" s="242">
        <f>('Oct 17'!I24+'Nov 17'!I24+'Dic 17'!I24+'Ene 18'!I24+'Feb 18'!I24+'Mar 18'!I24+'Abr 18'!I24+'May 18'!I24+'Jun 18'!I24+'Julio 18'!I24+'Ago 18'!I24+'Sep 18'!J24)/12</f>
        <v>133.58333333333334</v>
      </c>
      <c r="I24" s="9">
        <f>('Oct 17'!J24+'Nov 17'!J24+'Dic 17'!J24+'Ene 18'!J24+'Feb 18'!J24+'Mar 18'!J24+'Abr 18'!J24+'May 18'!J24+'Jun 18'!J24+'Julio 18'!J24+'Ago 18'!J24+'Sep 18'!K24)/12</f>
        <v>0</v>
      </c>
    </row>
    <row r="25" spans="1:11" ht="18" x14ac:dyDescent="0.25">
      <c r="A25" s="7" t="s">
        <v>28</v>
      </c>
      <c r="B25" s="8">
        <f>('Oct 17'!B25+'Nov 17'!B25+'Dic 17'!B25+'Ene 18'!B25+'Feb 18'!B25+'Mar 18'!B25+'Abr 18'!B25+'May 18'!B25+'Jun 18'!B25+'Julio 18'!B25+'Ago 18'!B25+'Sep 18'!B25)/12</f>
        <v>200.08333333333334</v>
      </c>
      <c r="C25" s="242">
        <f>('Oct 17'!C25+'Nov 17'!C25+'Dic 17'!C25+'Ene 18'!C25+'Feb 18'!C25+'Mar 18'!C25+'Abr 18'!C25+'May 18'!C25+'Jun 18'!C25+'Julio 18'!C25+'Ago 18'!C25+'Sep 18'!C25)/12</f>
        <v>271.58333333333331</v>
      </c>
      <c r="D25" s="9">
        <f>('Oct 17'!D25+'Nov 17'!D25+'Dic 17'!D25+'Ene 18'!D25+'Feb 18'!D25+'Mar 18'!D25+'Abr 18'!D25+'May 18'!D25+'Jun 18'!D25+'Julio 18'!D25+'Ago 18'!D25+'Sep 18'!D25)</f>
        <v>250548</v>
      </c>
      <c r="E25" s="8">
        <f>('Oct 17'!F25+'Nov 17'!F25+'Dic 17'!F25+'Ene 18'!F25+'Feb 18'!F25+'Mar 18'!F25+'Abr 18'!F25+'May 18'!F25+'Jun 18'!F25+'Julio 18'!F25+'Ago 18'!F25+'Sep 18'!G25)/12</f>
        <v>67.083333333333329</v>
      </c>
      <c r="F25" s="9">
        <f>('Oct 17'!G25+'Nov 17'!G25+'Dic 17'!G25+'Ene 18'!G25+'Feb 18'!G25+'Mar 18'!G25+'Abr 18'!G25+'May 18'!G25+'Jun 18'!G25+'Julio 18'!G25+'Ago 18'!G25+'Sep 18'!H25)/12</f>
        <v>204.5</v>
      </c>
      <c r="G25" s="8">
        <f>('Oct 17'!H25+'Nov 17'!H25+'Dic 17'!H25+'Ene 18'!H25+'Feb 18'!H25+'Mar 18'!H25+'Abr 18'!H25+'May 18'!H25+'Jun 18'!H25+'Julio 18'!H25+'Ago 18'!H25+'Sep 18'!I25)/12</f>
        <v>168.58333333333334</v>
      </c>
      <c r="H25" s="242">
        <f>('Oct 17'!I25+'Nov 17'!I25+'Dic 17'!I25+'Ene 18'!I25+'Feb 18'!I25+'Mar 18'!I25+'Abr 18'!I25+'May 18'!I25+'Jun 18'!I25+'Julio 18'!I25+'Ago 18'!I25+'Sep 18'!J25)/12</f>
        <v>103</v>
      </c>
      <c r="I25" s="9">
        <f>('Oct 17'!J25+'Nov 17'!J25+'Dic 17'!J25+'Ene 18'!J25+'Feb 18'!J25+'Mar 18'!J25+'Abr 18'!J25+'May 18'!J25+'Jun 18'!J25+'Julio 18'!J25+'Ago 18'!J25+'Sep 18'!K25)/12</f>
        <v>0</v>
      </c>
    </row>
    <row r="26" spans="1:11" ht="18" x14ac:dyDescent="0.25">
      <c r="A26" s="7" t="s">
        <v>29</v>
      </c>
      <c r="B26" s="8">
        <f>('Oct 17'!B26+'Nov 17'!B26+'Dic 17'!B26+'Ene 18'!B26+'Feb 18'!B26+'Mar 18'!B26+'Abr 18'!B26+'May 18'!B26+'Jun 18'!B26+'Julio 18'!B26+'Ago 18'!B26+'Sep 18'!B26)/12</f>
        <v>533.91666666666663</v>
      </c>
      <c r="C26" s="242">
        <f>('Oct 17'!C26+'Nov 17'!C26+'Dic 17'!C26+'Ene 18'!C26+'Feb 18'!C26+'Mar 18'!C26+'Abr 18'!C26+'May 18'!C26+'Jun 18'!C26+'Julio 18'!C26+'Ago 18'!C26+'Sep 18'!C26)/12</f>
        <v>707.08333333333337</v>
      </c>
      <c r="D26" s="9">
        <f>('Oct 17'!D26+'Nov 17'!D26+'Dic 17'!D26+'Ene 18'!D26+'Feb 18'!D26+'Mar 18'!D26+'Abr 18'!D26+'May 18'!D26+'Jun 18'!D26+'Julio 18'!D26+'Ago 18'!D26+'Sep 18'!D26)</f>
        <v>593126</v>
      </c>
      <c r="E26" s="8">
        <f>('Oct 17'!F26+'Nov 17'!F26+'Dic 17'!F26+'Ene 18'!F26+'Feb 18'!F26+'Mar 18'!F26+'Abr 18'!F26+'May 18'!F26+'Jun 18'!F26+'Julio 18'!F26+'Ago 18'!F26+'Sep 18'!G26)/12</f>
        <v>155.08333333333334</v>
      </c>
      <c r="F26" s="9">
        <f>('Oct 17'!G26+'Nov 17'!G26+'Dic 17'!G26+'Ene 18'!G26+'Feb 18'!G26+'Mar 18'!G26+'Abr 18'!G26+'May 18'!G26+'Jun 18'!G26+'Julio 18'!G26+'Ago 18'!G26+'Sep 18'!H26)/12</f>
        <v>552</v>
      </c>
      <c r="G26" s="8">
        <f>('Oct 17'!H26+'Nov 17'!H26+'Dic 17'!H26+'Ene 18'!H26+'Feb 18'!H26+'Mar 18'!H26+'Abr 18'!H26+'May 18'!H26+'Jun 18'!H26+'Julio 18'!H26+'Ago 18'!H26+'Sep 18'!I26)/12</f>
        <v>413.33333333333331</v>
      </c>
      <c r="H26" s="242">
        <f>('Oct 17'!I26+'Nov 17'!I26+'Dic 17'!I26+'Ene 18'!I26+'Feb 18'!I26+'Mar 18'!I26+'Abr 18'!I26+'May 18'!I26+'Jun 18'!I26+'Julio 18'!I26+'Ago 18'!I26+'Sep 18'!J26)/12</f>
        <v>293.75</v>
      </c>
      <c r="I26" s="9">
        <f>('Oct 17'!J26+'Nov 17'!J26+'Dic 17'!J26+'Ene 18'!J26+'Feb 18'!J26+'Mar 18'!J26+'Abr 18'!J26+'May 18'!J26+'Jun 18'!J26+'Julio 18'!J26+'Ago 18'!J26+'Sep 18'!K26)/12</f>
        <v>0</v>
      </c>
    </row>
    <row r="27" spans="1:11" ht="18" x14ac:dyDescent="0.25">
      <c r="A27" s="7" t="s">
        <v>30</v>
      </c>
      <c r="B27" s="8">
        <f>('Oct 17'!B27+'Nov 17'!B27+'Dic 17'!B27+'Ene 18'!B27+'Feb 18'!B27+'Mar 18'!B27+'Abr 18'!B27+'May 18'!B27+'Jun 18'!B27+'Julio 18'!B27+'Ago 18'!B27+'Sep 18'!B27)/12</f>
        <v>604.08333333333337</v>
      </c>
      <c r="C27" s="242">
        <f>('Oct 17'!C27+'Nov 17'!C27+'Dic 17'!C27+'Ene 18'!C27+'Feb 18'!C27+'Mar 18'!C27+'Abr 18'!C27+'May 18'!C27+'Jun 18'!C27+'Julio 18'!C27+'Ago 18'!C27+'Sep 18'!C27)/12</f>
        <v>791.16666666666663</v>
      </c>
      <c r="D27" s="9">
        <f>('Oct 17'!D27+'Nov 17'!D27+'Dic 17'!D27+'Ene 18'!D27+'Feb 18'!D27+'Mar 18'!D27+'Abr 18'!D27+'May 18'!D27+'Jun 18'!D27+'Julio 18'!D27+'Ago 18'!D27+'Sep 18'!D27)</f>
        <v>707524</v>
      </c>
      <c r="E27" s="8">
        <f>('Oct 17'!F27+'Nov 17'!F27+'Dic 17'!F27+'Ene 18'!F27+'Feb 18'!F27+'Mar 18'!F27+'Abr 18'!F27+'May 18'!F27+'Jun 18'!F27+'Julio 18'!F27+'Ago 18'!F27+'Sep 18'!G27)/12</f>
        <v>148.33333333333334</v>
      </c>
      <c r="F27" s="9">
        <f>('Oct 17'!G27+'Nov 17'!G27+'Dic 17'!G27+'Ene 18'!G27+'Feb 18'!G27+'Mar 18'!G27+'Abr 18'!G27+'May 18'!G27+'Jun 18'!G27+'Julio 18'!G27+'Ago 18'!G27+'Sep 18'!H27)/12</f>
        <v>642.83333333333337</v>
      </c>
      <c r="G27" s="8">
        <f>('Oct 17'!H27+'Nov 17'!H27+'Dic 17'!H27+'Ene 18'!H27+'Feb 18'!H27+'Mar 18'!H27+'Abr 18'!H27+'May 18'!H27+'Jun 18'!H27+'Julio 18'!H27+'Ago 18'!H27+'Sep 18'!I27)/12</f>
        <v>476.91666666666669</v>
      </c>
      <c r="H27" s="242">
        <f>('Oct 17'!I27+'Nov 17'!I27+'Dic 17'!I27+'Ene 18'!I27+'Feb 18'!I27+'Mar 18'!I27+'Abr 18'!I27+'May 18'!I27+'Jun 18'!I27+'Julio 18'!I27+'Ago 18'!I27+'Sep 18'!J27)/12</f>
        <v>314.25</v>
      </c>
      <c r="I27" s="9">
        <f>('Oct 17'!J27+'Nov 17'!J27+'Dic 17'!J27+'Ene 18'!J27+'Feb 18'!J27+'Mar 18'!J27+'Abr 18'!J27+'May 18'!J27+'Jun 18'!J27+'Julio 18'!J27+'Ago 18'!J27+'Sep 18'!K27)/12</f>
        <v>0</v>
      </c>
    </row>
    <row r="28" spans="1:11" ht="18" x14ac:dyDescent="0.25">
      <c r="A28" s="7" t="s">
        <v>31</v>
      </c>
      <c r="B28" s="8">
        <f>('Oct 17'!B28+'Nov 17'!B28+'Dic 17'!B28+'Ene 18'!B28+'Feb 18'!B28+'Mar 18'!B28+'Abr 18'!B28+'May 18'!B28+'Jun 18'!B28+'Julio 18'!B28+'Ago 18'!B28+'Sep 18'!B28)/12</f>
        <v>597.25</v>
      </c>
      <c r="C28" s="242">
        <f>('Oct 17'!C28+'Nov 17'!C28+'Dic 17'!C28+'Ene 18'!C28+'Feb 18'!C28+'Mar 18'!C28+'Abr 18'!C28+'May 18'!C28+'Jun 18'!C28+'Julio 18'!C28+'Ago 18'!C28+'Sep 18'!C28)/12</f>
        <v>839</v>
      </c>
      <c r="D28" s="9">
        <f>('Oct 17'!D28+'Nov 17'!D28+'Dic 17'!D28+'Ene 18'!D28+'Feb 18'!D28+'Mar 18'!D28+'Abr 18'!D28+'May 18'!D28+'Jun 18'!D28+'Julio 18'!D28+'Ago 18'!D28+'Sep 18'!D28)</f>
        <v>696020</v>
      </c>
      <c r="E28" s="8">
        <f>('Oct 17'!F28+'Nov 17'!F28+'Dic 17'!F28+'Ene 18'!F28+'Feb 18'!F28+'Mar 18'!F28+'Abr 18'!F28+'May 18'!F28+'Jun 18'!F28+'Julio 18'!F28+'Ago 18'!F28+'Sep 18'!G28)/12</f>
        <v>233.41666666666666</v>
      </c>
      <c r="F28" s="9">
        <f>('Oct 17'!G28+'Nov 17'!G28+'Dic 17'!G28+'Ene 18'!G28+'Feb 18'!G28+'Mar 18'!G28+'Abr 18'!G28+'May 18'!G28+'Jun 18'!G28+'Julio 18'!G28+'Ago 18'!G28+'Sep 18'!H28)/12</f>
        <v>605.58333333333337</v>
      </c>
      <c r="G28" s="8">
        <f>('Oct 17'!H28+'Nov 17'!H28+'Dic 17'!H28+'Ene 18'!H28+'Feb 18'!H28+'Mar 18'!H28+'Abr 18'!H28+'May 18'!H28+'Jun 18'!H28+'Julio 18'!H28+'Ago 18'!H28+'Sep 18'!I28)/12</f>
        <v>540.91666666666663</v>
      </c>
      <c r="H28" s="242">
        <f>('Oct 17'!I28+'Nov 17'!I28+'Dic 17'!I28+'Ene 18'!I28+'Feb 18'!I28+'Mar 18'!I28+'Abr 18'!I28+'May 18'!I28+'Jun 18'!I28+'Julio 18'!I28+'Ago 18'!I28+'Sep 18'!J28)/12</f>
        <v>298.08333333333331</v>
      </c>
      <c r="I28" s="9">
        <f>('Oct 17'!J28+'Nov 17'!J28+'Dic 17'!J28+'Ene 18'!J28+'Feb 18'!J28+'Mar 18'!J28+'Abr 18'!J28+'May 18'!J28+'Jun 18'!J28+'Julio 18'!J28+'Ago 18'!J28+'Sep 18'!K28)/12</f>
        <v>0</v>
      </c>
    </row>
    <row r="29" spans="1:11" ht="18" x14ac:dyDescent="0.25">
      <c r="A29" s="7" t="s">
        <v>32</v>
      </c>
      <c r="B29" s="8">
        <f>('Oct 17'!B29+'Nov 17'!B29+'Dic 17'!B29+'Ene 18'!B29+'Feb 18'!B29+'Mar 18'!B29+'Abr 18'!B29+'May 18'!B29+'Jun 18'!B29+'Julio 18'!B29+'Ago 18'!B29+'Sep 18'!B29)/12</f>
        <v>415.33333333333331</v>
      </c>
      <c r="C29" s="242">
        <f>('Oct 17'!C29+'Nov 17'!C29+'Dic 17'!C29+'Ene 18'!C29+'Feb 18'!C29+'Mar 18'!C29+'Abr 18'!C29+'May 18'!C29+'Jun 18'!C29+'Julio 18'!C29+'Ago 18'!C29+'Sep 18'!C29)/12</f>
        <v>522.25</v>
      </c>
      <c r="D29" s="9">
        <f>('Oct 17'!D29+'Nov 17'!D29+'Dic 17'!D29+'Ene 18'!D29+'Feb 18'!D29+'Mar 18'!D29+'Abr 18'!D29+'May 18'!D29+'Jun 18'!D29+'Julio 18'!D29+'Ago 18'!D29+'Sep 18'!D29)</f>
        <v>415403</v>
      </c>
      <c r="E29" s="8">
        <f>('Oct 17'!F29+'Nov 17'!F29+'Dic 17'!F29+'Ene 18'!F29+'Feb 18'!F29+'Mar 18'!F29+'Abr 18'!F29+'May 18'!F29+'Jun 18'!F29+'Julio 18'!F29+'Ago 18'!F29+'Sep 18'!G29)/12</f>
        <v>89</v>
      </c>
      <c r="F29" s="9">
        <f>('Oct 17'!G29+'Nov 17'!G29+'Dic 17'!G29+'Ene 18'!G29+'Feb 18'!G29+'Mar 18'!G29+'Abr 18'!G29+'May 18'!G29+'Jun 18'!G29+'Julio 18'!G29+'Ago 18'!G29+'Sep 18'!H29)/12</f>
        <v>433.25</v>
      </c>
      <c r="G29" s="8">
        <f>('Oct 17'!H29+'Nov 17'!H29+'Dic 17'!H29+'Ene 18'!H29+'Feb 18'!H29+'Mar 18'!H29+'Abr 18'!H29+'May 18'!H29+'Jun 18'!H29+'Julio 18'!H29+'Ago 18'!H29+'Sep 18'!I29)/12</f>
        <v>307.33333333333331</v>
      </c>
      <c r="H29" s="242">
        <f>('Oct 17'!I29+'Nov 17'!I29+'Dic 17'!I29+'Ene 18'!I29+'Feb 18'!I29+'Mar 18'!I29+'Abr 18'!I29+'May 18'!I29+'Jun 18'!I29+'Julio 18'!I29+'Ago 18'!I29+'Sep 18'!J29)/12</f>
        <v>214.91666666666666</v>
      </c>
      <c r="I29" s="9">
        <f>('Oct 17'!J29+'Nov 17'!J29+'Dic 17'!J29+'Ene 18'!J29+'Feb 18'!J29+'Mar 18'!J29+'Abr 18'!J29+'May 18'!J29+'Jun 18'!J29+'Julio 18'!J29+'Ago 18'!J29+'Sep 18'!K29)/12</f>
        <v>0</v>
      </c>
    </row>
    <row r="30" spans="1:11" ht="18" x14ac:dyDescent="0.25">
      <c r="A30" s="7" t="s">
        <v>33</v>
      </c>
      <c r="B30" s="8">
        <f>('Oct 17'!B30+'Nov 17'!B30+'Dic 17'!B30+'Ene 18'!B30+'Feb 18'!B30+'Mar 18'!B30+'Abr 18'!B30+'May 18'!B30+'Jun 18'!B30+'Julio 18'!B30+'Ago 18'!B30+'Sep 18'!B30)/12</f>
        <v>305.5</v>
      </c>
      <c r="C30" s="242">
        <f>('Oct 17'!C30+'Nov 17'!C30+'Dic 17'!C30+'Ene 18'!C30+'Feb 18'!C30+'Mar 18'!C30+'Abr 18'!C30+'May 18'!C30+'Jun 18'!C30+'Julio 18'!C30+'Ago 18'!C30+'Sep 18'!C30)/12</f>
        <v>439.66666666666669</v>
      </c>
      <c r="D30" s="9">
        <f>('Oct 17'!D30+'Nov 17'!D30+'Dic 17'!D30+'Ene 18'!D30+'Feb 18'!D30+'Mar 18'!D30+'Abr 18'!D30+'May 18'!D30+'Jun 18'!D30+'Julio 18'!D30+'Ago 18'!D30+'Sep 18'!D30)</f>
        <v>358995</v>
      </c>
      <c r="E30" s="8">
        <f>('Oct 17'!F30+'Nov 17'!F30+'Dic 17'!F30+'Ene 18'!F30+'Feb 18'!F30+'Mar 18'!F30+'Abr 18'!F30+'May 18'!F30+'Jun 18'!F30+'Julio 18'!F30+'Ago 18'!F30+'Sep 18'!G30)/12</f>
        <v>126.75</v>
      </c>
      <c r="F30" s="9">
        <f>('Oct 17'!G30+'Nov 17'!G30+'Dic 17'!G30+'Ene 18'!G30+'Feb 18'!G30+'Mar 18'!G30+'Abr 18'!G30+'May 18'!G30+'Jun 18'!G30+'Julio 18'!G30+'Ago 18'!G30+'Sep 18'!H30)/12</f>
        <v>312.91666666666669</v>
      </c>
      <c r="G30" s="8">
        <f>('Oct 17'!H30+'Nov 17'!H30+'Dic 17'!H30+'Ene 18'!H30+'Feb 18'!H30+'Mar 18'!H30+'Abr 18'!H30+'May 18'!H30+'Jun 18'!H30+'Julio 18'!H30+'Ago 18'!H30+'Sep 18'!I30)/12</f>
        <v>263.58333333333331</v>
      </c>
      <c r="H30" s="242">
        <f>('Oct 17'!I30+'Nov 17'!I30+'Dic 17'!I30+'Ene 18'!I30+'Feb 18'!I30+'Mar 18'!I30+'Abr 18'!I30+'May 18'!I30+'Jun 18'!I30+'Julio 18'!I30+'Ago 18'!I30+'Sep 18'!J30)/12</f>
        <v>176.08333333333334</v>
      </c>
      <c r="I30" s="9">
        <f>('Oct 17'!J30+'Nov 17'!J30+'Dic 17'!J30+'Ene 18'!J30+'Feb 18'!J30+'Mar 18'!J30+'Abr 18'!J30+'May 18'!J30+'Jun 18'!J30+'Julio 18'!J30+'Ago 18'!J30+'Sep 18'!K30)/12</f>
        <v>0</v>
      </c>
    </row>
    <row r="31" spans="1:11" ht="18" x14ac:dyDescent="0.25">
      <c r="A31" s="21" t="s">
        <v>34</v>
      </c>
      <c r="B31" s="8">
        <f>('Oct 17'!B31+'Nov 17'!B31+'Dic 17'!B31+'Ene 18'!B31+'Feb 18'!B31+'Mar 18'!B31+'Abr 18'!B31+'May 18'!B31+'Jun 18'!B31+'Julio 18'!B31+'Ago 18'!B31+'Sep 18'!B31)/12</f>
        <v>390.91666666666669</v>
      </c>
      <c r="C31" s="242">
        <f>('Oct 17'!C31+'Nov 17'!C31+'Dic 17'!C31+'Ene 18'!C31+'Feb 18'!C31+'Mar 18'!C31+'Abr 18'!C31+'May 18'!C31+'Jun 18'!C31+'Julio 18'!C31+'Ago 18'!C31+'Sep 18'!C31)/12</f>
        <v>457.41666666666669</v>
      </c>
      <c r="D31" s="9">
        <f>('Oct 17'!D31+'Nov 17'!D31+'Dic 17'!D31+'Ene 18'!D31+'Feb 18'!D31+'Mar 18'!D31+'Abr 18'!D31+'May 18'!D31+'Jun 18'!D31+'Julio 18'!D31+'Ago 18'!D31+'Sep 18'!D31)</f>
        <v>368595</v>
      </c>
      <c r="E31" s="8">
        <f>('Oct 17'!F31+'Nov 17'!F31+'Dic 17'!F31+'Ene 18'!F31+'Feb 18'!F31+'Mar 18'!F31+'Abr 18'!F31+'May 18'!F31+'Jun 18'!F31+'Julio 18'!F31+'Ago 18'!F31+'Sep 18'!G31)/12</f>
        <v>59.666666666666664</v>
      </c>
      <c r="F31" s="9">
        <f>('Oct 17'!G31+'Nov 17'!G31+'Dic 17'!G31+'Ene 18'!G31+'Feb 18'!G31+'Mar 18'!G31+'Abr 18'!G31+'May 18'!G31+'Jun 18'!G31+'Julio 18'!G31+'Ago 18'!G31+'Sep 18'!H31)/12</f>
        <v>397.75</v>
      </c>
      <c r="G31" s="8">
        <f>('Oct 17'!H31+'Nov 17'!H31+'Dic 17'!H31+'Ene 18'!H31+'Feb 18'!H31+'Mar 18'!H31+'Abr 18'!H31+'May 18'!H31+'Jun 18'!H31+'Julio 18'!H31+'Ago 18'!H31+'Sep 18'!I31)/12</f>
        <v>262.08333333333331</v>
      </c>
      <c r="H31" s="242">
        <f>('Oct 17'!I31+'Nov 17'!I31+'Dic 17'!I31+'Ene 18'!I31+'Feb 18'!I31+'Mar 18'!I31+'Abr 18'!I31+'May 18'!I31+'Jun 18'!I31+'Julio 18'!I31+'Ago 18'!I31+'Sep 18'!J31)/12</f>
        <v>195.33333333333334</v>
      </c>
      <c r="I31" s="9">
        <f>('Oct 17'!J31+'Nov 17'!J31+'Dic 17'!J31+'Ene 18'!J31+'Feb 18'!J31+'Mar 18'!J31+'Abr 18'!J31+'May 18'!J31+'Jun 18'!J31+'Julio 18'!J31+'Ago 18'!J31+'Sep 18'!K31)/12</f>
        <v>0</v>
      </c>
    </row>
    <row r="32" spans="1:11" ht="18.75" thickBot="1" x14ac:dyDescent="0.3">
      <c r="A32" s="21" t="s">
        <v>35</v>
      </c>
      <c r="B32" s="11">
        <f>('Oct 17'!B32+'Nov 17'!B32+'Dic 17'!B32+'Ene 18'!B32+'Feb 18'!B32+'Mar 18'!B32+'Abr 18'!B32+'May 18'!B32+'Jun 18'!B32+'Julio 18'!B32+'Ago 18'!B32+'Sep 18'!B32)/12</f>
        <v>87.916666666666671</v>
      </c>
      <c r="C32" s="244">
        <f>('Oct 17'!C32+'Nov 17'!C32+'Dic 17'!C32+'Ene 18'!C32+'Feb 18'!C32+'Mar 18'!C32+'Abr 18'!C32+'May 18'!C32+'Jun 18'!C32+'Julio 18'!C32+'Ago 18'!C32+'Sep 18'!C32)/12</f>
        <v>115.5</v>
      </c>
      <c r="D32" s="12">
        <f>('Oct 17'!D32+'Nov 17'!D32+'Dic 17'!D32+'Ene 18'!D32+'Feb 18'!D32+'Mar 18'!D32+'Abr 18'!D32+'May 18'!D32+'Jun 18'!D32+'Julio 18'!D32+'Ago 18'!D32+'Sep 18'!D32)</f>
        <v>118566</v>
      </c>
      <c r="E32" s="11">
        <f>('Oct 17'!F32+'Nov 17'!F32+'Dic 17'!F32+'Ene 18'!F32+'Feb 18'!F32+'Mar 18'!F32+'Abr 18'!F32+'May 18'!F32+'Jun 18'!F32+'Julio 18'!F32+'Ago 18'!F32+'Sep 18'!G32)/12</f>
        <v>23.25</v>
      </c>
      <c r="F32" s="12">
        <f>('Oct 17'!G32+'Nov 17'!G32+'Dic 17'!G32+'Ene 18'!G32+'Feb 18'!G32+'Mar 18'!G32+'Abr 18'!G32+'May 18'!G32+'Jun 18'!G32+'Julio 18'!G32+'Ago 18'!G32+'Sep 18'!H32)/12</f>
        <v>92.25</v>
      </c>
      <c r="G32" s="11">
        <f>('Oct 17'!H32+'Nov 17'!H32+'Dic 17'!H32+'Ene 18'!H32+'Feb 18'!H32+'Mar 18'!H32+'Abr 18'!H32+'May 18'!H32+'Jun 18'!H32+'Julio 18'!H32+'Ago 18'!H32+'Sep 18'!I32)/12</f>
        <v>70.916666666666671</v>
      </c>
      <c r="H32" s="244">
        <f>('Oct 17'!I32+'Nov 17'!I32+'Dic 17'!I32+'Ene 18'!I32+'Feb 18'!I32+'Mar 18'!I32+'Abr 18'!I32+'May 18'!I32+'Jun 18'!I32+'Julio 18'!I32+'Ago 18'!I32+'Sep 18'!J32)/12</f>
        <v>44.583333333333336</v>
      </c>
      <c r="I32" s="12">
        <f>('Oct 17'!J32+'Nov 17'!J32+'Dic 17'!J32+'Ene 18'!J32+'Feb 18'!J32+'Mar 18'!J32+'Abr 18'!J32+'May 18'!J32+'Jun 18'!J32+'Julio 18'!J32+'Ago 18'!J32+'Sep 18'!K32)/12</f>
        <v>0</v>
      </c>
    </row>
    <row r="33" spans="1:11" ht="18.75" thickBot="1" x14ac:dyDescent="0.3">
      <c r="A33" s="13" t="s">
        <v>36</v>
      </c>
      <c r="B33" s="27">
        <f>SUM(B20:B32)</f>
        <v>5499.3333333333339</v>
      </c>
      <c r="C33" s="27">
        <f t="shared" ref="C33:D33" si="2">SUM(C20:C32)</f>
        <v>7209.3333333333339</v>
      </c>
      <c r="D33" s="26">
        <f t="shared" si="2"/>
        <v>6075061</v>
      </c>
      <c r="E33" s="27">
        <f>SUM(E20:E32)</f>
        <v>1561.0000000000002</v>
      </c>
      <c r="F33" s="28">
        <f>SUM(F20:F32)</f>
        <v>5648.3333333333339</v>
      </c>
      <c r="G33" s="38">
        <f>SUM(G20:G32)</f>
        <v>4390.3333333333339</v>
      </c>
      <c r="H33" s="39">
        <f>SUM(H20:H32)</f>
        <v>2819</v>
      </c>
      <c r="I33" s="40">
        <f>SUM(I20:I32)</f>
        <v>0</v>
      </c>
      <c r="K33" s="250"/>
    </row>
    <row r="34" spans="1:11" ht="18.75" thickBot="1" x14ac:dyDescent="0.3">
      <c r="A34" s="14"/>
      <c r="B34" s="29"/>
      <c r="C34" s="29"/>
      <c r="D34" s="29"/>
      <c r="E34" s="15"/>
      <c r="F34" s="29"/>
      <c r="G34" s="29"/>
      <c r="H34" s="15"/>
      <c r="I34" s="15"/>
      <c r="J34" s="15"/>
    </row>
    <row r="35" spans="1:11" ht="16.5" thickBot="1" x14ac:dyDescent="0.3">
      <c r="A35" s="3" t="s">
        <v>37</v>
      </c>
      <c r="B35" s="385"/>
      <c r="C35" s="385"/>
      <c r="D35" s="385"/>
      <c r="E35" s="385"/>
      <c r="F35" s="385"/>
      <c r="G35" s="385"/>
      <c r="H35" s="385"/>
      <c r="I35" s="386"/>
    </row>
    <row r="36" spans="1:11" ht="18" x14ac:dyDescent="0.25">
      <c r="A36" s="7" t="s">
        <v>38</v>
      </c>
      <c r="B36" s="30">
        <f>('Oct 17'!B36+'Nov 17'!B36+'Dic 17'!B36+'Ene 18'!B36+'Feb 18'!B36+'Mar 18'!B36+'Abr 18'!B36+'May 18'!B36+'Jun 18'!B36+'Julio 18'!B36+'Ago 18'!B36+'Sep 18'!B36)/12</f>
        <v>681</v>
      </c>
      <c r="C36" s="247">
        <f>('Oct 17'!C36+'Nov 17'!C36+'Dic 17'!C36+'Ene 18'!C36+'Feb 18'!C36+'Mar 18'!C36+'Abr 18'!C36+'May 18'!C36+'Jun 18'!C36+'Julio 18'!C36+'Ago 18'!C36+'Sep 18'!C36)/12</f>
        <v>886.58333333333337</v>
      </c>
      <c r="D36" s="245">
        <f>('Oct 17'!D36+'Nov 17'!D36+'Dic 17'!D36+'Ene 18'!D36+'Feb 18'!D36+'Mar 18'!D36+'Abr 18'!D36+'May 18'!D36+'Jun 18'!D36+'Julio 18'!D36+'Ago 18'!D36+'Sep 18'!D36)</f>
        <v>736348</v>
      </c>
      <c r="E36" s="401">
        <f>('Oct 17'!F36+'Nov 17'!F36+'Dic 17'!F36+'Ene 18'!F36+'Feb 18'!F36+'Mar 18'!F36+'Abr 18'!F36+'May 18'!F36+'Jun 18'!F36+'Julio 18'!F36+'Ago 18'!F36+'Sep 18'!G36)/12</f>
        <v>197.83333333333334</v>
      </c>
      <c r="F36" s="247">
        <f>('Oct 17'!G36+'Nov 17'!G36+'Dic 17'!G36+'Ene 18'!G36+'Feb 18'!G36+'Mar 18'!G36+'Abr 18'!G36+'May 18'!G36+'Jun 18'!G36+'Julio 18'!G36+'Ago 18'!G36+'Sep 18'!H36)/12</f>
        <v>688.75</v>
      </c>
      <c r="G36" s="17">
        <f>('Oct 17'!H36+'Nov 17'!H36+'Dic 17'!H36+'Ene 18'!H36+'Feb 18'!H36+'Mar 18'!H36+'Abr 18'!H36+'May 18'!H36+'Jun 18'!H36+'Julio 18'!H36+'Ago 18'!H36+'Sep 18'!I36)/12</f>
        <v>573.66666666666663</v>
      </c>
      <c r="H36" s="17">
        <f>('Oct 17'!I36+'Nov 17'!I36+'Dic 17'!I36+'Ene 18'!I36+'Feb 18'!I36+'Mar 18'!I36+'Abr 18'!I36+'May 18'!I36+'Jun 18'!I36+'Julio 18'!I36+'Ago 18'!I36+'Sep 18'!J36)/12</f>
        <v>312.91666666666669</v>
      </c>
      <c r="I36" s="31">
        <f>('Oct 17'!J36+'Nov 17'!J36+'Dic 17'!J36+'Ene 18'!J36+'Feb 18'!J36+'Mar 18'!J36+'Abr 18'!J36+'May 18'!J36+'Jun 18'!J36+'Julio 18'!J36+'Ago 18'!J36+'Sep 18'!K36)/12</f>
        <v>0</v>
      </c>
    </row>
    <row r="37" spans="1:11" ht="18.75" thickBot="1" x14ac:dyDescent="0.3">
      <c r="A37" s="7" t="s">
        <v>39</v>
      </c>
      <c r="B37" s="19">
        <f>('Oct 17'!B37+'Nov 17'!B37+'Dic 17'!B37+'Ene 18'!B37+'Feb 18'!B37+'Mar 18'!B37+'Abr 18'!B37+'May 18'!B37+'Jun 18'!B37+'Julio 18'!B37+'Ago 18'!B37+'Sep 18'!B37)/12</f>
        <v>722.58333333333337</v>
      </c>
      <c r="C37" s="246">
        <f>('Oct 17'!C37+'Nov 17'!C37+'Dic 17'!C37+'Ene 18'!C37+'Feb 18'!C37+'Mar 18'!C37+'Abr 18'!C37+'May 18'!C37+'Jun 18'!C37+'Julio 18'!C37+'Ago 18'!C37+'Sep 18'!C37)/12</f>
        <v>1018.5833333333334</v>
      </c>
      <c r="D37" s="20">
        <f>('Oct 17'!D37+'Nov 17'!D37+'Dic 17'!D37+'Ene 18'!D37+'Feb 18'!D37+'Mar 18'!D37+'Abr 18'!D37+'May 18'!D37+'Jun 18'!D37+'Julio 18'!D37+'Ago 18'!D37+'Sep 18'!D37)</f>
        <v>870032</v>
      </c>
      <c r="E37" s="402">
        <f>('Oct 17'!F37+'Nov 17'!F37+'Dic 17'!F37+'Ene 18'!F37+'Feb 18'!F37+'Mar 18'!F37+'Abr 18'!F37+'May 18'!F37+'Jun 18'!F37+'Julio 18'!F37+'Ago 18'!F37+'Sep 18'!G37)/12</f>
        <v>287.58333333333331</v>
      </c>
      <c r="F37" s="400">
        <f>('Oct 17'!G37+'Nov 17'!G37+'Dic 17'!G37+'Ene 18'!G37+'Feb 18'!G37+'Mar 18'!G37+'Abr 18'!G37+'May 18'!G37+'Jun 18'!G37+'Julio 18'!G37+'Ago 18'!G37+'Sep 18'!H37)/12</f>
        <v>731</v>
      </c>
      <c r="G37" s="18">
        <f>('Oct 17'!H37+'Nov 17'!H37+'Dic 17'!H37+'Ene 18'!H37+'Feb 18'!H37+'Mar 18'!H37+'Abr 18'!H37+'May 18'!H37+'Jun 18'!H37+'Julio 18'!H37+'Ago 18'!H37+'Sep 18'!I37)/12</f>
        <v>652.75</v>
      </c>
      <c r="H37" s="18">
        <f>('Oct 17'!I37+'Nov 17'!I37+'Dic 17'!I37+'Ene 18'!I37+'Feb 18'!I37+'Mar 18'!I37+'Abr 18'!I37+'May 18'!I37+'Jun 18'!I37+'Julio 18'!I37+'Ago 18'!I37+'Sep 18'!J37)/12</f>
        <v>365.83333333333331</v>
      </c>
      <c r="I37" s="32">
        <f>('Oct 17'!J37+'Nov 17'!J37+'Dic 17'!J37+'Ene 18'!J37+'Feb 18'!J37+'Mar 18'!J37+'Abr 18'!J37+'May 18'!J37+'Jun 18'!J37+'Julio 18'!J37+'Ago 18'!J37+'Sep 18'!K37)/12</f>
        <v>0</v>
      </c>
    </row>
    <row r="38" spans="1:11" ht="18" x14ac:dyDescent="0.25">
      <c r="A38" s="7" t="s">
        <v>40</v>
      </c>
      <c r="B38" s="19">
        <f>('Oct 17'!B38+'Nov 17'!B38+'Dic 17'!B38+'Ene 18'!B38+'Feb 18'!B38+'Mar 18'!B38+'Abr 18'!B38+'May 18'!B38+'Jun 18'!B38+'Julio 18'!B38+'Ago 18'!B38+'Sep 18'!B38)/12</f>
        <v>441.75</v>
      </c>
      <c r="C38" s="246">
        <f>('Oct 17'!C38+'Nov 17'!C38+'Dic 17'!C38+'Ene 18'!C38+'Feb 18'!C38+'Mar 18'!C38+'Abr 18'!C38+'May 18'!C38+'Jun 18'!C38+'Julio 18'!C38+'Ago 18'!C38+'Sep 18'!C38)/12</f>
        <v>606.83333333333337</v>
      </c>
      <c r="D38" s="20">
        <f>('Oct 17'!D38+'Nov 17'!D38+'Dic 17'!D38+'Ene 18'!D38+'Feb 18'!D38+'Mar 18'!D38+'Abr 18'!D38+'May 18'!D38+'Jun 18'!D38+'Julio 18'!D38+'Ago 18'!D38+'Sep 18'!D38)</f>
        <v>500850</v>
      </c>
      <c r="E38" s="401">
        <f>('Oct 17'!F38+'Nov 17'!F38+'Dic 17'!F38+'Ene 18'!F38+'Feb 18'!F38+'Mar 18'!F38+'Abr 18'!F38+'May 18'!F38+'Jun 18'!F38+'Julio 18'!F38+'Ago 18'!F38+'Sep 18'!G38)/12</f>
        <v>159.16666666666666</v>
      </c>
      <c r="F38" s="245">
        <f>('Oct 17'!G38+'Nov 17'!G38+'Dic 17'!G38+'Ene 18'!G38+'Feb 18'!G38+'Mar 18'!G38+'Abr 18'!G38+'May 18'!G38+'Jun 18'!G38+'Julio 18'!G38+'Ago 18'!G38+'Sep 18'!H38)/12</f>
        <v>447.66666666666669</v>
      </c>
      <c r="G38" s="398">
        <f>('Oct 17'!H38+'Nov 17'!H38+'Dic 17'!H38+'Ene 18'!H38+'Feb 18'!H38+'Mar 18'!H38+'Abr 18'!H38+'May 18'!H38+'Jun 18'!H38+'Julio 18'!H38+'Ago 18'!H38+'Sep 18'!I38)/12</f>
        <v>414.41666666666669</v>
      </c>
      <c r="H38" s="18">
        <f>('Oct 17'!I38+'Nov 17'!I38+'Dic 17'!I38+'Ene 18'!I38+'Feb 18'!I38+'Mar 18'!I38+'Abr 18'!I38+'May 18'!I38+'Jun 18'!I38+'Julio 18'!I38+'Ago 18'!I38+'Sep 18'!J38)/12</f>
        <v>192.41666666666666</v>
      </c>
      <c r="I38" s="32">
        <f>('Oct 17'!J38+'Nov 17'!J38+'Dic 17'!J38+'Ene 18'!J38+'Feb 18'!J38+'Mar 18'!J38+'Abr 18'!J38+'May 18'!J38+'Jun 18'!J38+'Julio 18'!J38+'Ago 18'!J38+'Sep 18'!K38)/12</f>
        <v>0</v>
      </c>
    </row>
    <row r="39" spans="1:11" ht="18" x14ac:dyDescent="0.25">
      <c r="A39" s="7" t="s">
        <v>41</v>
      </c>
      <c r="B39" s="19">
        <f>('Oct 17'!B39+'Nov 17'!B39+'Dic 17'!B39+'Ene 18'!B39+'Feb 18'!B39+'Mar 18'!B39+'Abr 18'!B39+'May 18'!B39+'Jun 18'!B39+'Julio 18'!B39+'Ago 18'!B39+'Sep 18'!B39)/12</f>
        <v>610.5</v>
      </c>
      <c r="C39" s="246">
        <f>('Oct 17'!C39+'Nov 17'!C39+'Dic 17'!C39+'Ene 18'!C39+'Feb 18'!C39+'Mar 18'!C39+'Abr 18'!C39+'May 18'!C39+'Jun 18'!C39+'Julio 18'!C39+'Ago 18'!C39+'Sep 18'!C39)/12</f>
        <v>668.41666666666663</v>
      </c>
      <c r="D39" s="20">
        <f>('Oct 17'!D39+'Nov 17'!D39+'Dic 17'!D39+'Ene 18'!D39+'Feb 18'!D39+'Mar 18'!D39+'Abr 18'!D39+'May 18'!D39+'Jun 18'!D39+'Julio 18'!D39+'Ago 18'!D39+'Sep 18'!D39)</f>
        <v>564105</v>
      </c>
      <c r="E39" s="403">
        <f>('Oct 17'!F39+'Nov 17'!F39+'Dic 17'!F39+'Ene 18'!F39+'Feb 18'!F39+'Mar 18'!F39+'Abr 18'!F39+'May 18'!F39+'Jun 18'!F39+'Julio 18'!F39+'Ago 18'!F39+'Sep 18'!G39)/12</f>
        <v>56.833333333333336</v>
      </c>
      <c r="F39" s="20">
        <f>('Oct 17'!G39+'Nov 17'!G39+'Dic 17'!G39+'Ene 18'!G39+'Feb 18'!G39+'Mar 18'!G39+'Abr 18'!G39+'May 18'!G39+'Jun 18'!G39+'Julio 18'!G39+'Ago 18'!G39+'Sep 18'!H39)/12</f>
        <v>611.58333333333337</v>
      </c>
      <c r="G39" s="398">
        <f>('Oct 17'!H39+'Nov 17'!H39+'Dic 17'!H39+'Ene 18'!H39+'Feb 18'!H39+'Mar 18'!H39+'Abr 18'!H39+'May 18'!H39+'Jun 18'!H39+'Julio 18'!H39+'Ago 18'!H39+'Sep 18'!I39)/12</f>
        <v>366.33333333333331</v>
      </c>
      <c r="H39" s="18">
        <f>('Oct 17'!I39+'Nov 17'!I39+'Dic 17'!I39+'Ene 18'!I39+'Feb 18'!I39+'Mar 18'!I39+'Abr 18'!I39+'May 18'!I39+'Jun 18'!I39+'Julio 18'!I39+'Ago 18'!I39+'Sep 18'!J39)/12</f>
        <v>302.08333333333331</v>
      </c>
      <c r="I39" s="32">
        <f>('Oct 17'!J39+'Nov 17'!J39+'Dic 17'!J39+'Ene 18'!J39+'Feb 18'!J39+'Mar 18'!J39+'Abr 18'!J39+'May 18'!J39+'Jun 18'!J39+'Julio 18'!J39+'Ago 18'!J39+'Sep 18'!K39)/12</f>
        <v>0</v>
      </c>
    </row>
    <row r="40" spans="1:11" ht="18" x14ac:dyDescent="0.25">
      <c r="A40" s="7" t="s">
        <v>42</v>
      </c>
      <c r="B40" s="19">
        <f>('Oct 17'!B40+'Nov 17'!B40+'Dic 17'!B40+'Ene 18'!B40+'Feb 18'!B40+'Mar 18'!B40+'Abr 18'!B40+'May 18'!B40+'Jun 18'!B40+'Julio 18'!B40+'Ago 18'!B40+'Sep 18'!B40)/12</f>
        <v>286.16666666666669</v>
      </c>
      <c r="C40" s="246">
        <f>('Oct 17'!C40+'Nov 17'!C40+'Dic 17'!C40+'Ene 18'!C40+'Feb 18'!C40+'Mar 18'!C40+'Abr 18'!C40+'May 18'!C40+'Jun 18'!C40+'Julio 18'!C40+'Ago 18'!C40+'Sep 18'!C40)/12</f>
        <v>363.5</v>
      </c>
      <c r="D40" s="20">
        <f>('Oct 17'!D40+'Nov 17'!D40+'Dic 17'!D40+'Ene 18'!D40+'Feb 18'!D40+'Mar 18'!D40+'Abr 18'!D40+'May 18'!D40+'Jun 18'!D40+'Julio 18'!D40+'Ago 18'!D40+'Sep 18'!D40)</f>
        <v>335920</v>
      </c>
      <c r="E40" s="403">
        <f>('Oct 17'!F40+'Nov 17'!F40+'Dic 17'!F40+'Ene 18'!F40+'Feb 18'!F40+'Mar 18'!F40+'Abr 18'!F40+'May 18'!F40+'Jun 18'!F40+'Julio 18'!F40+'Ago 18'!F40+'Sep 18'!G40)/12</f>
        <v>73.25</v>
      </c>
      <c r="F40" s="20">
        <f>('Oct 17'!G40+'Nov 17'!G40+'Dic 17'!G40+'Ene 18'!G40+'Feb 18'!G40+'Mar 18'!G40+'Abr 18'!G40+'May 18'!G40+'Jun 18'!G40+'Julio 18'!G40+'Ago 18'!G40+'Sep 18'!H40)/12</f>
        <v>290.25</v>
      </c>
      <c r="G40" s="398">
        <f>('Oct 17'!H40+'Nov 17'!H40+'Dic 17'!H40+'Ene 18'!H40+'Feb 18'!H40+'Mar 18'!H40+'Abr 18'!H40+'May 18'!H40+'Jun 18'!H40+'Julio 18'!H40+'Ago 18'!H40+'Sep 18'!I40)/12</f>
        <v>235.08333333333334</v>
      </c>
      <c r="H40" s="18">
        <f>('Oct 17'!I40+'Nov 17'!I40+'Dic 17'!I40+'Ene 18'!I40+'Feb 18'!I40+'Mar 18'!I40+'Abr 18'!I40+'May 18'!I40+'Jun 18'!I40+'Julio 18'!I40+'Ago 18'!I40+'Sep 18'!J40)/12</f>
        <v>128.41666666666666</v>
      </c>
      <c r="I40" s="32">
        <f>('Oct 17'!J40+'Nov 17'!J40+'Dic 17'!J40+'Ene 18'!J40+'Feb 18'!J40+'Mar 18'!J40+'Abr 18'!J40+'May 18'!J40+'Jun 18'!J40+'Julio 18'!J40+'Ago 18'!J40+'Sep 18'!K40)/12</f>
        <v>0</v>
      </c>
    </row>
    <row r="41" spans="1:11" ht="18" x14ac:dyDescent="0.25">
      <c r="A41" s="7" t="s">
        <v>43</v>
      </c>
      <c r="B41" s="19">
        <f>('Oct 17'!B41+'Nov 17'!B41+'Dic 17'!B41+'Ene 18'!B41+'Feb 18'!B41+'Mar 18'!B41+'Abr 18'!B41+'May 18'!B41+'Jun 18'!B41+'Julio 18'!B41+'Ago 18'!B41+'Sep 18'!B41)/12</f>
        <v>431.16666666666669</v>
      </c>
      <c r="C41" s="246">
        <f>('Oct 17'!C41+'Nov 17'!C41+'Dic 17'!C41+'Ene 18'!C41+'Feb 18'!C41+'Mar 18'!C41+'Abr 18'!C41+'May 18'!C41+'Jun 18'!C41+'Julio 18'!C41+'Ago 18'!C41+'Sep 18'!C41)/12</f>
        <v>520.75</v>
      </c>
      <c r="D41" s="20">
        <f>('Oct 17'!D41+'Nov 17'!D41+'Dic 17'!D41+'Ene 18'!D41+'Feb 18'!D41+'Mar 18'!D41+'Abr 18'!D41+'May 18'!D41+'Jun 18'!D41+'Julio 18'!D41+'Ago 18'!D41+'Sep 18'!D41)</f>
        <v>477260</v>
      </c>
      <c r="E41" s="403">
        <f>('Oct 17'!F41+'Nov 17'!F41+'Dic 17'!F41+'Ene 18'!F41+'Feb 18'!F41+'Mar 18'!F41+'Abr 18'!F41+'May 18'!F41+'Jun 18'!F41+'Julio 18'!F41+'Ago 18'!F41+'Sep 18'!G41)/12</f>
        <v>81.166666666666671</v>
      </c>
      <c r="F41" s="20">
        <f>('Oct 17'!G41+'Nov 17'!G41+'Dic 17'!G41+'Ene 18'!G41+'Feb 18'!G41+'Mar 18'!G41+'Abr 18'!G41+'May 18'!G41+'Jun 18'!G41+'Julio 18'!G41+'Ago 18'!G41+'Sep 18'!H41)/12</f>
        <v>439.58333333333331</v>
      </c>
      <c r="G41" s="398">
        <f>('Oct 17'!H41+'Nov 17'!H41+'Dic 17'!H41+'Ene 18'!H41+'Feb 18'!H41+'Mar 18'!H41+'Abr 18'!H41+'May 18'!H41+'Jun 18'!H41+'Julio 18'!H41+'Ago 18'!H41+'Sep 18'!I41)/12</f>
        <v>315.83333333333331</v>
      </c>
      <c r="H41" s="18">
        <f>('Oct 17'!I41+'Nov 17'!I41+'Dic 17'!I41+'Ene 18'!I41+'Feb 18'!I41+'Mar 18'!I41+'Abr 18'!I41+'May 18'!I41+'Jun 18'!I41+'Julio 18'!I41+'Ago 18'!I41+'Sep 18'!J41)/12</f>
        <v>204.91666666666666</v>
      </c>
      <c r="I41" s="32">
        <f>('Oct 17'!J41+'Nov 17'!J41+'Dic 17'!J41+'Ene 18'!J41+'Feb 18'!J41+'Mar 18'!J41+'Abr 18'!J41+'May 18'!J41+'Jun 18'!J41+'Julio 18'!J41+'Ago 18'!J41+'Sep 18'!K41)/12</f>
        <v>0</v>
      </c>
    </row>
    <row r="42" spans="1:11" ht="18" x14ac:dyDescent="0.25">
      <c r="A42" s="7" t="s">
        <v>44</v>
      </c>
      <c r="B42" s="19">
        <f>('Oct 17'!B42+'Nov 17'!B42+'Dic 17'!B42+'Ene 18'!B42+'Feb 18'!B42+'Mar 18'!B42+'Abr 18'!B42+'May 18'!B42+'Jun 18'!B42+'Julio 18'!B42+'Ago 18'!B42+'Sep 18'!B42)/12</f>
        <v>607.58333333333337</v>
      </c>
      <c r="C42" s="246">
        <f>('Oct 17'!C42+'Nov 17'!C42+'Dic 17'!C42+'Ene 18'!C42+'Feb 18'!C42+'Mar 18'!C42+'Abr 18'!C42+'May 18'!C42+'Jun 18'!C42+'Julio 18'!C42+'Ago 18'!C42+'Sep 18'!C42)/12</f>
        <v>775.41666666666663</v>
      </c>
      <c r="D42" s="20">
        <f>('Oct 17'!D42+'Nov 17'!D42+'Dic 17'!D42+'Ene 18'!D42+'Feb 18'!D42+'Mar 18'!D42+'Abr 18'!D42+'May 18'!D42+'Jun 18'!D42+'Julio 18'!D42+'Ago 18'!D42+'Sep 18'!D42)</f>
        <v>672577</v>
      </c>
      <c r="E42" s="403">
        <f>('Oct 17'!F42+'Nov 17'!F42+'Dic 17'!F42+'Ene 18'!F42+'Feb 18'!F42+'Mar 18'!F42+'Abr 18'!F42+'May 18'!F42+'Jun 18'!F42+'Julio 18'!F42+'Ago 18'!F42+'Sep 18'!G42)/12</f>
        <v>163</v>
      </c>
      <c r="F42" s="20">
        <f>('Oct 17'!G42+'Nov 17'!G42+'Dic 17'!G42+'Ene 18'!G42+'Feb 18'!G42+'Mar 18'!G42+'Abr 18'!G42+'May 18'!G42+'Jun 18'!G42+'Julio 18'!G42+'Ago 18'!G42+'Sep 18'!H42)/12</f>
        <v>612.41666666666663</v>
      </c>
      <c r="G42" s="398">
        <f>('Oct 17'!H42+'Nov 17'!H42+'Dic 17'!H42+'Ene 18'!H42+'Feb 18'!H42+'Mar 18'!H42+'Abr 18'!H42+'May 18'!H42+'Jun 18'!H42+'Julio 18'!H42+'Ago 18'!H42+'Sep 18'!I42)/12</f>
        <v>453.58333333333331</v>
      </c>
      <c r="H42" s="18">
        <f>('Oct 17'!I42+'Nov 17'!I42+'Dic 17'!I42+'Ene 18'!I42+'Feb 18'!I42+'Mar 18'!I42+'Abr 18'!I42+'May 18'!I42+'Jun 18'!I42+'Julio 18'!I42+'Ago 18'!I42+'Sep 18'!J42)/12</f>
        <v>321.83333333333331</v>
      </c>
      <c r="I42" s="32">
        <f>('Oct 17'!J42+'Nov 17'!J42+'Dic 17'!J42+'Ene 18'!J42+'Feb 18'!J42+'Mar 18'!J42+'Abr 18'!J42+'May 18'!J42+'Jun 18'!J42+'Julio 18'!J42+'Ago 18'!J42+'Sep 18'!K42)/12</f>
        <v>0</v>
      </c>
    </row>
    <row r="43" spans="1:11" ht="18" x14ac:dyDescent="0.25">
      <c r="A43" s="7" t="s">
        <v>45</v>
      </c>
      <c r="B43" s="19">
        <f>('Oct 17'!B43+'Nov 17'!B43+'Dic 17'!B43+'Ene 18'!B43+'Feb 18'!B43+'Mar 18'!B43+'Abr 18'!B43+'May 18'!B43+'Jun 18'!B43+'Julio 18'!B43+'Ago 18'!B43+'Sep 18'!B43)/12</f>
        <v>425.75</v>
      </c>
      <c r="C43" s="246">
        <f>('Oct 17'!C43+'Nov 17'!C43+'Dic 17'!C43+'Ene 18'!C43+'Feb 18'!C43+'Mar 18'!C43+'Abr 18'!C43+'May 18'!C43+'Jun 18'!C43+'Julio 18'!C43+'Ago 18'!C43+'Sep 18'!C43)/12</f>
        <v>543.41666666666663</v>
      </c>
      <c r="D43" s="20">
        <f>('Oct 17'!D43+'Nov 17'!D43+'Dic 17'!D43+'Ene 18'!D43+'Feb 18'!D43+'Mar 18'!D43+'Abr 18'!D43+'May 18'!D43+'Jun 18'!D43+'Julio 18'!D43+'Ago 18'!D43+'Sep 18'!D43)</f>
        <v>461496</v>
      </c>
      <c r="E43" s="403">
        <f>('Oct 17'!F43+'Nov 17'!F43+'Dic 17'!F43+'Ene 18'!F43+'Feb 18'!F43+'Mar 18'!F43+'Abr 18'!F43+'May 18'!F43+'Jun 18'!F43+'Julio 18'!F43+'Ago 18'!F43+'Sep 18'!G43)/12</f>
        <v>114.91666666666667</v>
      </c>
      <c r="F43" s="20">
        <f>('Oct 17'!G43+'Nov 17'!G43+'Dic 17'!G43+'Ene 18'!G43+'Feb 18'!G43+'Mar 18'!G43+'Abr 18'!G43+'May 18'!G43+'Jun 18'!G43+'Julio 18'!G43+'Ago 18'!G43+'Sep 18'!H43)/12</f>
        <v>428.5</v>
      </c>
      <c r="G43" s="398">
        <f>('Oct 17'!H43+'Nov 17'!H43+'Dic 17'!H43+'Ene 18'!H43+'Feb 18'!H43+'Mar 18'!H43+'Abr 18'!H43+'May 18'!H43+'Jun 18'!H43+'Julio 18'!H43+'Ago 18'!H43+'Sep 18'!I43)/12</f>
        <v>336.66666666666669</v>
      </c>
      <c r="H43" s="18">
        <f>('Oct 17'!I43+'Nov 17'!I43+'Dic 17'!I43+'Ene 18'!I43+'Feb 18'!I43+'Mar 18'!I43+'Abr 18'!I43+'May 18'!I43+'Jun 18'!I43+'Julio 18'!I43+'Ago 18'!I43+'Sep 18'!J43)/12</f>
        <v>206.75</v>
      </c>
      <c r="I43" s="32">
        <f>('Oct 17'!J43+'Nov 17'!J43+'Dic 17'!J43+'Ene 18'!J43+'Feb 18'!J43+'Mar 18'!J43+'Abr 18'!J43+'May 18'!J43+'Jun 18'!J43+'Julio 18'!J43+'Ago 18'!J43+'Sep 18'!K43)/12</f>
        <v>0</v>
      </c>
    </row>
    <row r="44" spans="1:11" ht="18" x14ac:dyDescent="0.25">
      <c r="A44" s="7" t="s">
        <v>46</v>
      </c>
      <c r="B44" s="19">
        <f>('Oct 17'!B44+'Nov 17'!B44+'Dic 17'!B44+'Ene 18'!B44+'Feb 18'!B44+'Mar 18'!B44+'Abr 18'!B44+'May 18'!B44+'Jun 18'!B44+'Julio 18'!B44+'Ago 18'!B44+'Sep 18'!B44)/12</f>
        <v>275</v>
      </c>
      <c r="C44" s="246">
        <f>('Oct 17'!C44+'Nov 17'!C44+'Dic 17'!C44+'Ene 18'!C44+'Feb 18'!C44+'Mar 18'!C44+'Abr 18'!C44+'May 18'!C44+'Jun 18'!C44+'Julio 18'!C44+'Ago 18'!C44+'Sep 18'!C44)/12</f>
        <v>331.41666666666669</v>
      </c>
      <c r="D44" s="20">
        <f>('Oct 17'!D44+'Nov 17'!D44+'Dic 17'!D44+'Ene 18'!D44+'Feb 18'!D44+'Mar 18'!D44+'Abr 18'!D44+'May 18'!D44+'Jun 18'!D44+'Julio 18'!D44+'Ago 18'!D44+'Sep 18'!D44)</f>
        <v>271716</v>
      </c>
      <c r="E44" s="403">
        <f>('Oct 17'!F44+'Nov 17'!F44+'Dic 17'!F44+'Ene 18'!F44+'Feb 18'!F44+'Mar 18'!F44+'Abr 18'!F44+'May 18'!F44+'Jun 18'!F44+'Julio 18'!F44+'Ago 18'!F44+'Sep 18'!G44)/12</f>
        <v>56.75</v>
      </c>
      <c r="F44" s="20">
        <f>('Oct 17'!G44+'Nov 17'!G44+'Dic 17'!G44+'Ene 18'!G44+'Feb 18'!G44+'Mar 18'!G44+'Abr 18'!G44+'May 18'!G44+'Jun 18'!G44+'Julio 18'!G44+'Ago 18'!G44+'Sep 18'!H44)/12</f>
        <v>274.66666666666669</v>
      </c>
      <c r="G44" s="398">
        <f>('Oct 17'!H44+'Nov 17'!H44+'Dic 17'!H44+'Ene 18'!H44+'Feb 18'!H44+'Mar 18'!H44+'Abr 18'!H44+'May 18'!H44+'Jun 18'!H44+'Julio 18'!H44+'Ago 18'!H44+'Sep 18'!I44)/12</f>
        <v>211.5</v>
      </c>
      <c r="H44" s="18">
        <f>('Oct 17'!I44+'Nov 17'!I44+'Dic 17'!I44+'Ene 18'!I44+'Feb 18'!I44+'Mar 18'!I44+'Abr 18'!I44+'May 18'!I44+'Jun 18'!I44+'Julio 18'!I44+'Ago 18'!I44+'Sep 18'!J44)/12</f>
        <v>119.91666666666667</v>
      </c>
      <c r="I44" s="32">
        <f>('Oct 17'!J44+'Nov 17'!J44+'Dic 17'!J44+'Ene 18'!J44+'Feb 18'!J44+'Mar 18'!J44+'Abr 18'!J44+'May 18'!J44+'Jun 18'!J44+'Julio 18'!J44+'Ago 18'!J44+'Sep 18'!K44)/12</f>
        <v>0</v>
      </c>
    </row>
    <row r="45" spans="1:11" ht="18" x14ac:dyDescent="0.25">
      <c r="A45" s="7" t="s">
        <v>47</v>
      </c>
      <c r="B45" s="19">
        <f>('Oct 17'!B45+'Nov 17'!B45+'Dic 17'!B45+'Ene 18'!B45+'Feb 18'!B45+'Mar 18'!B45+'Abr 18'!B45+'May 18'!B45+'Jun 18'!B45+'Julio 18'!B45+'Ago 18'!B45+'Sep 18'!B45)/12</f>
        <v>444.16666666666669</v>
      </c>
      <c r="C45" s="246">
        <f>('Oct 17'!C45+'Nov 17'!C45+'Dic 17'!C45+'Ene 18'!C45+'Feb 18'!C45+'Mar 18'!C45+'Abr 18'!C45+'May 18'!C45+'Jun 18'!C45+'Julio 18'!C45+'Ago 18'!C45+'Sep 18'!C45)/12</f>
        <v>613.83333333333337</v>
      </c>
      <c r="D45" s="20">
        <f>('Oct 17'!D45+'Nov 17'!D45+'Dic 17'!D45+'Ene 18'!D45+'Feb 18'!D45+'Mar 18'!D45+'Abr 18'!D45+'May 18'!D45+'Jun 18'!D45+'Julio 18'!D45+'Ago 18'!D45+'Sep 18'!D45)</f>
        <v>519032</v>
      </c>
      <c r="E45" s="403">
        <f>('Oct 17'!F45+'Nov 17'!F45+'Dic 17'!F45+'Ene 18'!F45+'Feb 18'!F45+'Mar 18'!F45+'Abr 18'!F45+'May 18'!F45+'Jun 18'!F45+'Julio 18'!F45+'Ago 18'!F45+'Sep 18'!G45)/12</f>
        <v>163.83333333333334</v>
      </c>
      <c r="F45" s="20">
        <f>('Oct 17'!G45+'Nov 17'!G45+'Dic 17'!G45+'Ene 18'!G45+'Feb 18'!G45+'Mar 18'!G45+'Abr 18'!G45+'May 18'!G45+'Jun 18'!G45+'Julio 18'!G45+'Ago 18'!G45+'Sep 18'!H45)/12</f>
        <v>450</v>
      </c>
      <c r="G45" s="398">
        <f>('Oct 17'!H45+'Nov 17'!H45+'Dic 17'!H45+'Ene 18'!H45+'Feb 18'!H45+'Mar 18'!H45+'Abr 18'!H45+'May 18'!H45+'Jun 18'!H45+'Julio 18'!H45+'Ago 18'!H45+'Sep 18'!I45)/12</f>
        <v>362.91666666666669</v>
      </c>
      <c r="H45" s="18">
        <f>('Oct 17'!I45+'Nov 17'!I45+'Dic 17'!I45+'Ene 18'!I45+'Feb 18'!I45+'Mar 18'!I45+'Abr 18'!I45+'May 18'!I45+'Jun 18'!I45+'Julio 18'!I45+'Ago 18'!I45+'Sep 18'!J45)/12</f>
        <v>250.91666666666666</v>
      </c>
      <c r="I45" s="32">
        <f>('Oct 17'!J45+'Nov 17'!J45+'Dic 17'!J45+'Ene 18'!J45+'Feb 18'!J45+'Mar 18'!J45+'Abr 18'!J45+'May 18'!J45+'Jun 18'!J45+'Julio 18'!J45+'Ago 18'!J45+'Sep 18'!K45)/12</f>
        <v>0</v>
      </c>
    </row>
    <row r="46" spans="1:11" ht="18.75" thickBot="1" x14ac:dyDescent="0.3">
      <c r="A46" s="21" t="s">
        <v>211</v>
      </c>
      <c r="B46" s="33">
        <f>('Oct 17'!B46+'Nov 17'!B46+'Dic 17'!B46+'Ene 18'!B46+'Feb 18'!B46+'Mar 18'!B46+'Abr 18'!B46+'May 18'!B46+'Jun 18'!B46+'Julio 18'!B46+'Ago 18'!B46+'Sep 18'!B46)/12</f>
        <v>552.08333333333337</v>
      </c>
      <c r="C46" s="248">
        <f>('Oct 17'!C46+'Nov 17'!C46+'Dic 17'!C46+'Ene 18'!C46+'Feb 18'!C46+'Mar 18'!C46+'Abr 18'!C46+'May 18'!C46+'Jun 18'!C46+'Julio 18'!C46+'Ago 18'!C46+'Sep 18'!C46)/12</f>
        <v>653.16666666666663</v>
      </c>
      <c r="D46" s="22">
        <f>('Oct 17'!D46+'Nov 17'!D46+'Dic 17'!D46+'Ene 18'!D46+'Feb 18'!D46+'Mar 18'!D46+'Abr 18'!D46+'May 18'!D46+'Jun 18'!D46+'Julio 18'!D46+'Ago 18'!D46+'Sep 18'!D46)</f>
        <v>567854</v>
      </c>
      <c r="E46" s="404">
        <f>('Oct 17'!F46+'Nov 17'!F46+'Dic 17'!F46+'Ene 18'!F46+'Feb 18'!F46+'Mar 18'!F46+'Abr 18'!F46+'May 18'!F46+'Jun 18'!F46+'Julio 18'!F46+'Ago 18'!F46+'Sep 18'!G46)/12</f>
        <v>106.5</v>
      </c>
      <c r="F46" s="22">
        <f>('Oct 17'!G46+'Nov 17'!G46+'Dic 17'!G46+'Ene 18'!G46+'Feb 18'!G46+'Mar 18'!G46+'Abr 18'!G46+'May 18'!G46+'Jun 18'!G46+'Julio 18'!G46+'Ago 18'!G46+'Sep 18'!H46)/12</f>
        <v>546.66666666666663</v>
      </c>
      <c r="G46" s="399">
        <f>('Oct 17'!H46+'Nov 17'!H46+'Dic 17'!H46+'Ene 18'!H46+'Feb 18'!H46+'Mar 18'!H46+'Abr 18'!H46+'May 18'!H46+'Jun 18'!H46+'Julio 18'!H46+'Ago 18'!H46+'Sep 18'!I46)/12</f>
        <v>367.5</v>
      </c>
      <c r="H46" s="23">
        <f>('Oct 17'!I46+'Nov 17'!I46+'Dic 17'!I46+'Ene 18'!I46+'Feb 18'!I46+'Mar 18'!I46+'Abr 18'!I46+'May 18'!I46+'Jun 18'!I46+'Julio 18'!I46+'Ago 18'!I46+'Sep 18'!J46)/12</f>
        <v>285.66666666666669</v>
      </c>
      <c r="I46" s="34">
        <f>('Oct 17'!J46+'Nov 17'!J46+'Dic 17'!J46+'Ene 18'!J46+'Feb 18'!J46+'Mar 18'!J46+'Abr 18'!J46+'May 18'!J46+'Jun 18'!J46+'Julio 18'!J46+'Ago 18'!J46+'Sep 18'!K46)/12</f>
        <v>0</v>
      </c>
    </row>
    <row r="47" spans="1:11" ht="18.75" thickBot="1" x14ac:dyDescent="0.3">
      <c r="A47" s="13" t="s">
        <v>49</v>
      </c>
      <c r="B47" s="27">
        <f t="shared" ref="B47:I47" si="3">SUM(B36:B46)</f>
        <v>5477.75</v>
      </c>
      <c r="C47" s="27">
        <f t="shared" si="3"/>
        <v>6981.916666666667</v>
      </c>
      <c r="D47" s="26">
        <f t="shared" si="3"/>
        <v>5977190</v>
      </c>
      <c r="E47" s="26">
        <f t="shared" si="3"/>
        <v>1460.8333333333333</v>
      </c>
      <c r="F47" s="26">
        <f t="shared" si="3"/>
        <v>5521.0833333333339</v>
      </c>
      <c r="G47" s="38">
        <f t="shared" si="3"/>
        <v>4290.25</v>
      </c>
      <c r="H47" s="39">
        <f t="shared" si="3"/>
        <v>2691.6666666666665</v>
      </c>
      <c r="I47" s="40">
        <f t="shared" si="3"/>
        <v>0</v>
      </c>
    </row>
    <row r="48" spans="1:11" ht="18.75" thickBot="1" x14ac:dyDescent="0.3">
      <c r="A48" s="35"/>
      <c r="B48" s="36"/>
      <c r="C48" s="36"/>
      <c r="D48" s="36"/>
      <c r="E48" s="37"/>
      <c r="F48" s="29"/>
      <c r="G48" s="29"/>
      <c r="H48" s="15"/>
      <c r="I48" s="15"/>
      <c r="J48" s="15"/>
    </row>
    <row r="49" spans="1:10" ht="16.5" thickBot="1" x14ac:dyDescent="0.3">
      <c r="A49" s="3" t="s">
        <v>50</v>
      </c>
      <c r="B49" s="385"/>
      <c r="C49" s="385"/>
      <c r="D49" s="385"/>
      <c r="E49" s="385"/>
      <c r="F49" s="385"/>
      <c r="G49" s="385"/>
      <c r="H49" s="385"/>
      <c r="I49" s="386"/>
    </row>
    <row r="50" spans="1:10" ht="18" x14ac:dyDescent="0.25">
      <c r="A50" s="4" t="s">
        <v>51</v>
      </c>
      <c r="B50" s="30">
        <f>('Oct 17'!B50+'Nov 17'!B50+'Dic 17'!B50+'Ene 18'!B50+'Feb 18'!B50+'Mar 18'!B50+'Abr 18'!B50+'May 18'!B50+'Jun 18'!B50+'Julio 18'!B50+'Ago 18'!B50+'Sep 18'!B50)/12</f>
        <v>338</v>
      </c>
      <c r="C50" s="247">
        <f>('Oct 17'!C50+'Nov 17'!C50+'Dic 17'!C50+'Ene 18'!C50+'Feb 18'!C50+'Mar 18'!C50+'Abr 18'!C50+'May 18'!C50+'Jun 18'!C50+'Julio 18'!C50+'Ago 18'!C50+'Sep 18'!C50)/12</f>
        <v>418.25</v>
      </c>
      <c r="D50" s="245">
        <f>('Oct 17'!D50+'Nov 17'!D50+'Dic 17'!D50+'Ene 18'!D50+'Feb 18'!D50+'Mar 18'!D50+'Abr 18'!D50+'May 18'!D50+'Jun 18'!D50+'Julio 18'!D50+'Ago 18'!D50+'Sep 18'!D50)</f>
        <v>362083</v>
      </c>
      <c r="E50" s="30">
        <f>('Oct 17'!F50+'Nov 17'!F50+'Dic 17'!F50+'Ene 18'!F50+'Feb 18'!F50+'Mar 18'!F50+'Abr 18'!F50+'May 18'!F50+'Jun 18'!F50+'Julio 18'!F50+'Ago 18'!F50+'Sep 18'!G50)/12</f>
        <v>76.75</v>
      </c>
      <c r="F50" s="245">
        <f>('Oct 17'!G50+'Nov 17'!G50+'Dic 17'!G50+'Ene 18'!G50+'Feb 18'!G50+'Mar 18'!G50+'Abr 18'!G50+'May 18'!G50+'Jun 18'!G50+'Julio 18'!G50+'Ago 18'!G50+'Sep 18'!H50)/12</f>
        <v>341.5</v>
      </c>
      <c r="G50" s="405">
        <f>('Oct 17'!H50+'Nov 17'!H50+'Dic 17'!H50+'Ene 18'!H50+'Feb 18'!H50+'Mar 18'!H50+'Abr 18'!H50+'May 18'!H50+'Jun 18'!H50+'Julio 18'!H50+'Ago 18'!H50+'Sep 18'!I50)/12</f>
        <v>261.41666666666669</v>
      </c>
      <c r="H50" s="17">
        <f>('Oct 17'!I50+'Nov 17'!I50+'Dic 17'!I50+'Ene 18'!I50+'Feb 18'!I50+'Mar 18'!I50+'Abr 18'!I50+'May 18'!I50+'Jun 18'!I50+'Julio 18'!I50+'Ago 18'!I50+'Sep 18'!J50)/12</f>
        <v>156.83333333333334</v>
      </c>
      <c r="I50" s="31">
        <f>('Oct 17'!J50+'Nov 17'!J50+'Dic 17'!J50+'Ene 18'!J50+'Feb 18'!J50+'Mar 18'!J50+'Abr 18'!J50+'May 18'!J50+'Jun 18'!J50+'Julio 18'!J50+'Ago 18'!J50+'Sep 18'!K50)/12</f>
        <v>0</v>
      </c>
    </row>
    <row r="51" spans="1:10" ht="18" x14ac:dyDescent="0.25">
      <c r="A51" s="7" t="s">
        <v>52</v>
      </c>
      <c r="B51" s="19">
        <f>('Oct 17'!B51+'Nov 17'!B51+'Dic 17'!B51+'Ene 18'!B51+'Feb 18'!B51+'Mar 18'!B51+'Abr 18'!B51+'May 18'!B51+'Jun 18'!B51+'Julio 18'!B51+'Ago 18'!B51+'Sep 18'!B51)/12</f>
        <v>573.91666666666663</v>
      </c>
      <c r="C51" s="246">
        <f>('Oct 17'!C51+'Nov 17'!C51+'Dic 17'!C51+'Ene 18'!C51+'Feb 18'!C51+'Mar 18'!C51+'Abr 18'!C51+'May 18'!C51+'Jun 18'!C51+'Julio 18'!C51+'Ago 18'!C51+'Sep 18'!C51)/12</f>
        <v>669.83333333333337</v>
      </c>
      <c r="D51" s="20">
        <f>('Oct 17'!D51+'Nov 17'!D51+'Dic 17'!D51+'Ene 18'!D51+'Feb 18'!D51+'Mar 18'!D51+'Abr 18'!D51+'May 18'!D51+'Jun 18'!D51+'Julio 18'!D51+'Ago 18'!D51+'Sep 18'!D51)</f>
        <v>595380</v>
      </c>
      <c r="E51" s="19">
        <f>('Oct 17'!F51+'Nov 17'!F51+'Dic 17'!F51+'Ene 18'!F51+'Feb 18'!F51+'Mar 18'!F51+'Abr 18'!F51+'May 18'!F51+'Jun 18'!F51+'Julio 18'!F51+'Ago 18'!F51+'Sep 18'!G51)/12</f>
        <v>74.916666666666671</v>
      </c>
      <c r="F51" s="20">
        <f>('Oct 17'!G51+'Nov 17'!G51+'Dic 17'!G51+'Ene 18'!G51+'Feb 18'!G51+'Mar 18'!G51+'Abr 18'!G51+'May 18'!G51+'Jun 18'!G51+'Julio 18'!G51+'Ago 18'!G51+'Sep 18'!H51)/12</f>
        <v>594.91666666666663</v>
      </c>
      <c r="G51" s="398">
        <f>('Oct 17'!H51+'Nov 17'!H51+'Dic 17'!H51+'Ene 18'!H51+'Feb 18'!H51+'Mar 18'!H51+'Abr 18'!H51+'May 18'!H51+'Jun 18'!H51+'Julio 18'!H51+'Ago 18'!H51+'Sep 18'!I51)/12</f>
        <v>401.25</v>
      </c>
      <c r="H51" s="18">
        <f>('Oct 17'!I51+'Nov 17'!I51+'Dic 17'!I51+'Ene 18'!I51+'Feb 18'!I51+'Mar 18'!I51+'Abr 18'!I51+'May 18'!I51+'Jun 18'!I51+'Julio 18'!I51+'Ago 18'!I51+'Sep 18'!J51)/12</f>
        <v>268.58333333333331</v>
      </c>
      <c r="I51" s="32">
        <f>('Oct 17'!J51+'Nov 17'!J51+'Dic 17'!J51+'Ene 18'!J51+'Feb 18'!J51+'Mar 18'!J51+'Abr 18'!J51+'May 18'!J51+'Jun 18'!J51+'Julio 18'!J51+'Ago 18'!J51+'Sep 18'!K51)/12</f>
        <v>0</v>
      </c>
    </row>
    <row r="52" spans="1:10" ht="18" x14ac:dyDescent="0.25">
      <c r="A52" s="7" t="s">
        <v>53</v>
      </c>
      <c r="B52" s="19">
        <f>('Oct 17'!B52+'Nov 17'!B52+'Dic 17'!B52+'Ene 18'!B52+'Feb 18'!B52+'Mar 18'!B52+'Abr 18'!B52+'May 18'!B52+'Jun 18'!B52+'Julio 18'!B52+'Ago 18'!B52+'Sep 18'!B52)/12</f>
        <v>1447.3333333333333</v>
      </c>
      <c r="C52" s="246">
        <f>('Oct 17'!C52+'Nov 17'!C52+'Dic 17'!C52+'Ene 18'!C52+'Feb 18'!C52+'Mar 18'!C52+'Abr 18'!C52+'May 18'!C52+'Jun 18'!C52+'Julio 18'!C52+'Ago 18'!C52+'Sep 18'!C52)/12</f>
        <v>1784.4166666666667</v>
      </c>
      <c r="D52" s="20">
        <f>('Oct 17'!D52+'Nov 17'!D52+'Dic 17'!D52+'Ene 18'!D52+'Feb 18'!D52+'Mar 18'!D52+'Abr 18'!D52+'May 18'!D52+'Jun 18'!D52+'Julio 18'!D52+'Ago 18'!D52+'Sep 18'!D52)</f>
        <v>1521984</v>
      </c>
      <c r="E52" s="19">
        <f>('Oct 17'!F52+'Nov 17'!F52+'Dic 17'!F52+'Ene 18'!F52+'Feb 18'!F52+'Mar 18'!F52+'Abr 18'!F52+'May 18'!F52+'Jun 18'!F52+'Julio 18'!F52+'Ago 18'!F52+'Sep 18'!G52)/12</f>
        <v>328.83333333333331</v>
      </c>
      <c r="F52" s="20">
        <f>('Oct 17'!G52+'Nov 17'!G52+'Dic 17'!G52+'Ene 18'!G52+'Feb 18'!G52+'Mar 18'!G52+'Abr 18'!G52+'May 18'!G52+'Jun 18'!G52+'Julio 18'!G52+'Ago 18'!G52+'Sep 18'!H52)/12</f>
        <v>1455.5833333333333</v>
      </c>
      <c r="G52" s="398">
        <f>('Oct 17'!H52+'Nov 17'!H52+'Dic 17'!H52+'Ene 18'!H52+'Feb 18'!H52+'Mar 18'!H52+'Abr 18'!H52+'May 18'!H52+'Jun 18'!H52+'Julio 18'!H52+'Ago 18'!H52+'Sep 18'!I52)/12</f>
        <v>1109.3333333333333</v>
      </c>
      <c r="H52" s="18">
        <f>('Oct 17'!I52+'Nov 17'!I52+'Dic 17'!I52+'Ene 18'!I52+'Feb 18'!I52+'Mar 18'!I52+'Abr 18'!I52+'May 18'!I52+'Jun 18'!I52+'Julio 18'!I52+'Ago 18'!I52+'Sep 18'!J52)/12</f>
        <v>675.08333333333337</v>
      </c>
      <c r="I52" s="32">
        <f>('Oct 17'!J52+'Nov 17'!J52+'Dic 17'!J52+'Ene 18'!J52+'Feb 18'!J52+'Mar 18'!J52+'Abr 18'!J52+'May 18'!J52+'Jun 18'!J52+'Julio 18'!J52+'Ago 18'!J52+'Sep 18'!K52)/12</f>
        <v>0</v>
      </c>
    </row>
    <row r="53" spans="1:10" ht="18" x14ac:dyDescent="0.25">
      <c r="A53" s="7" t="s">
        <v>54</v>
      </c>
      <c r="B53" s="19">
        <f>('Oct 17'!B53+'Nov 17'!B53+'Dic 17'!B53+'Ene 18'!B53+'Feb 18'!B53+'Mar 18'!B53+'Abr 18'!B53+'May 18'!B53+'Jun 18'!B53+'Julio 18'!B53+'Ago 18'!B53+'Sep 18'!B53)/12</f>
        <v>349.41666666666669</v>
      </c>
      <c r="C53" s="246">
        <f>('Oct 17'!C53+'Nov 17'!C53+'Dic 17'!C53+'Ene 18'!C53+'Feb 18'!C53+'Mar 18'!C53+'Abr 18'!C53+'May 18'!C53+'Jun 18'!C53+'Julio 18'!C53+'Ago 18'!C53+'Sep 18'!C53)/12</f>
        <v>404.33333333333331</v>
      </c>
      <c r="D53" s="20">
        <f>('Oct 17'!D53+'Nov 17'!D53+'Dic 17'!D53+'Ene 18'!D53+'Feb 18'!D53+'Mar 18'!D53+'Abr 18'!D53+'May 18'!D53+'Jun 18'!D53+'Julio 18'!D53+'Ago 18'!D53+'Sep 18'!D53)</f>
        <v>337865</v>
      </c>
      <c r="E53" s="19">
        <f>('Oct 17'!F53+'Nov 17'!F53+'Dic 17'!F53+'Ene 18'!F53+'Feb 18'!F53+'Mar 18'!F53+'Abr 18'!F53+'May 18'!F53+'Jun 18'!F53+'Julio 18'!F53+'Ago 18'!F53+'Sep 18'!G53)/12</f>
        <v>49.083333333333336</v>
      </c>
      <c r="F53" s="20">
        <f>('Oct 17'!G53+'Nov 17'!G53+'Dic 17'!G53+'Ene 18'!G53+'Feb 18'!G53+'Mar 18'!G53+'Abr 18'!G53+'May 18'!G53+'Jun 18'!G53+'Julio 18'!G53+'Ago 18'!G53+'Sep 18'!H53)/12</f>
        <v>355.25</v>
      </c>
      <c r="G53" s="398">
        <f>('Oct 17'!H53+'Nov 17'!H53+'Dic 17'!H53+'Ene 18'!H53+'Feb 18'!H53+'Mar 18'!H53+'Abr 18'!H53+'May 18'!H53+'Jun 18'!H53+'Julio 18'!H53+'Ago 18'!H53+'Sep 18'!I53)/12</f>
        <v>223.16666666666666</v>
      </c>
      <c r="H53" s="18">
        <f>('Oct 17'!I53+'Nov 17'!I53+'Dic 17'!I53+'Ene 18'!I53+'Feb 18'!I53+'Mar 18'!I53+'Abr 18'!I53+'May 18'!I53+'Jun 18'!I53+'Julio 18'!I53+'Ago 18'!I53+'Sep 18'!J53)/12</f>
        <v>181.16666666666666</v>
      </c>
      <c r="I53" s="32">
        <f>('Oct 17'!J53+'Nov 17'!J53+'Dic 17'!J53+'Ene 18'!J53+'Feb 18'!J53+'Mar 18'!J53+'Abr 18'!J53+'May 18'!J53+'Jun 18'!J53+'Julio 18'!J53+'Ago 18'!J53+'Sep 18'!K53)/12</f>
        <v>0</v>
      </c>
    </row>
    <row r="54" spans="1:10" ht="18" x14ac:dyDescent="0.25">
      <c r="A54" s="7" t="s">
        <v>55</v>
      </c>
      <c r="B54" s="19">
        <f>('Oct 17'!B54+'Nov 17'!B54+'Dic 17'!B54+'Ene 18'!B54+'Feb 18'!B54+'Mar 18'!B54+'Abr 18'!B54+'May 18'!B54+'Jun 18'!B54+'Julio 18'!B54+'Ago 18'!B54+'Sep 18'!B54)/12</f>
        <v>329.41666666666669</v>
      </c>
      <c r="C54" s="246">
        <f>('Oct 17'!C54+'Nov 17'!C54+'Dic 17'!C54+'Ene 18'!C54+'Feb 18'!C54+'Mar 18'!C54+'Abr 18'!C54+'May 18'!C54+'Jun 18'!C54+'Julio 18'!C54+'Ago 18'!C54+'Sep 18'!C54)/12</f>
        <v>401.08333333333331</v>
      </c>
      <c r="D54" s="20">
        <f>('Oct 17'!D54+'Nov 17'!D54+'Dic 17'!D54+'Ene 18'!D54+'Feb 18'!D54+'Mar 18'!D54+'Abr 18'!D54+'May 18'!D54+'Jun 18'!D54+'Julio 18'!D54+'Ago 18'!D54+'Sep 18'!D54)</f>
        <v>366322</v>
      </c>
      <c r="E54" s="19">
        <f>('Oct 17'!F54+'Nov 17'!F54+'Dic 17'!F54+'Ene 18'!F54+'Feb 18'!F54+'Mar 18'!F54+'Abr 18'!F54+'May 18'!F54+'Jun 18'!F54+'Julio 18'!F54+'Ago 18'!F54+'Sep 18'!G54)/12</f>
        <v>64.666666666666671</v>
      </c>
      <c r="F54" s="20">
        <f>('Oct 17'!G54+'Nov 17'!G54+'Dic 17'!G54+'Ene 18'!G54+'Feb 18'!G54+'Mar 18'!G54+'Abr 18'!G54+'May 18'!G54+'Jun 18'!G54+'Julio 18'!G54+'Ago 18'!G54+'Sep 18'!H54)/12</f>
        <v>336.41666666666669</v>
      </c>
      <c r="G54" s="398">
        <f>('Oct 17'!H54+'Nov 17'!H54+'Dic 17'!H54+'Ene 18'!H54+'Feb 18'!H54+'Mar 18'!H54+'Abr 18'!H54+'May 18'!H54+'Jun 18'!H54+'Julio 18'!H54+'Ago 18'!H54+'Sep 18'!I54)/12</f>
        <v>239.83333333333334</v>
      </c>
      <c r="H54" s="18">
        <f>('Oct 17'!I54+'Nov 17'!I54+'Dic 17'!I54+'Ene 18'!I54+'Feb 18'!I54+'Mar 18'!I54+'Abr 18'!I54+'May 18'!I54+'Jun 18'!I54+'Julio 18'!I54+'Ago 18'!I54+'Sep 18'!J54)/12</f>
        <v>161.25</v>
      </c>
      <c r="I54" s="32">
        <f>('Oct 17'!J54+'Nov 17'!J54+'Dic 17'!J54+'Ene 18'!J54+'Feb 18'!J54+'Mar 18'!J54+'Abr 18'!J54+'May 18'!J54+'Jun 18'!J54+'Julio 18'!J54+'Ago 18'!J54+'Sep 18'!K54)/12</f>
        <v>0</v>
      </c>
    </row>
    <row r="55" spans="1:10" ht="18" x14ac:dyDescent="0.25">
      <c r="A55" s="7" t="s">
        <v>56</v>
      </c>
      <c r="B55" s="19">
        <f>('Oct 17'!B55+'Nov 17'!B55+'Dic 17'!B55+'Ene 18'!B55+'Feb 18'!B55+'Mar 18'!B55+'Abr 18'!B55+'May 18'!B55+'Jun 18'!B55+'Julio 18'!B55+'Ago 18'!B55+'Sep 18'!B55)/12</f>
        <v>262.58333333333331</v>
      </c>
      <c r="C55" s="246">
        <f>('Oct 17'!C55+'Nov 17'!C55+'Dic 17'!C55+'Ene 18'!C55+'Feb 18'!C55+'Mar 18'!C55+'Abr 18'!C55+'May 18'!C55+'Jun 18'!C55+'Julio 18'!C55+'Ago 18'!C55+'Sep 18'!C55)/12</f>
        <v>309.5</v>
      </c>
      <c r="D55" s="20">
        <f>('Oct 17'!D55+'Nov 17'!D55+'Dic 17'!D55+'Ene 18'!D55+'Feb 18'!D55+'Mar 18'!D55+'Abr 18'!D55+'May 18'!D55+'Jun 18'!D55+'Julio 18'!D55+'Ago 18'!D55+'Sep 18'!D55)</f>
        <v>254139</v>
      </c>
      <c r="E55" s="19">
        <f>('Oct 17'!F55+'Nov 17'!F55+'Dic 17'!F55+'Ene 18'!F55+'Feb 18'!F55+'Mar 18'!F55+'Abr 18'!F55+'May 18'!F55+'Jun 18'!F55+'Julio 18'!F55+'Ago 18'!F55+'Sep 18'!G55)/12</f>
        <v>45.5</v>
      </c>
      <c r="F55" s="20">
        <f>('Oct 17'!G55+'Nov 17'!G55+'Dic 17'!G55+'Ene 18'!G55+'Feb 18'!G55+'Mar 18'!G55+'Abr 18'!G55+'May 18'!G55+'Jun 18'!G55+'Julio 18'!G55+'Ago 18'!G55+'Sep 18'!H55)/12</f>
        <v>264</v>
      </c>
      <c r="G55" s="398">
        <f>('Oct 17'!H55+'Nov 17'!H55+'Dic 17'!H55+'Ene 18'!H55+'Feb 18'!H55+'Mar 18'!H55+'Abr 18'!H55+'May 18'!H55+'Jun 18'!H55+'Julio 18'!H55+'Ago 18'!H55+'Sep 18'!I55)/12</f>
        <v>200.33333333333334</v>
      </c>
      <c r="H55" s="18">
        <f>('Oct 17'!I55+'Nov 17'!I55+'Dic 17'!I55+'Ene 18'!I55+'Feb 18'!I55+'Mar 18'!I55+'Abr 18'!I55+'May 18'!I55+'Jun 18'!I55+'Julio 18'!I55+'Ago 18'!I55+'Sep 18'!J55)/12</f>
        <v>109.16666666666667</v>
      </c>
      <c r="I55" s="32">
        <f>('Oct 17'!J55+'Nov 17'!J55+'Dic 17'!J55+'Ene 18'!J55+'Feb 18'!J55+'Mar 18'!J55+'Abr 18'!J55+'May 18'!J55+'Jun 18'!J55+'Julio 18'!J55+'Ago 18'!J55+'Sep 18'!K55)/12</f>
        <v>0</v>
      </c>
    </row>
    <row r="56" spans="1:10" ht="18.75" thickBot="1" x14ac:dyDescent="0.3">
      <c r="A56" s="7" t="s">
        <v>57</v>
      </c>
      <c r="B56" s="33">
        <f>('Oct 17'!B56+'Nov 17'!B56+'Dic 17'!B56+'Ene 18'!B56+'Feb 18'!B56+'Mar 18'!B56+'Abr 18'!B56+'May 18'!B56+'Jun 18'!B56+'Julio 18'!B56+'Ago 18'!B56+'Sep 18'!B56)/12</f>
        <v>625.91666666666663</v>
      </c>
      <c r="C56" s="248">
        <f>('Oct 17'!C56+'Nov 17'!C56+'Dic 17'!C56+'Ene 18'!C56+'Feb 18'!C56+'Mar 18'!C56+'Abr 18'!C56+'May 18'!C56+'Jun 18'!C56+'Julio 18'!C56+'Ago 18'!C56+'Sep 18'!C56)/12</f>
        <v>779.41666666666663</v>
      </c>
      <c r="D56" s="22">
        <f>('Oct 17'!D56+'Nov 17'!D56+'Dic 17'!D56+'Ene 18'!D56+'Feb 18'!D56+'Mar 18'!D56+'Abr 18'!D56+'May 18'!D56+'Jun 18'!D56+'Julio 18'!D56+'Ago 18'!D56+'Sep 18'!D56)</f>
        <v>600871</v>
      </c>
      <c r="E56" s="33">
        <f>('Oct 17'!F56+'Nov 17'!F56+'Dic 17'!F56+'Ene 18'!F56+'Feb 18'!F56+'Mar 18'!F56+'Abr 18'!F56+'May 18'!F56+'Jun 18'!F56+'Julio 18'!F56+'Ago 18'!F56+'Sep 18'!G56)/12</f>
        <v>100.58333333333333</v>
      </c>
      <c r="F56" s="22">
        <f>('Oct 17'!G56+'Nov 17'!G56+'Dic 17'!G56+'Ene 18'!G56+'Feb 18'!G56+'Mar 18'!G56+'Abr 18'!G56+'May 18'!G56+'Jun 18'!G56+'Julio 18'!G56+'Ago 18'!G56+'Sep 18'!H56)/12</f>
        <v>678.83333333333337</v>
      </c>
      <c r="G56" s="399">
        <f>('Oct 17'!H56+'Nov 17'!H56+'Dic 17'!H56+'Ene 18'!H56+'Feb 18'!H56+'Mar 18'!H56+'Abr 18'!H56+'May 18'!H56+'Jun 18'!H56+'Julio 18'!H56+'Ago 18'!H56+'Sep 18'!I56)/12</f>
        <v>474.08333333333331</v>
      </c>
      <c r="H56" s="23">
        <f>('Oct 17'!I56+'Nov 17'!I56+'Dic 17'!I56+'Ene 18'!I56+'Feb 18'!I56+'Mar 18'!I56+'Abr 18'!I56+'May 18'!I56+'Jun 18'!I56+'Julio 18'!I56+'Ago 18'!I56+'Sep 18'!J56)/12</f>
        <v>305.33333333333331</v>
      </c>
      <c r="I56" s="34">
        <f>('Oct 17'!J56+'Nov 17'!J56+'Dic 17'!J56+'Ene 18'!J56+'Feb 18'!J56+'Mar 18'!J56+'Abr 18'!J56+'May 18'!J56+'Jun 18'!J56+'Julio 18'!J56+'Ago 18'!J56+'Sep 18'!K56)/12</f>
        <v>0</v>
      </c>
    </row>
    <row r="57" spans="1:10" ht="18.75" thickBot="1" x14ac:dyDescent="0.3">
      <c r="A57" s="13" t="s">
        <v>49</v>
      </c>
      <c r="B57" s="27">
        <f>SUM(B50:B56)</f>
        <v>3926.583333333333</v>
      </c>
      <c r="C57" s="27">
        <f t="shared" ref="C57:I57" si="4">SUM(C50:C56)</f>
        <v>4766.8333333333339</v>
      </c>
      <c r="D57" s="27">
        <f t="shared" si="4"/>
        <v>4038644</v>
      </c>
      <c r="E57" s="26">
        <f t="shared" si="4"/>
        <v>740.33333333333337</v>
      </c>
      <c r="F57" s="26">
        <f t="shared" si="4"/>
        <v>4026.5</v>
      </c>
      <c r="G57" s="38">
        <f t="shared" si="4"/>
        <v>2909.416666666667</v>
      </c>
      <c r="H57" s="39">
        <f t="shared" si="4"/>
        <v>1857.4166666666667</v>
      </c>
      <c r="I57" s="40">
        <f t="shared" si="4"/>
        <v>0</v>
      </c>
    </row>
    <row r="58" spans="1:10" ht="18.75" thickBot="1" x14ac:dyDescent="0.3">
      <c r="A58" s="35"/>
      <c r="B58" s="36"/>
      <c r="C58" s="36"/>
      <c r="D58" s="36"/>
      <c r="E58" s="37"/>
      <c r="F58" s="29"/>
      <c r="G58" s="29"/>
      <c r="H58" s="15"/>
      <c r="I58" s="15"/>
      <c r="J58" s="15"/>
    </row>
    <row r="59" spans="1:10" ht="16.5" thickBot="1" x14ac:dyDescent="0.3">
      <c r="A59" s="3" t="s">
        <v>58</v>
      </c>
      <c r="B59" s="385"/>
      <c r="C59" s="385"/>
      <c r="D59" s="385"/>
      <c r="E59" s="385"/>
      <c r="F59" s="385"/>
      <c r="G59" s="385"/>
      <c r="H59" s="385"/>
      <c r="I59" s="386"/>
    </row>
    <row r="60" spans="1:10" ht="18" x14ac:dyDescent="0.25">
      <c r="A60" s="4" t="s">
        <v>59</v>
      </c>
      <c r="B60" s="30">
        <f>('Oct 17'!B60+'Nov 17'!B60+'Dic 17'!B60+'Ene 18'!B60+'Feb 18'!B60+'Mar 18'!B60+'Abr 18'!B60+'May 18'!B60+'Jun 18'!B60+'Julio 18'!B60+'Ago 18'!B60+'Sep 18'!B60)/12</f>
        <v>569.5</v>
      </c>
      <c r="C60" s="247">
        <f>('Oct 17'!C60+'Nov 17'!C60+'Dic 17'!C60+'Ene 18'!C60+'Feb 18'!C60+'Mar 18'!C60+'Abr 18'!C60+'May 18'!C60+'Jun 18'!C60+'Julio 18'!C60+'Ago 18'!C60+'Sep 18'!C60)/12</f>
        <v>777.58333333333337</v>
      </c>
      <c r="D60" s="387">
        <f>('Oct 17'!D60+'Nov 17'!D60+'Dic 17'!D60+'Ene 18'!D60+'Feb 18'!D60+'Mar 18'!D60+'Abr 18'!D60+'May 18'!D60+'Jun 18'!D60+'Julio 18'!D60+'Ago 18'!D60+'Sep 18'!D60)</f>
        <v>633655</v>
      </c>
      <c r="E60" s="30">
        <f>('Oct 17'!F60+'Nov 17'!F60+'Dic 17'!F60+'Ene 18'!F60+'Feb 18'!F60+'Mar 18'!F60+'Abr 18'!F60+'May 18'!F60+'Jun 18'!F60+'Julio 18'!F60+'Ago 18'!F60+'Sep 18'!G60)/12</f>
        <v>208.83333333333334</v>
      </c>
      <c r="F60" s="245">
        <f>('Oct 17'!G60+'Nov 17'!G60+'Dic 17'!G60+'Ene 18'!G60+'Feb 18'!G60+'Mar 18'!G60+'Abr 18'!G60+'May 18'!G60+'Jun 18'!G60+'Julio 18'!G60+'Ago 18'!G60+'Sep 18'!H60)/12</f>
        <v>585.83333333333337</v>
      </c>
      <c r="G60" s="405">
        <f>('Oct 17'!H60+'Nov 17'!H60+'Dic 17'!H60+'Ene 18'!H60+'Feb 18'!H60+'Mar 18'!H60+'Abr 18'!H60+'May 18'!H60+'Jun 18'!H60+'Julio 18'!H60+'Ago 18'!H60+'Sep 18'!I60)/12</f>
        <v>466</v>
      </c>
      <c r="H60" s="17">
        <f>('Oct 17'!I60+'Nov 17'!I60+'Dic 17'!I60+'Ene 18'!I60+'Feb 18'!I60+'Mar 18'!I60+'Abr 18'!I60+'May 18'!I60+'Jun 18'!I60+'Julio 18'!I60+'Ago 18'!I60+'Sep 18'!J60)/12</f>
        <v>311.58333333333331</v>
      </c>
      <c r="I60" s="31">
        <f>('Oct 17'!J60+'Nov 17'!J60+'Dic 17'!J60+'Ene 18'!J60+'Feb 18'!J60+'Mar 18'!J60+'Abr 18'!J60+'May 18'!J60+'Jun 18'!J60+'Julio 18'!J60+'Ago 18'!J60+'Sep 18'!K60)/12</f>
        <v>0</v>
      </c>
    </row>
    <row r="61" spans="1:10" ht="18" x14ac:dyDescent="0.25">
      <c r="A61" s="7" t="s">
        <v>60</v>
      </c>
      <c r="B61" s="19">
        <f>('Oct 17'!B61+'Nov 17'!B61+'Dic 17'!B61+'Ene 18'!B61+'Feb 18'!B61+'Mar 18'!B61+'Abr 18'!B61+'May 18'!B61+'Jun 18'!B61+'Julio 18'!B61+'Ago 18'!B61+'Sep 18'!B61)/12</f>
        <v>529.41666666666663</v>
      </c>
      <c r="C61" s="246">
        <f>('Oct 17'!C61+'Nov 17'!C61+'Dic 17'!C61+'Ene 18'!C61+'Feb 18'!C61+'Mar 18'!C61+'Abr 18'!C61+'May 18'!C61+'Jun 18'!C61+'Julio 18'!C61+'Ago 18'!C61+'Sep 18'!C61)/12</f>
        <v>736.16666666666663</v>
      </c>
      <c r="D61" s="388">
        <f>('Oct 17'!D61+'Nov 17'!D61+'Dic 17'!D61+'Ene 18'!D61+'Feb 18'!D61+'Mar 18'!D61+'Abr 18'!D61+'May 18'!D61+'Jun 18'!D61+'Julio 18'!D61+'Ago 18'!D61+'Sep 18'!D61)</f>
        <v>620137</v>
      </c>
      <c r="E61" s="19">
        <f>('Oct 17'!F61+'Nov 17'!F61+'Dic 17'!F61+'Ene 18'!F61+'Feb 18'!F61+'Mar 18'!F61+'Abr 18'!F61+'May 18'!F61+'Jun 18'!F61+'Julio 18'!F61+'Ago 18'!F61+'Sep 18'!G61)/12</f>
        <v>197.75</v>
      </c>
      <c r="F61" s="20">
        <f>('Oct 17'!G61+'Nov 17'!G61+'Dic 17'!G61+'Ene 18'!G61+'Feb 18'!G61+'Mar 18'!G61+'Abr 18'!G61+'May 18'!G61+'Jun 18'!G61+'Julio 18'!G61+'Ago 18'!G61+'Sep 18'!H61)/12</f>
        <v>553.33333333333337</v>
      </c>
      <c r="G61" s="398">
        <f>('Oct 17'!H61+'Nov 17'!H61+'Dic 17'!H61+'Ene 18'!H61+'Feb 18'!H61+'Mar 18'!H61+'Abr 18'!H61+'May 18'!H61+'Jun 18'!H61+'Julio 18'!H61+'Ago 18'!H61+'Sep 18'!I61)/12</f>
        <v>478.16666666666669</v>
      </c>
      <c r="H61" s="18">
        <f>('Oct 17'!I61+'Nov 17'!I61+'Dic 17'!I61+'Ene 18'!I61+'Feb 18'!I61+'Mar 18'!I61+'Abr 18'!I61+'May 18'!I61+'Jun 18'!I61+'Julio 18'!I61+'Ago 18'!I61+'Sep 18'!J61)/12</f>
        <v>258</v>
      </c>
      <c r="I61" s="32">
        <f>('Oct 17'!J61+'Nov 17'!J61+'Dic 17'!J61+'Ene 18'!J61+'Feb 18'!J61+'Mar 18'!J61+'Abr 18'!J61+'May 18'!J61+'Jun 18'!J61+'Julio 18'!J61+'Ago 18'!J61+'Sep 18'!K61)/12</f>
        <v>0</v>
      </c>
    </row>
    <row r="62" spans="1:10" ht="18" x14ac:dyDescent="0.25">
      <c r="A62" s="7" t="s">
        <v>61</v>
      </c>
      <c r="B62" s="19">
        <f>('Oct 17'!B62+'Nov 17'!B62+'Dic 17'!B62+'Ene 18'!B62+'Feb 18'!B62+'Mar 18'!B62+'Abr 18'!B62+'May 18'!B62+'Jun 18'!B62+'Julio 18'!B62+'Ago 18'!B62+'Sep 18'!B62)/12</f>
        <v>632.75</v>
      </c>
      <c r="C62" s="246">
        <f>('Oct 17'!C62+'Nov 17'!C62+'Dic 17'!C62+'Ene 18'!C62+'Feb 18'!C62+'Mar 18'!C62+'Abr 18'!C62+'May 18'!C62+'Jun 18'!C62+'Julio 18'!C62+'Ago 18'!C62+'Sep 18'!C62)/12</f>
        <v>888.91666666666663</v>
      </c>
      <c r="D62" s="388">
        <f>('Oct 17'!D62+'Nov 17'!D62+'Dic 17'!D62+'Ene 18'!D62+'Feb 18'!D62+'Mar 18'!D62+'Abr 18'!D62+'May 18'!D62+'Jun 18'!D62+'Julio 18'!D62+'Ago 18'!D62+'Sep 18'!D62)</f>
        <v>737210</v>
      </c>
      <c r="E62" s="19">
        <f>('Oct 17'!F62+'Nov 17'!F62+'Dic 17'!F62+'Ene 18'!F62+'Feb 18'!F62+'Mar 18'!F62+'Abr 18'!F62+'May 18'!F62+'Jun 18'!F62+'Julio 18'!F62+'Ago 18'!F62+'Sep 18'!G62)/12</f>
        <v>255.33333333333334</v>
      </c>
      <c r="F62" s="20">
        <f>('Oct 17'!G62+'Nov 17'!G62+'Dic 17'!G62+'Ene 18'!G62+'Feb 18'!G62+'Mar 18'!G62+'Abr 18'!G62+'May 18'!G62+'Jun 18'!G62+'Julio 18'!G62+'Ago 18'!G62+'Sep 18'!H62)/12</f>
        <v>654.75</v>
      </c>
      <c r="G62" s="398">
        <f>('Oct 17'!H62+'Nov 17'!H62+'Dic 17'!H62+'Ene 18'!H62+'Feb 18'!H62+'Mar 18'!H62+'Abr 18'!H62+'May 18'!H62+'Jun 18'!H62+'Julio 18'!H62+'Ago 18'!H62+'Sep 18'!I62)/12</f>
        <v>611.08333333333337</v>
      </c>
      <c r="H62" s="18">
        <f>('Oct 17'!I62+'Nov 17'!I62+'Dic 17'!I62+'Ene 18'!I62+'Feb 18'!I62+'Mar 18'!I62+'Abr 18'!I62+'May 18'!I62+'Jun 18'!I62+'Julio 18'!I62+'Ago 18'!I62+'Sep 18'!J62)/12</f>
        <v>277.83333333333331</v>
      </c>
      <c r="I62" s="32">
        <f>('Oct 17'!J62+'Nov 17'!J62+'Dic 17'!J62+'Ene 18'!J62+'Feb 18'!J62+'Mar 18'!J62+'Abr 18'!J62+'May 18'!J62+'Jun 18'!J62+'Julio 18'!J62+'Ago 18'!J62+'Sep 18'!K62)/12</f>
        <v>0</v>
      </c>
    </row>
    <row r="63" spans="1:10" ht="18" x14ac:dyDescent="0.25">
      <c r="A63" s="7" t="s">
        <v>62</v>
      </c>
      <c r="B63" s="19">
        <f>('Oct 17'!B63+'Nov 17'!B63+'Dic 17'!B63+'Ene 18'!B63+'Feb 18'!B63+'Mar 18'!B63+'Abr 18'!B63+'May 18'!B63+'Jun 18'!B63+'Julio 18'!B63+'Ago 18'!B63+'Sep 18'!B63)/12</f>
        <v>430.66666666666669</v>
      </c>
      <c r="C63" s="246">
        <f>('Oct 17'!C63+'Nov 17'!C63+'Dic 17'!C63+'Ene 18'!C63+'Feb 18'!C63+'Mar 18'!C63+'Abr 18'!C63+'May 18'!C63+'Jun 18'!C63+'Julio 18'!C63+'Ago 18'!C63+'Sep 18'!C63)/12</f>
        <v>591.83333333333337</v>
      </c>
      <c r="D63" s="388">
        <f>('Oct 17'!D63+'Nov 17'!D63+'Dic 17'!D63+'Ene 18'!D63+'Feb 18'!D63+'Mar 18'!D63+'Abr 18'!D63+'May 18'!D63+'Jun 18'!D63+'Julio 18'!D63+'Ago 18'!D63+'Sep 18'!D63)</f>
        <v>474001</v>
      </c>
      <c r="E63" s="19">
        <f>('Oct 17'!F63+'Nov 17'!F63+'Dic 17'!F63+'Ene 18'!F63+'Feb 18'!F63+'Mar 18'!F63+'Abr 18'!F63+'May 18'!F63+'Jun 18'!F63+'Julio 18'!F63+'Ago 18'!F63+'Sep 18'!G63)/12</f>
        <v>145.66666666666666</v>
      </c>
      <c r="F63" s="20">
        <f>('Oct 17'!G63+'Nov 17'!G63+'Dic 17'!G63+'Ene 18'!G63+'Feb 18'!G63+'Mar 18'!G63+'Abr 18'!G63+'May 18'!G63+'Jun 18'!G63+'Julio 18'!G63+'Ago 18'!G63+'Sep 18'!H63)/12</f>
        <v>456.66666666666669</v>
      </c>
      <c r="G63" s="398">
        <f>('Oct 17'!H63+'Nov 17'!H63+'Dic 17'!H63+'Ene 18'!H63+'Feb 18'!H63+'Mar 18'!H63+'Abr 18'!H63+'May 18'!H63+'Jun 18'!H63+'Julio 18'!H63+'Ago 18'!H63+'Sep 18'!I63)/12</f>
        <v>371.75</v>
      </c>
      <c r="H63" s="18">
        <f>('Oct 17'!I63+'Nov 17'!I63+'Dic 17'!I63+'Ene 18'!I63+'Feb 18'!I63+'Mar 18'!I63+'Abr 18'!I63+'May 18'!I63+'Jun 18'!I63+'Julio 18'!I63+'Ago 18'!I63+'Sep 18'!J63)/12</f>
        <v>220.08333333333334</v>
      </c>
      <c r="I63" s="32">
        <f>('Oct 17'!J63+'Nov 17'!J63+'Dic 17'!J63+'Ene 18'!J63+'Feb 18'!J63+'Mar 18'!J63+'Abr 18'!J63+'May 18'!J63+'Jun 18'!J63+'Julio 18'!J63+'Ago 18'!J63+'Sep 18'!K63)/12</f>
        <v>0</v>
      </c>
    </row>
    <row r="64" spans="1:10" ht="18" x14ac:dyDescent="0.25">
      <c r="A64" s="7" t="s">
        <v>63</v>
      </c>
      <c r="B64" s="19">
        <f>('Oct 17'!B64+'Nov 17'!B64+'Dic 17'!B64+'Ene 18'!B64+'Feb 18'!B64+'Mar 18'!B64+'Abr 18'!B64+'May 18'!B64+'Jun 18'!B64+'Julio 18'!B64+'Ago 18'!B64+'Sep 18'!B64)/12</f>
        <v>254.75</v>
      </c>
      <c r="C64" s="246">
        <f>('Oct 17'!C64+'Nov 17'!C64+'Dic 17'!C64+'Ene 18'!C64+'Feb 18'!C64+'Mar 18'!C64+'Abr 18'!C64+'May 18'!C64+'Jun 18'!C64+'Julio 18'!C64+'Ago 18'!C64+'Sep 18'!C64)/12</f>
        <v>351.08333333333331</v>
      </c>
      <c r="D64" s="388">
        <f>('Oct 17'!D64+'Nov 17'!D64+'Dic 17'!D64+'Ene 18'!D64+'Feb 18'!D64+'Mar 18'!D64+'Abr 18'!D64+'May 18'!D64+'Jun 18'!D64+'Julio 18'!D64+'Ago 18'!D64+'Sep 18'!D64)</f>
        <v>265898</v>
      </c>
      <c r="E64" s="19">
        <f>('Oct 17'!F64+'Nov 17'!F64+'Dic 17'!F64+'Ene 18'!F64+'Feb 18'!F64+'Mar 18'!F64+'Abr 18'!F64+'May 18'!F64+'Jun 18'!F64+'Julio 18'!F64+'Ago 18'!F64+'Sep 18'!G64)/12</f>
        <v>78.083333333333329</v>
      </c>
      <c r="F64" s="20">
        <f>('Oct 17'!G64+'Nov 17'!G64+'Dic 17'!G64+'Ene 18'!G64+'Feb 18'!G64+'Mar 18'!G64+'Abr 18'!G64+'May 18'!G64+'Jun 18'!G64+'Julio 18'!G64+'Ago 18'!G64+'Sep 18'!H64)/12</f>
        <v>278.25</v>
      </c>
      <c r="G64" s="398">
        <f>('Oct 17'!H64+'Nov 17'!H64+'Dic 17'!H64+'Ene 18'!H64+'Feb 18'!H64+'Mar 18'!H64+'Abr 18'!H64+'May 18'!H64+'Jun 18'!H64+'Julio 18'!H64+'Ago 18'!H64+'Sep 18'!I64)/12</f>
        <v>197.16666666666666</v>
      </c>
      <c r="H64" s="18">
        <f>('Oct 17'!I64+'Nov 17'!I64+'Dic 17'!I64+'Ene 18'!I64+'Feb 18'!I64+'Mar 18'!I64+'Abr 18'!I64+'May 18'!I64+'Jun 18'!I64+'Julio 18'!I64+'Ago 18'!I64+'Sep 18'!J64)/12</f>
        <v>153.91666666666666</v>
      </c>
      <c r="I64" s="32">
        <f>('Oct 17'!J64+'Nov 17'!J64+'Dic 17'!J64+'Ene 18'!J64+'Feb 18'!J64+'Mar 18'!J64+'Abr 18'!J64+'May 18'!J64+'Jun 18'!J64+'Julio 18'!J64+'Ago 18'!J64+'Sep 18'!K64)/12</f>
        <v>0</v>
      </c>
    </row>
    <row r="65" spans="1:10" ht="18" x14ac:dyDescent="0.25">
      <c r="A65" s="7" t="s">
        <v>64</v>
      </c>
      <c r="B65" s="19">
        <f>('Oct 17'!B65+'Nov 17'!B65+'Dic 17'!B65+'Ene 18'!B65+'Feb 18'!B65+'Mar 18'!B65+'Abr 18'!B65+'May 18'!B65+'Jun 18'!B65+'Julio 18'!B65+'Ago 18'!B65+'Sep 18'!B65)/12</f>
        <v>509.33333333333331</v>
      </c>
      <c r="C65" s="246">
        <f>('Oct 17'!C65+'Nov 17'!C65+'Dic 17'!C65+'Ene 18'!C65+'Feb 18'!C65+'Mar 18'!C65+'Abr 18'!C65+'May 18'!C65+'Jun 18'!C65+'Julio 18'!C65+'Ago 18'!C65+'Sep 18'!C65)/12</f>
        <v>705.5</v>
      </c>
      <c r="D65" s="388">
        <f>('Oct 17'!D65+'Nov 17'!D65+'Dic 17'!D65+'Ene 18'!D65+'Feb 18'!D65+'Mar 18'!D65+'Abr 18'!D65+'May 18'!D65+'Jun 18'!D65+'Julio 18'!D65+'Ago 18'!D65+'Sep 18'!D65)</f>
        <v>602001</v>
      </c>
      <c r="E65" s="19">
        <f>('Oct 17'!F65+'Nov 17'!F65+'Dic 17'!F65+'Ene 18'!F65+'Feb 18'!F65+'Mar 18'!F65+'Abr 18'!F65+'May 18'!F65+'Jun 18'!F65+'Julio 18'!F65+'Ago 18'!F65+'Sep 18'!G65)/12</f>
        <v>191.16666666666666</v>
      </c>
      <c r="F65" s="20">
        <f>('Oct 17'!G65+'Nov 17'!G65+'Dic 17'!G65+'Ene 18'!G65+'Feb 18'!G65+'Mar 18'!G65+'Abr 18'!G65+'May 18'!G65+'Jun 18'!G65+'Julio 18'!G65+'Ago 18'!G65+'Sep 18'!H65)/12</f>
        <v>527.5</v>
      </c>
      <c r="G65" s="398">
        <f>('Oct 17'!H65+'Nov 17'!H65+'Dic 17'!H65+'Ene 18'!H65+'Feb 18'!H65+'Mar 18'!H65+'Abr 18'!H65+'May 18'!H65+'Jun 18'!H65+'Julio 18'!H65+'Ago 18'!H65+'Sep 18'!I65)/12</f>
        <v>460.08333333333331</v>
      </c>
      <c r="H65" s="18">
        <f>('Oct 17'!I65+'Nov 17'!I65+'Dic 17'!I65+'Ene 18'!I65+'Feb 18'!I65+'Mar 18'!I65+'Abr 18'!I65+'May 18'!I65+'Jun 18'!I65+'Julio 18'!I65+'Ago 18'!I65+'Sep 18'!J65)/12</f>
        <v>245.41666666666666</v>
      </c>
      <c r="I65" s="32">
        <f>('Oct 17'!J65+'Nov 17'!J65+'Dic 17'!J65+'Ene 18'!J65+'Feb 18'!J65+'Mar 18'!J65+'Abr 18'!J65+'May 18'!J65+'Jun 18'!J65+'Julio 18'!J65+'Ago 18'!J65+'Sep 18'!K65)/12</f>
        <v>0</v>
      </c>
    </row>
    <row r="66" spans="1:10" ht="18.75" thickBot="1" x14ac:dyDescent="0.3">
      <c r="A66" s="7" t="s">
        <v>65</v>
      </c>
      <c r="B66" s="33">
        <f>('Oct 17'!B66+'Nov 17'!B66+'Dic 17'!B66+'Ene 18'!B66+'Feb 18'!B66+'Mar 18'!B66+'Abr 18'!B66+'May 18'!B66+'Jun 18'!B66+'Julio 18'!B66+'Ago 18'!B66+'Sep 18'!B66)/12</f>
        <v>504.25</v>
      </c>
      <c r="C66" s="248">
        <f>('Oct 17'!C66+'Nov 17'!C66+'Dic 17'!C66+'Ene 18'!C66+'Feb 18'!C66+'Mar 18'!C66+'Abr 18'!C66+'May 18'!C66+'Jun 18'!C66+'Julio 18'!C66+'Ago 18'!C66+'Sep 18'!C66)/12</f>
        <v>655.25</v>
      </c>
      <c r="D66" s="389">
        <f>('Oct 17'!D66+'Nov 17'!D66+'Dic 17'!D66+'Ene 18'!D66+'Feb 18'!D66+'Mar 18'!D66+'Abr 18'!D66+'May 18'!D66+'Jun 18'!D66+'Julio 18'!D66+'Ago 18'!D66+'Sep 18'!D66)</f>
        <v>531133</v>
      </c>
      <c r="E66" s="33">
        <f>('Oct 17'!F66+'Nov 17'!F66+'Dic 17'!F66+'Ene 18'!F66+'Feb 18'!F66+'Mar 18'!F66+'Abr 18'!F66+'May 18'!F66+'Jun 18'!F66+'Julio 18'!F66+'Ago 18'!F66+'Sep 18'!G66)/12</f>
        <v>143.83333333333334</v>
      </c>
      <c r="F66" s="22">
        <f>('Oct 17'!G66+'Nov 17'!G66+'Dic 17'!G66+'Ene 18'!G66+'Feb 18'!G66+'Mar 18'!G66+'Abr 18'!G66+'May 18'!G66+'Jun 18'!G66+'Julio 18'!G66+'Ago 18'!G66+'Sep 18'!H66)/12</f>
        <v>522.83333333333337</v>
      </c>
      <c r="G66" s="399">
        <f>('Oct 17'!H66+'Nov 17'!H66+'Dic 17'!H66+'Ene 18'!H66+'Feb 18'!H66+'Mar 18'!H66+'Abr 18'!H66+'May 18'!H66+'Jun 18'!H66+'Julio 18'!H66+'Ago 18'!H66+'Sep 18'!I66)/12</f>
        <v>405.83333333333331</v>
      </c>
      <c r="H66" s="23">
        <f>('Oct 17'!I66+'Nov 17'!I66+'Dic 17'!I66+'Ene 18'!I66+'Feb 18'!I66+'Mar 18'!I66+'Abr 18'!I66+'May 18'!I66+'Jun 18'!I66+'Julio 18'!I66+'Ago 18'!I66+'Sep 18'!J66)/12</f>
        <v>249.41666666666666</v>
      </c>
      <c r="I66" s="34">
        <f>('Oct 17'!J66+'Nov 17'!J66+'Dic 17'!J66+'Ene 18'!J66+'Feb 18'!J66+'Mar 18'!J66+'Abr 18'!J66+'May 18'!J66+'Jun 18'!J66+'Julio 18'!J66+'Ago 18'!J66+'Sep 18'!K66)/12</f>
        <v>0</v>
      </c>
    </row>
    <row r="67" spans="1:10" ht="18.75" thickBot="1" x14ac:dyDescent="0.3">
      <c r="A67" s="13" t="s">
        <v>49</v>
      </c>
      <c r="B67" s="27">
        <f>SUM(B60:B66)</f>
        <v>3430.6666666666665</v>
      </c>
      <c r="C67" s="27">
        <f t="shared" ref="C67:I67" si="5">SUM(C60:C66)</f>
        <v>4706.3333333333339</v>
      </c>
      <c r="D67" s="27">
        <f t="shared" si="5"/>
        <v>3864035</v>
      </c>
      <c r="E67" s="26">
        <f t="shared" si="5"/>
        <v>1220.6666666666667</v>
      </c>
      <c r="F67" s="26">
        <f t="shared" si="5"/>
        <v>3579.166666666667</v>
      </c>
      <c r="G67" s="38">
        <f t="shared" si="5"/>
        <v>2990.0833333333335</v>
      </c>
      <c r="H67" s="39">
        <f t="shared" si="5"/>
        <v>1716.25</v>
      </c>
      <c r="I67" s="40">
        <f t="shared" si="5"/>
        <v>0</v>
      </c>
    </row>
    <row r="68" spans="1:10" ht="18.75" thickBot="1" x14ac:dyDescent="0.3">
      <c r="A68" s="35"/>
      <c r="B68" s="36"/>
      <c r="C68" s="36"/>
      <c r="D68" s="36"/>
      <c r="E68" s="37"/>
      <c r="F68" s="29"/>
      <c r="G68" s="29"/>
      <c r="H68" s="15"/>
      <c r="I68" s="15"/>
      <c r="J68" s="15"/>
    </row>
    <row r="69" spans="1:10" ht="18.75" thickBot="1" x14ac:dyDescent="0.3">
      <c r="A69" s="41" t="s">
        <v>66</v>
      </c>
      <c r="B69" s="249"/>
      <c r="C69" s="249"/>
      <c r="D69" s="249"/>
      <c r="E69" s="406"/>
      <c r="F69" s="249"/>
      <c r="G69" s="249"/>
      <c r="H69" s="249"/>
      <c r="I69" s="379"/>
    </row>
    <row r="70" spans="1:10" ht="18" x14ac:dyDescent="0.25">
      <c r="A70" s="4" t="s">
        <v>67</v>
      </c>
      <c r="B70" s="30">
        <f>('Oct 17'!B70+'Nov 17'!B70+'Dic 17'!B70+'Ene 18'!B70+'Feb 18'!B70+'Mar 18'!B70+'Abr 18'!B70+'May 18'!B70+'Jun 18'!B70+'Julio 18'!B70+'Ago 18'!B70+'Sep 18'!B70)/12</f>
        <v>291</v>
      </c>
      <c r="C70" s="247">
        <f>('Oct 17'!C70+'Nov 17'!C70+'Dic 17'!C70+'Ene 18'!C70+'Feb 18'!C70+'Mar 18'!C70+'Abr 18'!C70+'May 18'!C70+'Jun 18'!C70+'Julio 18'!C70+'Ago 18'!C70+'Sep 18'!C70)/12</f>
        <v>385.75</v>
      </c>
      <c r="D70" s="245">
        <f>('Oct 17'!D70+'Nov 17'!D70+'Dic 17'!D70+'Ene 18'!D70+'Feb 18'!D70+'Mar 18'!D70+'Abr 18'!D70+'May 18'!D70+'Jun 18'!D70+'Julio 18'!D70+'Ago 18'!D70+'Sep 18'!D70)</f>
        <v>328233</v>
      </c>
      <c r="E70" s="30">
        <f>('Oct 17'!F70+'Nov 17'!F70+'Dic 17'!F70+'Ene 18'!F70+'Feb 18'!F70+'Mar 18'!F70+'Abr 18'!F70+'May 18'!F70+'Jun 18'!F70+'Julio 18'!F70+'Ago 18'!F70+'Sep 18'!G70)/12</f>
        <v>89.916666666666671</v>
      </c>
      <c r="F70" s="245">
        <f>('Oct 17'!G70+'Nov 17'!G70+'Dic 17'!G70+'Ene 18'!G70+'Feb 18'!G70+'Mar 18'!G70+'Abr 18'!G70+'May 18'!G70+'Jun 18'!G70+'Julio 18'!G70+'Ago 18'!G70+'Sep 18'!H70)/12</f>
        <v>302.41666666666669</v>
      </c>
      <c r="G70" s="405">
        <f>('Oct 17'!H70+'Nov 17'!H70+'Dic 17'!H70+'Ene 18'!H70+'Feb 18'!H70+'Mar 18'!H70+'Abr 18'!H70+'May 18'!H70+'Jun 18'!H70+'Julio 18'!H70+'Ago 18'!H70+'Sep 18'!I70)/12</f>
        <v>232.75</v>
      </c>
      <c r="H70" s="17">
        <f>('Oct 17'!I70+'Nov 17'!I70+'Dic 17'!I70+'Ene 18'!I70+'Feb 18'!I70+'Mar 18'!I70+'Abr 18'!I70+'May 18'!I70+'Jun 18'!I70+'Julio 18'!I70+'Ago 18'!I70+'Sep 18'!J70)/12</f>
        <v>153</v>
      </c>
      <c r="I70" s="31">
        <f>('Oct 17'!J70+'Nov 17'!J70+'Dic 17'!J70+'Ene 18'!J70+'Feb 18'!J70+'Mar 18'!J70+'Abr 18'!J70+'May 18'!J70+'Jun 18'!J70+'Julio 18'!J70+'Ago 18'!J70+'Sep 18'!K70)/12</f>
        <v>0</v>
      </c>
    </row>
    <row r="71" spans="1:10" ht="18" x14ac:dyDescent="0.25">
      <c r="A71" s="7" t="s">
        <v>68</v>
      </c>
      <c r="B71" s="19">
        <f>('Oct 17'!B71+'Nov 17'!B71+'Dic 17'!B71+'Ene 18'!B71+'Feb 18'!B71+'Mar 18'!B71+'Abr 18'!B71+'May 18'!B71+'Jun 18'!B71+'Julio 18'!B71+'Ago 18'!B71+'Sep 18'!B71)/12</f>
        <v>580</v>
      </c>
      <c r="C71" s="246">
        <f>('Oct 17'!C71+'Nov 17'!C71+'Dic 17'!C71+'Ene 18'!C71+'Feb 18'!C71+'Mar 18'!C71+'Abr 18'!C71+'May 18'!C71+'Jun 18'!C71+'Julio 18'!C71+'Ago 18'!C71+'Sep 18'!C71)/12</f>
        <v>783.83333333333337</v>
      </c>
      <c r="D71" s="20">
        <f>('Oct 17'!D71+'Nov 17'!D71+'Dic 17'!D71+'Ene 18'!D71+'Feb 18'!D71+'Mar 18'!D71+'Abr 18'!D71+'May 18'!D71+'Jun 18'!D71+'Julio 18'!D71+'Ago 18'!D71+'Sep 18'!D71)</f>
        <v>652385</v>
      </c>
      <c r="E71" s="19">
        <f>('Oct 17'!F71+'Nov 17'!F71+'Dic 17'!F71+'Ene 18'!F71+'Feb 18'!F71+'Mar 18'!F71+'Abr 18'!F71+'May 18'!F71+'Jun 18'!F71+'Julio 18'!F71+'Ago 18'!F71+'Sep 18'!G71)/12</f>
        <v>185.41666666666666</v>
      </c>
      <c r="F71" s="20">
        <f>('Oct 17'!G71+'Nov 17'!G71+'Dic 17'!G71+'Ene 18'!G71+'Feb 18'!G71+'Mar 18'!G71+'Abr 18'!G71+'May 18'!G71+'Jun 18'!G71+'Julio 18'!G71+'Ago 18'!G71+'Sep 18'!H71)/12</f>
        <v>612.08333333333337</v>
      </c>
      <c r="G71" s="398">
        <f>('Oct 17'!H71+'Nov 17'!H71+'Dic 17'!H71+'Ene 18'!H71+'Feb 18'!H71+'Mar 18'!H71+'Abr 18'!H71+'May 18'!H71+'Jun 18'!H71+'Julio 18'!H71+'Ago 18'!H71+'Sep 18'!I71)/12</f>
        <v>474.91666666666669</v>
      </c>
      <c r="H71" s="18">
        <f>('Oct 17'!I71+'Nov 17'!I71+'Dic 17'!I71+'Ene 18'!I71+'Feb 18'!I71+'Mar 18'!I71+'Abr 18'!I71+'May 18'!I71+'Jun 18'!I71+'Julio 18'!I71+'Ago 18'!I71+'Sep 18'!J71)/12</f>
        <v>308.91666666666669</v>
      </c>
      <c r="I71" s="32">
        <f>('Oct 17'!J71+'Nov 17'!J71+'Dic 17'!J71+'Ene 18'!J71+'Feb 18'!J71+'Mar 18'!J71+'Abr 18'!J71+'May 18'!J71+'Jun 18'!J71+'Julio 18'!J71+'Ago 18'!J71+'Sep 18'!K71)/12</f>
        <v>0</v>
      </c>
    </row>
    <row r="72" spans="1:10" ht="18" x14ac:dyDescent="0.25">
      <c r="A72" s="7" t="s">
        <v>66</v>
      </c>
      <c r="B72" s="19">
        <f>('Oct 17'!B72+'Nov 17'!B72+'Dic 17'!B72+'Ene 18'!B72+'Feb 18'!B72+'Mar 18'!B72+'Abr 18'!B72+'May 18'!B72+'Jun 18'!B72+'Julio 18'!B72+'Ago 18'!B72+'Sep 18'!B72)/12</f>
        <v>589.16666666666663</v>
      </c>
      <c r="C72" s="246">
        <f>('Oct 17'!C72+'Nov 17'!C72+'Dic 17'!C72+'Ene 18'!C72+'Feb 18'!C72+'Mar 18'!C72+'Abr 18'!C72+'May 18'!C72+'Jun 18'!C72+'Julio 18'!C72+'Ago 18'!C72+'Sep 18'!C72)/12</f>
        <v>857.08333333333337</v>
      </c>
      <c r="D72" s="20">
        <f>('Oct 17'!D72+'Nov 17'!D72+'Dic 17'!D72+'Ene 18'!D72+'Feb 18'!D72+'Mar 18'!D72+'Abr 18'!D72+'May 18'!D72+'Jun 18'!D72+'Julio 18'!D72+'Ago 18'!D72+'Sep 18'!D72)</f>
        <v>694209</v>
      </c>
      <c r="E72" s="19">
        <f>('Oct 17'!F72+'Nov 17'!F72+'Dic 17'!F72+'Ene 18'!F72+'Feb 18'!F72+'Mar 18'!F72+'Abr 18'!F72+'May 18'!F72+'Jun 18'!F72+'Julio 18'!F72+'Ago 18'!F72+'Sep 18'!G72)/12</f>
        <v>248.08333333333334</v>
      </c>
      <c r="F72" s="20">
        <f>('Oct 17'!G72+'Nov 17'!G72+'Dic 17'!G72+'Ene 18'!G72+'Feb 18'!G72+'Mar 18'!G72+'Abr 18'!G72+'May 18'!G72+'Jun 18'!G72+'Julio 18'!G72+'Ago 18'!G72+'Sep 18'!H72)/12</f>
        <v>627.16666666666663</v>
      </c>
      <c r="G72" s="398">
        <f>('Oct 17'!H72+'Nov 17'!H72+'Dic 17'!H72+'Ene 18'!H72+'Feb 18'!H72+'Mar 18'!H72+'Abr 18'!H72+'May 18'!H72+'Jun 18'!H72+'Julio 18'!H72+'Ago 18'!H72+'Sep 18'!I72)/12</f>
        <v>539.33333333333337</v>
      </c>
      <c r="H72" s="18">
        <f>('Oct 17'!I72+'Nov 17'!I72+'Dic 17'!I72+'Ene 18'!I72+'Feb 18'!I72+'Mar 18'!I72+'Abr 18'!I72+'May 18'!I72+'Jun 18'!I72+'Julio 18'!I72+'Ago 18'!I72+'Sep 18'!J72)/12</f>
        <v>317.75</v>
      </c>
      <c r="I72" s="32">
        <f>('Oct 17'!J72+'Nov 17'!J72+'Dic 17'!J72+'Ene 18'!J72+'Feb 18'!J72+'Mar 18'!J72+'Abr 18'!J72+'May 18'!J72+'Jun 18'!J72+'Julio 18'!J72+'Ago 18'!J72+'Sep 18'!K72)/12</f>
        <v>0</v>
      </c>
    </row>
    <row r="73" spans="1:10" ht="18" x14ac:dyDescent="0.25">
      <c r="A73" s="7" t="s">
        <v>69</v>
      </c>
      <c r="B73" s="19">
        <f>('Oct 17'!B73+'Nov 17'!B73+'Dic 17'!B73+'Ene 18'!B73+'Feb 18'!B73+'Mar 18'!B73+'Abr 18'!B73+'May 18'!B73+'Jun 18'!B73+'Julio 18'!B73+'Ago 18'!B73+'Sep 18'!B73)/12</f>
        <v>291.25</v>
      </c>
      <c r="C73" s="246">
        <f>('Oct 17'!C73+'Nov 17'!C73+'Dic 17'!C73+'Ene 18'!C73+'Feb 18'!C73+'Mar 18'!C73+'Abr 18'!C73+'May 18'!C73+'Jun 18'!C73+'Julio 18'!C73+'Ago 18'!C73+'Sep 18'!C73)/12</f>
        <v>357.33333333333331</v>
      </c>
      <c r="D73" s="20">
        <f>('Oct 17'!D73+'Nov 17'!D73+'Dic 17'!D73+'Ene 18'!D73+'Feb 18'!D73+'Mar 18'!D73+'Abr 18'!D73+'May 18'!D73+'Jun 18'!D73+'Julio 18'!D73+'Ago 18'!D73+'Sep 18'!D73)</f>
        <v>283577</v>
      </c>
      <c r="E73" s="19">
        <f>('Oct 17'!F73+'Nov 17'!F73+'Dic 17'!F73+'Ene 18'!F73+'Feb 18'!F73+'Mar 18'!F73+'Abr 18'!F73+'May 18'!F73+'Jun 18'!F73+'Julio 18'!F73+'Ago 18'!F73+'Sep 18'!G73)/12</f>
        <v>60.916666666666664</v>
      </c>
      <c r="F73" s="20">
        <f>('Oct 17'!G73+'Nov 17'!G73+'Dic 17'!G73+'Ene 18'!G73+'Feb 18'!G73+'Mar 18'!G73+'Abr 18'!G73+'May 18'!G73+'Jun 18'!G73+'Julio 18'!G73+'Ago 18'!G73+'Sep 18'!H73)/12</f>
        <v>300.75</v>
      </c>
      <c r="G73" s="398">
        <f>('Oct 17'!H73+'Nov 17'!H73+'Dic 17'!H73+'Ene 18'!H73+'Feb 18'!H73+'Mar 18'!H73+'Abr 18'!H73+'May 18'!H73+'Jun 18'!H73+'Julio 18'!H73+'Ago 18'!H73+'Sep 18'!I73)/12</f>
        <v>201.83333333333334</v>
      </c>
      <c r="H73" s="18">
        <f>('Oct 17'!I73+'Nov 17'!I73+'Dic 17'!I73+'Ene 18'!I73+'Feb 18'!I73+'Mar 18'!I73+'Abr 18'!I73+'May 18'!I73+'Jun 18'!I73+'Julio 18'!I73+'Ago 18'!I73+'Sep 18'!J73)/12</f>
        <v>155.5</v>
      </c>
      <c r="I73" s="32">
        <f>('Oct 17'!J73+'Nov 17'!J73+'Dic 17'!J73+'Ene 18'!J73+'Feb 18'!J73+'Mar 18'!J73+'Abr 18'!J73+'May 18'!J73+'Jun 18'!J73+'Julio 18'!J73+'Ago 18'!J73+'Sep 18'!K73)/12</f>
        <v>0</v>
      </c>
    </row>
    <row r="74" spans="1:10" ht="18" x14ac:dyDescent="0.25">
      <c r="A74" s="7" t="s">
        <v>70</v>
      </c>
      <c r="B74" s="19">
        <f>('Oct 17'!B74+'Nov 17'!B74+'Dic 17'!B74+'Ene 18'!B74+'Feb 18'!B74+'Mar 18'!B74+'Abr 18'!B74+'May 18'!B74+'Jun 18'!B74+'Julio 18'!B74+'Ago 18'!B74+'Sep 18'!B74)/12</f>
        <v>354</v>
      </c>
      <c r="C74" s="246">
        <f>('Oct 17'!C74+'Nov 17'!C74+'Dic 17'!C74+'Ene 18'!C74+'Feb 18'!C74+'Mar 18'!C74+'Abr 18'!C74+'May 18'!C74+'Jun 18'!C74+'Julio 18'!C74+'Ago 18'!C74+'Sep 18'!C74)/12</f>
        <v>479.16666666666669</v>
      </c>
      <c r="D74" s="20">
        <f>('Oct 17'!D74+'Nov 17'!D74+'Dic 17'!D74+'Ene 18'!D74+'Feb 18'!D74+'Mar 18'!D74+'Abr 18'!D74+'May 18'!D74+'Jun 18'!D74+'Julio 18'!D74+'Ago 18'!D74+'Sep 18'!D74)</f>
        <v>406004</v>
      </c>
      <c r="E74" s="19">
        <f>('Oct 17'!F74+'Nov 17'!F74+'Dic 17'!F74+'Ene 18'!F74+'Feb 18'!F74+'Mar 18'!F74+'Abr 18'!F74+'May 18'!F74+'Jun 18'!F74+'Julio 18'!F74+'Ago 18'!F74+'Sep 18'!G74)/12</f>
        <v>123.16666666666667</v>
      </c>
      <c r="F74" s="20">
        <f>('Oct 17'!G74+'Nov 17'!G74+'Dic 17'!G74+'Ene 18'!G74+'Feb 18'!G74+'Mar 18'!G74+'Abr 18'!G74+'May 18'!G74+'Jun 18'!G74+'Julio 18'!G74+'Ago 18'!G74+'Sep 18'!H74)/12</f>
        <v>365.08333333333331</v>
      </c>
      <c r="G74" s="398">
        <f>('Oct 17'!H74+'Nov 17'!H74+'Dic 17'!H74+'Ene 18'!H74+'Feb 18'!H74+'Mar 18'!H74+'Abr 18'!H74+'May 18'!H74+'Jun 18'!H74+'Julio 18'!H74+'Ago 18'!H74+'Sep 18'!I74)/12</f>
        <v>305.25</v>
      </c>
      <c r="H74" s="18">
        <f>('Oct 17'!I74+'Nov 17'!I74+'Dic 17'!I74+'Ene 18'!I74+'Feb 18'!I74+'Mar 18'!I74+'Abr 18'!I74+'May 18'!I74+'Jun 18'!I74+'Julio 18'!I74+'Ago 18'!I74+'Sep 18'!J74)/12</f>
        <v>173.91666666666666</v>
      </c>
      <c r="I74" s="32">
        <f>('Oct 17'!J74+'Nov 17'!J74+'Dic 17'!J74+'Ene 18'!J74+'Feb 18'!J74+'Mar 18'!J74+'Abr 18'!J74+'May 18'!J74+'Jun 18'!J74+'Julio 18'!J74+'Ago 18'!J74+'Sep 18'!K74)/12</f>
        <v>0</v>
      </c>
    </row>
    <row r="75" spans="1:10" ht="18.75" thickBot="1" x14ac:dyDescent="0.3">
      <c r="A75" s="10" t="s">
        <v>71</v>
      </c>
      <c r="B75" s="33">
        <f>('Oct 17'!B75+'Nov 17'!B75+'Dic 17'!B75+'Ene 18'!B75+'Feb 18'!B75+'Mar 18'!B75+'Abr 18'!B75+'May 18'!B75+'Jun 18'!B75+'Julio 18'!B75+'Ago 18'!B75+'Sep 18'!B75)/12</f>
        <v>317.16666666666669</v>
      </c>
      <c r="C75" s="248">
        <f>('Oct 17'!C75+'Nov 17'!C75+'Dic 17'!C75+'Ene 18'!C75+'Feb 18'!C75+'Mar 18'!C75+'Abr 18'!C75+'May 18'!C75+'Jun 18'!C75+'Julio 18'!C75+'Ago 18'!C75+'Sep 18'!C75)/12</f>
        <v>434</v>
      </c>
      <c r="D75" s="22">
        <f>('Oct 17'!D75+'Nov 17'!D75+'Dic 17'!D75+'Ene 18'!D75+'Feb 18'!D75+'Mar 18'!D75+'Abr 18'!D75+'May 18'!D75+'Jun 18'!D75+'Julio 18'!D75+'Ago 18'!D75+'Sep 18'!D75)</f>
        <v>355525</v>
      </c>
      <c r="E75" s="33">
        <f>('Oct 17'!F75+'Nov 17'!F75+'Dic 17'!F75+'Ene 18'!F75+'Feb 18'!F75+'Mar 18'!F75+'Abr 18'!F75+'May 18'!F75+'Jun 18'!F75+'Julio 18'!F75+'Ago 18'!F75+'Sep 18'!G75)/12</f>
        <v>110.25</v>
      </c>
      <c r="F75" s="22">
        <f>('Oct 17'!G75+'Nov 17'!G75+'Dic 17'!G75+'Ene 18'!G75+'Feb 18'!G75+'Mar 18'!G75+'Abr 18'!G75+'May 18'!G75+'Jun 18'!G75+'Julio 18'!G75+'Ago 18'!G75+'Sep 18'!H75)/12</f>
        <v>331.5</v>
      </c>
      <c r="G75" s="399">
        <f>('Oct 17'!H75+'Nov 17'!H75+'Dic 17'!H75+'Ene 18'!H75+'Feb 18'!H75+'Mar 18'!H75+'Abr 18'!H75+'May 18'!H75+'Jun 18'!H75+'Julio 18'!H75+'Ago 18'!H75+'Sep 18'!I75)/12</f>
        <v>289.33333333333331</v>
      </c>
      <c r="H75" s="23">
        <f>('Oct 17'!I75+'Nov 17'!I75+'Dic 17'!I75+'Ene 18'!I75+'Feb 18'!I75+'Mar 18'!I75+'Abr 18'!I75+'May 18'!I75+'Jun 18'!I75+'Julio 18'!I75+'Ago 18'!I75+'Sep 18'!J75)/12</f>
        <v>144.66666666666666</v>
      </c>
      <c r="I75" s="34">
        <f>('Oct 17'!J75+'Nov 17'!J75+'Dic 17'!J75+'Ene 18'!J75+'Feb 18'!J75+'Mar 18'!J75+'Abr 18'!J75+'May 18'!J75+'Jun 18'!J75+'Julio 18'!J75+'Ago 18'!J75+'Sep 18'!K75)/12</f>
        <v>0</v>
      </c>
    </row>
    <row r="76" spans="1:10" ht="18.75" thickBot="1" x14ac:dyDescent="0.3">
      <c r="A76" s="13" t="s">
        <v>49</v>
      </c>
      <c r="B76" s="27">
        <f>SUM(B70:B75)</f>
        <v>2422.583333333333</v>
      </c>
      <c r="C76" s="27">
        <f t="shared" ref="C76:I76" si="6">SUM(C70:C75)</f>
        <v>3297.166666666667</v>
      </c>
      <c r="D76" s="27">
        <f t="shared" si="6"/>
        <v>2719933</v>
      </c>
      <c r="E76" s="26">
        <f t="shared" si="6"/>
        <v>817.74999999999989</v>
      </c>
      <c r="F76" s="26">
        <f t="shared" si="6"/>
        <v>2539</v>
      </c>
      <c r="G76" s="38">
        <f t="shared" si="6"/>
        <v>2043.4166666666665</v>
      </c>
      <c r="H76" s="39">
        <f t="shared" si="6"/>
        <v>1253.7500000000002</v>
      </c>
      <c r="I76" s="40">
        <f t="shared" si="6"/>
        <v>0</v>
      </c>
    </row>
    <row r="77" spans="1:10" ht="18.75" thickBot="1" x14ac:dyDescent="0.3">
      <c r="A77" s="35"/>
      <c r="B77" s="36"/>
      <c r="C77" s="36"/>
      <c r="D77" s="36"/>
      <c r="E77" s="37"/>
      <c r="F77" s="29"/>
      <c r="G77" s="29"/>
      <c r="H77" s="15"/>
      <c r="I77" s="15"/>
      <c r="J77" s="15"/>
    </row>
    <row r="78" spans="1:10" ht="16.5" thickBot="1" x14ac:dyDescent="0.3">
      <c r="A78" s="3" t="s">
        <v>72</v>
      </c>
      <c r="B78" s="385"/>
      <c r="C78" s="385"/>
      <c r="D78" s="385"/>
      <c r="E78" s="385"/>
      <c r="F78" s="385"/>
      <c r="G78" s="385"/>
      <c r="H78" s="385"/>
      <c r="I78" s="386"/>
    </row>
    <row r="79" spans="1:10" ht="18" x14ac:dyDescent="0.25">
      <c r="A79" s="4" t="s">
        <v>73</v>
      </c>
      <c r="B79" s="30">
        <f>('Oct 17'!B79+'Nov 17'!B79+'Dic 17'!B79+'Ene 18'!B79+'Feb 18'!B79+'Mar 18'!B79+'Abr 18'!B79+'May 18'!B79+'Jun 18'!B79+'Julio 18'!B79+'Ago 18'!B79+'Sep 18'!B79)/12</f>
        <v>152.41666666666666</v>
      </c>
      <c r="C79" s="247">
        <f>('Oct 17'!C79+'Nov 17'!C79+'Dic 17'!C79+'Ene 18'!C79+'Feb 18'!C79+'Mar 18'!C79+'Abr 18'!C79+'May 18'!C79+'Jun 18'!C79+'Julio 18'!C79+'Ago 18'!C79+'Sep 18'!C79)/12</f>
        <v>223.25</v>
      </c>
      <c r="D79" s="245">
        <f>('Oct 17'!D79+'Nov 17'!D79+'Dic 17'!D79+'Ene 18'!D79+'Feb 18'!D79+'Mar 18'!D79+'Abr 18'!D79+'May 18'!D79+'Jun 18'!D79+'Julio 18'!D79+'Ago 18'!D79+'Sep 18'!D79)</f>
        <v>194360</v>
      </c>
      <c r="E79" s="30">
        <f>('Oct 17'!F79+'Nov 17'!F79+'Dic 17'!F79+'Ene 18'!F79+'Feb 18'!F79+'Mar 18'!F79+'Abr 18'!F79+'May 18'!F79+'Jun 18'!F79+'Julio 18'!F79+'Ago 18'!F79+'Sep 18'!G79)/12</f>
        <v>71.666666666666671</v>
      </c>
      <c r="F79" s="245">
        <f>('Oct 17'!G79+'Nov 17'!G79+'Dic 17'!G79+'Ene 18'!G79+'Feb 18'!G79+'Mar 18'!G79+'Abr 18'!G79+'May 18'!G79+'Jun 18'!G79+'Julio 18'!G79+'Ago 18'!G79+'Sep 18'!H79)/12</f>
        <v>151.58333333333334</v>
      </c>
      <c r="G79" s="405">
        <f>('Oct 17'!H79+'Nov 17'!H79+'Dic 17'!H79+'Ene 18'!H79+'Feb 18'!H79+'Mar 18'!H79+'Abr 18'!H79+'May 18'!H79+'Jun 18'!H79+'Julio 18'!H79+'Ago 18'!H79+'Sep 18'!I79)/12</f>
        <v>139.91666666666666</v>
      </c>
      <c r="H79" s="17">
        <f>('Oct 17'!I79+'Nov 17'!I79+'Dic 17'!I79+'Ene 18'!I79+'Feb 18'!I79+'Mar 18'!I79+'Abr 18'!I79+'May 18'!I79+'Jun 18'!I79+'Julio 18'!I79+'Ago 18'!I79+'Sep 18'!J79)/12</f>
        <v>83.333333333333329</v>
      </c>
      <c r="I79" s="31">
        <f>('Oct 17'!J79+'Nov 17'!J79+'Dic 17'!J79+'Ene 18'!J79+'Feb 18'!J79+'Mar 18'!J79+'Abr 18'!J79+'May 18'!J79+'Jun 18'!J79+'Julio 18'!J79+'Ago 18'!J79+'Sep 18'!K79)/12</f>
        <v>0</v>
      </c>
    </row>
    <row r="80" spans="1:10" ht="18" x14ac:dyDescent="0.25">
      <c r="A80" s="7" t="s">
        <v>74</v>
      </c>
      <c r="B80" s="19">
        <f>('Oct 17'!B80+'Nov 17'!B80+'Dic 17'!B80+'Ene 18'!B80+'Feb 18'!B80+'Mar 18'!B80+'Abr 18'!B80+'May 18'!B80+'Jun 18'!B80+'Julio 18'!B80+'Ago 18'!B80+'Sep 18'!B80)/12</f>
        <v>11.416666666666666</v>
      </c>
      <c r="C80" s="246">
        <f>('Oct 17'!C80+'Nov 17'!C80+'Dic 17'!C80+'Ene 18'!C80+'Feb 18'!C80+'Mar 18'!C80+'Abr 18'!C80+'May 18'!C80+'Jun 18'!C80+'Julio 18'!C80+'Ago 18'!C80+'Sep 18'!C80)/12</f>
        <v>15</v>
      </c>
      <c r="D80" s="20">
        <f>('Oct 17'!D80+'Nov 17'!D80+'Dic 17'!D80+'Ene 18'!D80+'Feb 18'!D80+'Mar 18'!D80+'Abr 18'!D80+'May 18'!D80+'Jun 18'!D80+'Julio 18'!D80+'Ago 18'!D80+'Sep 18'!D80)</f>
        <v>12279</v>
      </c>
      <c r="E80" s="19">
        <f>('Oct 17'!F80+'Nov 17'!F80+'Dic 17'!F80+'Ene 18'!F80+'Feb 18'!F80+'Mar 18'!F80+'Abr 18'!F80+'May 18'!F80+'Jun 18'!F80+'Julio 18'!F80+'Ago 18'!F80+'Sep 18'!G80)/12</f>
        <v>3.5833333333333335</v>
      </c>
      <c r="F80" s="20">
        <f>('Oct 17'!G80+'Nov 17'!G80+'Dic 17'!G80+'Ene 18'!G80+'Feb 18'!G80+'Mar 18'!G80+'Abr 18'!G80+'May 18'!G80+'Jun 18'!G80+'Julio 18'!G80+'Ago 18'!G80+'Sep 18'!H80)/12</f>
        <v>11.416666666666666</v>
      </c>
      <c r="G80" s="398">
        <f>('Oct 17'!H80+'Nov 17'!H80+'Dic 17'!H80+'Ene 18'!H80+'Feb 18'!H80+'Mar 18'!H80+'Abr 18'!H80+'May 18'!H80+'Jun 18'!H80+'Julio 18'!H80+'Ago 18'!H80+'Sep 18'!I80)/12</f>
        <v>7.75</v>
      </c>
      <c r="H80" s="18">
        <f>('Oct 17'!I80+'Nov 17'!I80+'Dic 17'!I80+'Ene 18'!I80+'Feb 18'!I80+'Mar 18'!I80+'Abr 18'!I80+'May 18'!I80+'Jun 18'!I80+'Julio 18'!I80+'Ago 18'!I80+'Sep 18'!J80)/12</f>
        <v>7.25</v>
      </c>
      <c r="I80" s="32">
        <f>('Oct 17'!J80+'Nov 17'!J80+'Dic 17'!J80+'Ene 18'!J80+'Feb 18'!J80+'Mar 18'!J80+'Abr 18'!J80+'May 18'!J80+'Jun 18'!J80+'Julio 18'!J80+'Ago 18'!J80+'Sep 18'!K80)/12</f>
        <v>0</v>
      </c>
    </row>
    <row r="81" spans="1:10" ht="18" x14ac:dyDescent="0.25">
      <c r="A81" s="7" t="s">
        <v>75</v>
      </c>
      <c r="B81" s="19">
        <f>('Oct 17'!B81+'Nov 17'!B81+'Dic 17'!B81+'Ene 18'!B81+'Feb 18'!B81+'Mar 18'!B81+'Abr 18'!B81+'May 18'!B81+'Jun 18'!B81+'Julio 18'!B81+'Ago 18'!B81+'Sep 18'!B81)/12</f>
        <v>403.83333333333331</v>
      </c>
      <c r="C81" s="246">
        <f>('Oct 17'!C81+'Nov 17'!C81+'Dic 17'!C81+'Ene 18'!C81+'Feb 18'!C81+'Mar 18'!C81+'Abr 18'!C81+'May 18'!C81+'Jun 18'!C81+'Julio 18'!C81+'Ago 18'!C81+'Sep 18'!C81)/12</f>
        <v>630.33333333333337</v>
      </c>
      <c r="D81" s="20">
        <f>('Oct 17'!D81+'Nov 17'!D81+'Dic 17'!D81+'Ene 18'!D81+'Feb 18'!D81+'Mar 18'!D81+'Abr 18'!D81+'May 18'!D81+'Jun 18'!D81+'Julio 18'!D81+'Ago 18'!D81+'Sep 18'!D81)</f>
        <v>532442</v>
      </c>
      <c r="E81" s="19">
        <f>('Oct 17'!F81+'Nov 17'!F81+'Dic 17'!F81+'Ene 18'!F81+'Feb 18'!F81+'Mar 18'!F81+'Abr 18'!F81+'May 18'!F81+'Jun 18'!F81+'Julio 18'!F81+'Ago 18'!F81+'Sep 18'!G81)/12</f>
        <v>226</v>
      </c>
      <c r="F81" s="20">
        <f>('Oct 17'!G81+'Nov 17'!G81+'Dic 17'!G81+'Ene 18'!G81+'Feb 18'!G81+'Mar 18'!G81+'Abr 18'!G81+'May 18'!G81+'Jun 18'!G81+'Julio 18'!G81+'Ago 18'!G81+'Sep 18'!H81)/12</f>
        <v>404.33333333333331</v>
      </c>
      <c r="G81" s="398">
        <f>('Oct 17'!H81+'Nov 17'!H81+'Dic 17'!H81+'Ene 18'!H81+'Feb 18'!H81+'Mar 18'!H81+'Abr 18'!H81+'May 18'!H81+'Jun 18'!H81+'Julio 18'!H81+'Ago 18'!H81+'Sep 18'!I81)/12</f>
        <v>409.16666666666669</v>
      </c>
      <c r="H81" s="18">
        <f>('Oct 17'!I81+'Nov 17'!I81+'Dic 17'!I81+'Ene 18'!I81+'Feb 18'!I81+'Mar 18'!I81+'Abr 18'!I81+'May 18'!I81+'Jun 18'!I81+'Julio 18'!I81+'Ago 18'!I81+'Sep 18'!J81)/12</f>
        <v>221.16666666666666</v>
      </c>
      <c r="I81" s="32">
        <f>('Oct 17'!J81+'Nov 17'!J81+'Dic 17'!J81+'Ene 18'!J81+'Feb 18'!J81+'Mar 18'!J81+'Abr 18'!J81+'May 18'!J81+'Jun 18'!J81+'Julio 18'!J81+'Ago 18'!J81+'Sep 18'!K81)/12</f>
        <v>0</v>
      </c>
    </row>
    <row r="82" spans="1:10" ht="18" x14ac:dyDescent="0.25">
      <c r="A82" s="7" t="s">
        <v>72</v>
      </c>
      <c r="B82" s="19">
        <f>('Oct 17'!B82+'Nov 17'!B82+'Dic 17'!B82+'Ene 18'!B82+'Feb 18'!B82+'Mar 18'!B82+'Abr 18'!B82+'May 18'!B82+'Jun 18'!B82+'Julio 18'!B82+'Ago 18'!B82+'Sep 18'!B82)/12</f>
        <v>559.83333333333337</v>
      </c>
      <c r="C82" s="246">
        <f>('Oct 17'!C82+'Nov 17'!C82+'Dic 17'!C82+'Ene 18'!C82+'Feb 18'!C82+'Mar 18'!C82+'Abr 18'!C82+'May 18'!C82+'Jun 18'!C82+'Julio 18'!C82+'Ago 18'!C82+'Sep 18'!C82)/12</f>
        <v>771.08333333333337</v>
      </c>
      <c r="D82" s="20">
        <f>('Oct 17'!D82+'Nov 17'!D82+'Dic 17'!D82+'Ene 18'!D82+'Feb 18'!D82+'Mar 18'!D82+'Abr 18'!D82+'May 18'!D82+'Jun 18'!D82+'Julio 18'!D82+'Ago 18'!D82+'Sep 18'!D82)</f>
        <v>627784</v>
      </c>
      <c r="E82" s="19">
        <f>('Oct 17'!F82+'Nov 17'!F82+'Dic 17'!F82+'Ene 18'!F82+'Feb 18'!F82+'Mar 18'!F82+'Abr 18'!F82+'May 18'!F82+'Jun 18'!F82+'Julio 18'!F82+'Ago 18'!F82+'Sep 18'!G82)/12</f>
        <v>187</v>
      </c>
      <c r="F82" s="20">
        <f>('Oct 17'!G82+'Nov 17'!G82+'Dic 17'!G82+'Ene 18'!G82+'Feb 18'!G82+'Mar 18'!G82+'Abr 18'!G82+'May 18'!G82+'Jun 18'!G82+'Julio 18'!G82+'Ago 18'!G82+'Sep 18'!H82)/12</f>
        <v>584.08333333333337</v>
      </c>
      <c r="G82" s="398">
        <f>('Oct 17'!H82+'Nov 17'!H82+'Dic 17'!H82+'Ene 18'!H82+'Feb 18'!H82+'Mar 18'!H82+'Abr 18'!H82+'May 18'!H82+'Jun 18'!H82+'Julio 18'!H82+'Ago 18'!H82+'Sep 18'!I82)/12</f>
        <v>502.08333333333331</v>
      </c>
      <c r="H82" s="18">
        <f>('Oct 17'!I82+'Nov 17'!I82+'Dic 17'!I82+'Ene 18'!I82+'Feb 18'!I82+'Mar 18'!I82+'Abr 18'!I82+'May 18'!I82+'Jun 18'!I82+'Julio 18'!I82+'Ago 18'!I82+'Sep 18'!J82)/12</f>
        <v>269</v>
      </c>
      <c r="I82" s="32">
        <f>('Oct 17'!J82+'Nov 17'!J82+'Dic 17'!J82+'Ene 18'!J82+'Feb 18'!J82+'Mar 18'!J82+'Abr 18'!J82+'May 18'!J82+'Jun 18'!J82+'Julio 18'!J82+'Ago 18'!J82+'Sep 18'!K82)/12</f>
        <v>0</v>
      </c>
    </row>
    <row r="83" spans="1:10" ht="18" x14ac:dyDescent="0.25">
      <c r="A83" s="7" t="s">
        <v>76</v>
      </c>
      <c r="B83" s="19">
        <f>('Oct 17'!B83+'Nov 17'!B83+'Dic 17'!B83+'Ene 18'!B83+'Feb 18'!B83+'Mar 18'!B83+'Abr 18'!B83+'May 18'!B83+'Jun 18'!B83+'Julio 18'!B83+'Ago 18'!B83+'Sep 18'!B83)/12</f>
        <v>513.75</v>
      </c>
      <c r="C83" s="246">
        <f>('Oct 17'!C83+'Nov 17'!C83+'Dic 17'!C83+'Ene 18'!C83+'Feb 18'!C83+'Mar 18'!C83+'Abr 18'!C83+'May 18'!C83+'Jun 18'!C83+'Julio 18'!C83+'Ago 18'!C83+'Sep 18'!C83)/12</f>
        <v>672.08333333333337</v>
      </c>
      <c r="D83" s="20">
        <f>('Oct 17'!D83+'Nov 17'!D83+'Dic 17'!D83+'Ene 18'!D83+'Feb 18'!D83+'Mar 18'!D83+'Abr 18'!D83+'May 18'!D83+'Jun 18'!D83+'Julio 18'!D83+'Ago 18'!D83+'Sep 18'!D83)</f>
        <v>561252</v>
      </c>
      <c r="E83" s="19">
        <f>('Oct 17'!F83+'Nov 17'!F83+'Dic 17'!F83+'Ene 18'!F83+'Feb 18'!F83+'Mar 18'!F83+'Abr 18'!F83+'May 18'!F83+'Jun 18'!F83+'Julio 18'!F83+'Ago 18'!F83+'Sep 18'!G83)/12</f>
        <v>154</v>
      </c>
      <c r="F83" s="20">
        <f>('Oct 17'!G83+'Nov 17'!G83+'Dic 17'!G83+'Ene 18'!G83+'Feb 18'!G83+'Mar 18'!G83+'Abr 18'!G83+'May 18'!G83+'Jun 18'!G83+'Julio 18'!G83+'Ago 18'!G83+'Sep 18'!H83)/12</f>
        <v>518.08333333333337</v>
      </c>
      <c r="G83" s="398">
        <f>('Oct 17'!H83+'Nov 17'!H83+'Dic 17'!H83+'Ene 18'!H83+'Feb 18'!H83+'Mar 18'!H83+'Abr 18'!H83+'May 18'!H83+'Jun 18'!H83+'Julio 18'!H83+'Ago 18'!H83+'Sep 18'!I83)/12</f>
        <v>409</v>
      </c>
      <c r="H83" s="18">
        <f>('Oct 17'!I83+'Nov 17'!I83+'Dic 17'!I83+'Ene 18'!I83+'Feb 18'!I83+'Mar 18'!I83+'Abr 18'!I83+'May 18'!I83+'Jun 18'!I83+'Julio 18'!I83+'Ago 18'!I83+'Sep 18'!J83)/12</f>
        <v>263.08333333333331</v>
      </c>
      <c r="I83" s="32">
        <f>('Oct 17'!J83+'Nov 17'!J83+'Dic 17'!J83+'Ene 18'!J83+'Feb 18'!J83+'Mar 18'!J83+'Abr 18'!J83+'May 18'!J83+'Jun 18'!J83+'Julio 18'!J83+'Ago 18'!J83+'Sep 18'!K83)/12</f>
        <v>0</v>
      </c>
    </row>
    <row r="84" spans="1:10" ht="18" x14ac:dyDescent="0.25">
      <c r="A84" s="7" t="s">
        <v>77</v>
      </c>
      <c r="B84" s="19">
        <f>('Oct 17'!B84+'Nov 17'!B84+'Dic 17'!B84+'Ene 18'!B84+'Feb 18'!B84+'Mar 18'!B84+'Abr 18'!B84+'May 18'!B84+'Jun 18'!B84+'Julio 18'!B84+'Ago 18'!B84+'Sep 18'!B84)/12</f>
        <v>525.25</v>
      </c>
      <c r="C84" s="246">
        <f>('Oct 17'!C84+'Nov 17'!C84+'Dic 17'!C84+'Ene 18'!C84+'Feb 18'!C84+'Mar 18'!C84+'Abr 18'!C84+'May 18'!C84+'Jun 18'!C84+'Julio 18'!C84+'Ago 18'!C84+'Sep 18'!C84)/12</f>
        <v>678.91666666666663</v>
      </c>
      <c r="D84" s="20">
        <f>('Oct 17'!D84+'Nov 17'!D84+'Dic 17'!D84+'Ene 18'!D84+'Feb 18'!D84+'Mar 18'!D84+'Abr 18'!D84+'May 18'!D84+'Jun 18'!D84+'Julio 18'!D84+'Ago 18'!D84+'Sep 18'!D84)</f>
        <v>570184</v>
      </c>
      <c r="E84" s="19">
        <f>('Oct 17'!F84+'Nov 17'!F84+'Dic 17'!F84+'Ene 18'!F84+'Feb 18'!F84+'Mar 18'!F84+'Abr 18'!F84+'May 18'!F84+'Jun 18'!F84+'Julio 18'!F84+'Ago 18'!F84+'Sep 18'!G84)/12</f>
        <v>147.16666666666666</v>
      </c>
      <c r="F84" s="20">
        <f>('Oct 17'!G84+'Nov 17'!G84+'Dic 17'!G84+'Ene 18'!G84+'Feb 18'!G84+'Mar 18'!G84+'Abr 18'!G84+'May 18'!G84+'Jun 18'!G84+'Julio 18'!G84+'Ago 18'!G84+'Sep 18'!H84)/12</f>
        <v>531.75</v>
      </c>
      <c r="G84" s="398">
        <f>('Oct 17'!H84+'Nov 17'!H84+'Dic 17'!H84+'Ene 18'!H84+'Feb 18'!H84+'Mar 18'!H84+'Abr 18'!H84+'May 18'!H84+'Jun 18'!H84+'Julio 18'!H84+'Ago 18'!H84+'Sep 18'!I84)/12</f>
        <v>419.75</v>
      </c>
      <c r="H84" s="18">
        <f>('Oct 17'!I84+'Nov 17'!I84+'Dic 17'!I84+'Ene 18'!I84+'Feb 18'!I84+'Mar 18'!I84+'Abr 18'!I84+'May 18'!I84+'Jun 18'!I84+'Julio 18'!I84+'Ago 18'!I84+'Sep 18'!J84)/12</f>
        <v>259.16666666666669</v>
      </c>
      <c r="I84" s="32">
        <f>('Oct 17'!J84+'Nov 17'!J84+'Dic 17'!J84+'Ene 18'!J84+'Feb 18'!J84+'Mar 18'!J84+'Abr 18'!J84+'May 18'!J84+'Jun 18'!J84+'Julio 18'!J84+'Ago 18'!J84+'Sep 18'!K84)/12</f>
        <v>0</v>
      </c>
    </row>
    <row r="85" spans="1:10" ht="18" x14ac:dyDescent="0.25">
      <c r="A85" s="7" t="s">
        <v>78</v>
      </c>
      <c r="B85" s="19">
        <f>('Oct 17'!B85+'Nov 17'!B85+'Dic 17'!B85+'Ene 18'!B85+'Feb 18'!B85+'Mar 18'!B85+'Abr 18'!B85+'May 18'!B85+'Jun 18'!B85+'Julio 18'!B85+'Ago 18'!B85+'Sep 18'!B85)/12</f>
        <v>168.91666666666666</v>
      </c>
      <c r="C85" s="246">
        <f>('Oct 17'!C85+'Nov 17'!C85+'Dic 17'!C85+'Ene 18'!C85+'Feb 18'!C85+'Mar 18'!C85+'Abr 18'!C85+'May 18'!C85+'Jun 18'!C85+'Julio 18'!C85+'Ago 18'!C85+'Sep 18'!C85)/12</f>
        <v>210.83333333333334</v>
      </c>
      <c r="D85" s="20">
        <f>('Oct 17'!D85+'Nov 17'!D85+'Dic 17'!D85+'Ene 18'!D85+'Feb 18'!D85+'Mar 18'!D85+'Abr 18'!D85+'May 18'!D85+'Jun 18'!D85+'Julio 18'!D85+'Ago 18'!D85+'Sep 18'!D85)</f>
        <v>179869</v>
      </c>
      <c r="E85" s="19">
        <f>('Oct 17'!F85+'Nov 17'!F85+'Dic 17'!F85+'Ene 18'!F85+'Feb 18'!F85+'Mar 18'!F85+'Abr 18'!F85+'May 18'!F85+'Jun 18'!F85+'Julio 18'!F85+'Ago 18'!F85+'Sep 18'!G85)/12</f>
        <v>38.666666666666664</v>
      </c>
      <c r="F85" s="20">
        <f>('Oct 17'!G85+'Nov 17'!G85+'Dic 17'!G85+'Ene 18'!G85+'Feb 18'!G85+'Mar 18'!G85+'Abr 18'!G85+'May 18'!G85+'Jun 18'!G85+'Julio 18'!G85+'Ago 18'!G85+'Sep 18'!H85)/12</f>
        <v>172.16666666666666</v>
      </c>
      <c r="G85" s="398">
        <f>('Oct 17'!H85+'Nov 17'!H85+'Dic 17'!H85+'Ene 18'!H85+'Feb 18'!H85+'Mar 18'!H85+'Abr 18'!H85+'May 18'!H85+'Jun 18'!H85+'Julio 18'!H85+'Ago 18'!H85+'Sep 18'!I85)/12</f>
        <v>125.33333333333333</v>
      </c>
      <c r="H85" s="18">
        <f>('Oct 17'!I85+'Nov 17'!I85+'Dic 17'!I85+'Ene 18'!I85+'Feb 18'!I85+'Mar 18'!I85+'Abr 18'!I85+'May 18'!I85+'Jun 18'!I85+'Julio 18'!I85+'Ago 18'!I85+'Sep 18'!J85)/12</f>
        <v>85.5</v>
      </c>
      <c r="I85" s="32">
        <f>('Oct 17'!J85+'Nov 17'!J85+'Dic 17'!J85+'Ene 18'!J85+'Feb 18'!J85+'Mar 18'!J85+'Abr 18'!J85+'May 18'!J85+'Jun 18'!J85+'Julio 18'!J85+'Ago 18'!J85+'Sep 18'!K85)/12</f>
        <v>0</v>
      </c>
    </row>
    <row r="86" spans="1:10" ht="18" x14ac:dyDescent="0.25">
      <c r="A86" s="7" t="s">
        <v>79</v>
      </c>
      <c r="B86" s="19">
        <f>('Oct 17'!B86+'Nov 17'!B86+'Dic 17'!B86+'Ene 18'!B86+'Feb 18'!B86+'Mar 18'!B86+'Abr 18'!B86+'May 18'!B86+'Jun 18'!B86+'Julio 18'!B86+'Ago 18'!B86+'Sep 18'!B86)/12</f>
        <v>358.58333333333331</v>
      </c>
      <c r="C86" s="246">
        <f>('Oct 17'!C86+'Nov 17'!C86+'Dic 17'!C86+'Ene 18'!C86+'Feb 18'!C86+'Mar 18'!C86+'Abr 18'!C86+'May 18'!C86+'Jun 18'!C86+'Julio 18'!C86+'Ago 18'!C86+'Sep 18'!C86)/12</f>
        <v>452.66666666666669</v>
      </c>
      <c r="D86" s="20">
        <f>('Oct 17'!D86+'Nov 17'!D86+'Dic 17'!D86+'Ene 18'!D86+'Feb 18'!D86+'Mar 18'!D86+'Abr 18'!D86+'May 18'!D86+'Jun 18'!D86+'Julio 18'!D86+'Ago 18'!D86+'Sep 18'!D86)</f>
        <v>366734</v>
      </c>
      <c r="E86" s="19">
        <f>('Oct 17'!F86+'Nov 17'!F86+'Dic 17'!F86+'Ene 18'!F86+'Feb 18'!F86+'Mar 18'!F86+'Abr 18'!F86+'May 18'!F86+'Jun 18'!F86+'Julio 18'!F86+'Ago 18'!F86+'Sep 18'!G86)/12</f>
        <v>96.166666666666671</v>
      </c>
      <c r="F86" s="20">
        <f>('Oct 17'!G86+'Nov 17'!G86+'Dic 17'!G86+'Ene 18'!G86+'Feb 18'!G86+'Mar 18'!G86+'Abr 18'!G86+'May 18'!G86+'Jun 18'!G86+'Julio 18'!G86+'Ago 18'!G86+'Sep 18'!H86)/12</f>
        <v>356.5</v>
      </c>
      <c r="G86" s="398">
        <f>('Oct 17'!H86+'Nov 17'!H86+'Dic 17'!H86+'Ene 18'!H86+'Feb 18'!H86+'Mar 18'!H86+'Abr 18'!H86+'May 18'!H86+'Jun 18'!H86+'Julio 18'!H86+'Ago 18'!H86+'Sep 18'!I86)/12</f>
        <v>293.16666666666669</v>
      </c>
      <c r="H86" s="18">
        <f>('Oct 17'!I86+'Nov 17'!I86+'Dic 17'!I86+'Ene 18'!I86+'Feb 18'!I86+'Mar 18'!I86+'Abr 18'!I86+'May 18'!I86+'Jun 18'!I86+'Julio 18'!I86+'Ago 18'!I86+'Sep 18'!J86)/12</f>
        <v>159.5</v>
      </c>
      <c r="I86" s="32">
        <f>('Oct 17'!J86+'Nov 17'!J86+'Dic 17'!J86+'Ene 18'!J86+'Feb 18'!J86+'Mar 18'!J86+'Abr 18'!J86+'May 18'!J86+'Jun 18'!J86+'Julio 18'!J86+'Ago 18'!J86+'Sep 18'!K86)/12</f>
        <v>0</v>
      </c>
    </row>
    <row r="87" spans="1:10" ht="18" x14ac:dyDescent="0.25">
      <c r="A87" s="7" t="s">
        <v>80</v>
      </c>
      <c r="B87" s="19">
        <f>('Oct 17'!B87+'Nov 17'!B87+'Dic 17'!B87+'Ene 18'!B87+'Feb 18'!B87+'Mar 18'!B87+'Abr 18'!B87+'May 18'!B87+'Jun 18'!B87+'Julio 18'!B87+'Ago 18'!B87+'Sep 18'!B87)/12</f>
        <v>117.41666666666667</v>
      </c>
      <c r="C87" s="246">
        <f>('Oct 17'!C87+'Nov 17'!C87+'Dic 17'!C87+'Ene 18'!C87+'Feb 18'!C87+'Mar 18'!C87+'Abr 18'!C87+'May 18'!C87+'Jun 18'!C87+'Julio 18'!C87+'Ago 18'!C87+'Sep 18'!C87)/12</f>
        <v>154.41666666666666</v>
      </c>
      <c r="D87" s="20">
        <f>('Oct 17'!D87+'Nov 17'!D87+'Dic 17'!D87+'Ene 18'!D87+'Feb 18'!D87+'Mar 18'!D87+'Abr 18'!D87+'May 18'!D87+'Jun 18'!D87+'Julio 18'!D87+'Ago 18'!D87+'Sep 18'!D87)</f>
        <v>120786</v>
      </c>
      <c r="E87" s="19">
        <f>('Oct 17'!F87+'Nov 17'!F87+'Dic 17'!F87+'Ene 18'!F87+'Feb 18'!F87+'Mar 18'!F87+'Abr 18'!F87+'May 18'!F87+'Jun 18'!F87+'Julio 18'!F87+'Ago 18'!F87+'Sep 18'!G87)/12</f>
        <v>35.083333333333336</v>
      </c>
      <c r="F87" s="20">
        <f>('Oct 17'!G87+'Nov 17'!G87+'Dic 17'!G87+'Ene 18'!G87+'Feb 18'!G87+'Mar 18'!G87+'Abr 18'!G87+'May 18'!G87+'Jun 18'!G87+'Julio 18'!G87+'Ago 18'!G87+'Sep 18'!H87)/12</f>
        <v>119.33333333333333</v>
      </c>
      <c r="G87" s="398">
        <f>('Oct 17'!H87+'Nov 17'!H87+'Dic 17'!H87+'Ene 18'!H87+'Feb 18'!H87+'Mar 18'!H87+'Abr 18'!H87+'May 18'!H87+'Jun 18'!H87+'Julio 18'!H87+'Ago 18'!H87+'Sep 18'!I87)/12</f>
        <v>90.666666666666671</v>
      </c>
      <c r="H87" s="18">
        <f>('Oct 17'!I87+'Nov 17'!I87+'Dic 17'!I87+'Ene 18'!I87+'Feb 18'!I87+'Mar 18'!I87+'Abr 18'!I87+'May 18'!I87+'Jun 18'!I87+'Julio 18'!I87+'Ago 18'!I87+'Sep 18'!J87)/12</f>
        <v>63.75</v>
      </c>
      <c r="I87" s="32">
        <f>('Oct 17'!J87+'Nov 17'!J87+'Dic 17'!J87+'Ene 18'!J87+'Feb 18'!J87+'Mar 18'!J87+'Abr 18'!J87+'May 18'!J87+'Jun 18'!J87+'Julio 18'!J87+'Ago 18'!J87+'Sep 18'!K87)/12</f>
        <v>0</v>
      </c>
    </row>
    <row r="88" spans="1:10" ht="18.75" thickBot="1" x14ac:dyDescent="0.3">
      <c r="A88" s="10" t="s">
        <v>81</v>
      </c>
      <c r="B88" s="33">
        <f>('Oct 17'!B88+'Nov 17'!B88+'Dic 17'!B88+'Ene 18'!B88+'Feb 18'!B88+'Mar 18'!B88+'Abr 18'!B88+'May 18'!B88+'Jun 18'!B88+'Julio 18'!B88+'Ago 18'!B88+'Sep 18'!B88)/12</f>
        <v>661.66666666666663</v>
      </c>
      <c r="C88" s="248">
        <f>('Oct 17'!C88+'Nov 17'!C88+'Dic 17'!C88+'Ene 18'!C88+'Feb 18'!C88+'Mar 18'!C88+'Abr 18'!C88+'May 18'!C88+'Jun 18'!C88+'Julio 18'!C88+'Ago 18'!C88+'Sep 18'!C88)/12</f>
        <v>854</v>
      </c>
      <c r="D88" s="22">
        <f>('Oct 17'!D88+'Nov 17'!D88+'Dic 17'!D88+'Ene 18'!D88+'Feb 18'!D88+'Mar 18'!D88+'Abr 18'!D88+'May 18'!D88+'Jun 18'!D88+'Julio 18'!D88+'Ago 18'!D88+'Sep 18'!D88)</f>
        <v>735780</v>
      </c>
      <c r="E88" s="33">
        <f>('Oct 17'!F88+'Nov 17'!F88+'Dic 17'!F88+'Ene 18'!F88+'Feb 18'!F88+'Mar 18'!F88+'Abr 18'!F88+'May 18'!F88+'Jun 18'!F88+'Julio 18'!F88+'Ago 18'!F88+'Sep 18'!G88)/12</f>
        <v>178</v>
      </c>
      <c r="F88" s="22">
        <f>('Oct 17'!G88+'Nov 17'!G88+'Dic 17'!G88+'Ene 18'!G88+'Feb 18'!G88+'Mar 18'!G88+'Abr 18'!G88+'May 18'!G88+'Jun 18'!G88+'Julio 18'!G88+'Ago 18'!G88+'Sep 18'!H88)/12</f>
        <v>676</v>
      </c>
      <c r="G88" s="399">
        <f>('Oct 17'!H88+'Nov 17'!H88+'Dic 17'!H88+'Ene 18'!H88+'Feb 18'!H88+'Mar 18'!H88+'Abr 18'!H88+'May 18'!H88+'Jun 18'!H88+'Julio 18'!H88+'Ago 18'!H88+'Sep 18'!I88)/12</f>
        <v>531.5</v>
      </c>
      <c r="H88" s="23">
        <f>('Oct 17'!I88+'Nov 17'!I88+'Dic 17'!I88+'Ene 18'!I88+'Feb 18'!I88+'Mar 18'!I88+'Abr 18'!I88+'May 18'!I88+'Jun 18'!I88+'Julio 18'!I88+'Ago 18'!I88+'Sep 18'!J88)/12</f>
        <v>322.5</v>
      </c>
      <c r="I88" s="34">
        <f>('Oct 17'!J88+'Nov 17'!J88+'Dic 17'!J88+'Ene 18'!J88+'Feb 18'!J88+'Mar 18'!J88+'Abr 18'!J88+'May 18'!J88+'Jun 18'!J88+'Julio 18'!J88+'Ago 18'!J88+'Sep 18'!K88)/12</f>
        <v>0</v>
      </c>
    </row>
    <row r="89" spans="1:10" ht="18.75" thickBot="1" x14ac:dyDescent="0.3">
      <c r="A89" s="13" t="s">
        <v>49</v>
      </c>
      <c r="B89" s="27">
        <f>SUM(B79:B88)</f>
        <v>3473.083333333333</v>
      </c>
      <c r="C89" s="27">
        <f t="shared" ref="C89:D89" si="7">SUM(C79:C88)</f>
        <v>4662.583333333333</v>
      </c>
      <c r="D89" s="27">
        <f t="shared" si="7"/>
        <v>3901470</v>
      </c>
      <c r="E89" s="28">
        <f>SUM(E79:E88)</f>
        <v>1137.3333333333333</v>
      </c>
      <c r="F89" s="28">
        <f>SUM(F79:F88)</f>
        <v>3525.25</v>
      </c>
      <c r="G89" s="38">
        <f>SUM(G79:G88)</f>
        <v>2928.333333333333</v>
      </c>
      <c r="H89" s="39">
        <f t="shared" ref="H89:I89" si="8">SUM(H79:H88)</f>
        <v>1734.25</v>
      </c>
      <c r="I89" s="40">
        <f t="shared" si="8"/>
        <v>0</v>
      </c>
    </row>
    <row r="90" spans="1:10" ht="18.75" thickBot="1" x14ac:dyDescent="0.3">
      <c r="A90" s="35"/>
      <c r="B90" s="36"/>
      <c r="C90" s="36"/>
      <c r="D90" s="36"/>
      <c r="E90" s="15"/>
      <c r="F90" s="29"/>
      <c r="G90" s="29"/>
      <c r="H90" s="15"/>
      <c r="I90" s="15"/>
      <c r="J90" s="15"/>
    </row>
    <row r="91" spans="1:10" ht="16.5" thickBot="1" x14ac:dyDescent="0.3">
      <c r="A91" s="3" t="s">
        <v>82</v>
      </c>
      <c r="B91" s="385"/>
      <c r="C91" s="385"/>
      <c r="D91" s="385"/>
      <c r="E91" s="385"/>
      <c r="F91" s="385"/>
      <c r="G91" s="385"/>
      <c r="H91" s="385"/>
      <c r="I91" s="386"/>
    </row>
    <row r="92" spans="1:10" ht="18" x14ac:dyDescent="0.25">
      <c r="A92" s="4" t="s">
        <v>83</v>
      </c>
      <c r="B92" s="30">
        <f>('Oct 17'!B92+'Nov 17'!B92+'Dic 17'!B92+'Ene 18'!B92+'Feb 18'!B92+'Mar 18'!B92+'Abr 18'!B92+'May 18'!B92+'Jun 18'!B92+'Julio 18'!B92+'Ago 18'!B92+'Sep 18'!B92)/12</f>
        <v>323</v>
      </c>
      <c r="C92" s="247">
        <f>('Oct 17'!C92+'Nov 17'!C92+'Dic 17'!C92+'Ene 18'!C92+'Feb 18'!C92+'Mar 18'!C92+'Abr 18'!C92+'May 18'!C92+'Jun 18'!C92+'Julio 18'!C92+'Ago 18'!C92+'Sep 18'!C92)/12</f>
        <v>402.08333333333331</v>
      </c>
      <c r="D92" s="387">
        <f>('Oct 17'!D92+'Nov 17'!D92+'Dic 17'!D92+'Ene 18'!D92+'Feb 18'!D92+'Mar 18'!D92+'Abr 18'!D92+'May 18'!D92+'Jun 18'!D92+'Julio 18'!D92+'Ago 18'!D92+'Sep 18'!D92)</f>
        <v>348760</v>
      </c>
      <c r="E92" s="30">
        <f>('Oct 17'!F92+'Nov 17'!F92+'Dic 17'!F92+'Ene 18'!F92+'Feb 18'!F92+'Mar 18'!F92+'Abr 18'!F92+'May 18'!F92+'Jun 18'!F92+'Julio 18'!F92+'Ago 18'!F92+'Sep 18'!G92)/12</f>
        <v>74.5</v>
      </c>
      <c r="F92" s="245">
        <f>('Oct 17'!G92+'Nov 17'!G92+'Dic 17'!G92+'Ene 18'!G92+'Feb 18'!G92+'Mar 18'!G92+'Abr 18'!G92+'May 18'!G92+'Jun 18'!G92+'Julio 18'!G92+'Ago 18'!G92+'Sep 18'!H92)/12</f>
        <v>327.58333333333331</v>
      </c>
      <c r="G92" s="405">
        <f>('Oct 17'!H92+'Nov 17'!H92+'Dic 17'!H92+'Ene 18'!H92+'Feb 18'!H92+'Mar 18'!H92+'Abr 18'!H92+'May 18'!H92+'Jun 18'!H92+'Julio 18'!H92+'Ago 18'!H92+'Sep 18'!I92)/12</f>
        <v>241.91666666666666</v>
      </c>
      <c r="H92" s="17">
        <f>('Oct 17'!I92+'Nov 17'!I92+'Dic 17'!I92+'Ene 18'!I92+'Feb 18'!I92+'Mar 18'!I92+'Abr 18'!I92+'May 18'!I92+'Jun 18'!I92+'Julio 18'!I92+'Ago 18'!I92+'Sep 18'!J92)/12</f>
        <v>160.16666666666666</v>
      </c>
      <c r="I92" s="31">
        <f>('Oct 17'!J92+'Nov 17'!J92+'Dic 17'!J92+'Ene 18'!J92+'Feb 18'!J92+'Mar 18'!J92+'Abr 18'!J92+'May 18'!J92+'Jun 18'!J92+'Julio 18'!J92+'Ago 18'!J92+'Sep 18'!K92)/12</f>
        <v>0</v>
      </c>
    </row>
    <row r="93" spans="1:10" ht="18" x14ac:dyDescent="0.25">
      <c r="A93" s="7" t="s">
        <v>84</v>
      </c>
      <c r="B93" s="19">
        <f>('Oct 17'!B93+'Nov 17'!B93+'Dic 17'!B93+'Ene 18'!B93+'Feb 18'!B93+'Mar 18'!B93+'Abr 18'!B93+'May 18'!B93+'Jun 18'!B93+'Julio 18'!B93+'Ago 18'!B93+'Sep 18'!B93)/12</f>
        <v>387.5</v>
      </c>
      <c r="C93" s="246">
        <f>('Oct 17'!C93+'Nov 17'!C93+'Dic 17'!C93+'Ene 18'!C93+'Feb 18'!C93+'Mar 18'!C93+'Abr 18'!C93+'May 18'!C93+'Jun 18'!C93+'Julio 18'!C93+'Ago 18'!C93+'Sep 18'!C93)/12</f>
        <v>447.91666666666669</v>
      </c>
      <c r="D93" s="388">
        <f>('Oct 17'!D93+'Nov 17'!D93+'Dic 17'!D93+'Ene 18'!D93+'Feb 18'!D93+'Mar 18'!D93+'Abr 18'!D93+'May 18'!D93+'Jun 18'!D93+'Julio 18'!D93+'Ago 18'!D93+'Sep 18'!D93)</f>
        <v>365966</v>
      </c>
      <c r="E93" s="19">
        <f>('Oct 17'!F93+'Nov 17'!F93+'Dic 17'!F93+'Ene 18'!F93+'Feb 18'!F93+'Mar 18'!F93+'Abr 18'!F93+'May 18'!F93+'Jun 18'!F93+'Julio 18'!F93+'Ago 18'!F93+'Sep 18'!G93)/12</f>
        <v>52.25</v>
      </c>
      <c r="F93" s="20">
        <f>('Oct 17'!G93+'Nov 17'!G93+'Dic 17'!G93+'Ene 18'!G93+'Feb 18'!G93+'Mar 18'!G93+'Abr 18'!G93+'May 18'!G93+'Jun 18'!G93+'Julio 18'!G93+'Ago 18'!G93+'Sep 18'!H93)/12</f>
        <v>395.66666666666669</v>
      </c>
      <c r="G93" s="398">
        <f>('Oct 17'!H93+'Nov 17'!H93+'Dic 17'!H93+'Ene 18'!H93+'Feb 18'!H93+'Mar 18'!H93+'Abr 18'!H93+'May 18'!H93+'Jun 18'!H93+'Julio 18'!H93+'Ago 18'!H93+'Sep 18'!I93)/12</f>
        <v>255.58333333333334</v>
      </c>
      <c r="H93" s="18">
        <f>('Oct 17'!I93+'Nov 17'!I93+'Dic 17'!I93+'Ene 18'!I93+'Feb 18'!I93+'Mar 18'!I93+'Abr 18'!I93+'May 18'!I93+'Jun 18'!I93+'Julio 18'!I93+'Ago 18'!I93+'Sep 18'!J93)/12</f>
        <v>192.33333333333334</v>
      </c>
      <c r="I93" s="32">
        <f>('Oct 17'!J93+'Nov 17'!J93+'Dic 17'!J93+'Ene 18'!J93+'Feb 18'!J93+'Mar 18'!J93+'Abr 18'!J93+'May 18'!J93+'Jun 18'!J93+'Julio 18'!J93+'Ago 18'!J93+'Sep 18'!K93)/12</f>
        <v>0</v>
      </c>
    </row>
    <row r="94" spans="1:10" ht="18" x14ac:dyDescent="0.25">
      <c r="A94" s="7" t="s">
        <v>85</v>
      </c>
      <c r="B94" s="19">
        <f>('Oct 17'!B94+'Nov 17'!B94+'Dic 17'!B94+'Ene 18'!B94+'Feb 18'!B94+'Mar 18'!B94+'Abr 18'!B94+'May 18'!B94+'Jun 18'!B94+'Julio 18'!B94+'Ago 18'!B94+'Sep 18'!B94)/12</f>
        <v>232.08333333333334</v>
      </c>
      <c r="C94" s="246">
        <f>('Oct 17'!C94+'Nov 17'!C94+'Dic 17'!C94+'Ene 18'!C94+'Feb 18'!C94+'Mar 18'!C94+'Abr 18'!C94+'May 18'!C94+'Jun 18'!C94+'Julio 18'!C94+'Ago 18'!C94+'Sep 18'!C94)/12</f>
        <v>271.91666666666669</v>
      </c>
      <c r="D94" s="388">
        <f>('Oct 17'!D94+'Nov 17'!D94+'Dic 17'!D94+'Ene 18'!D94+'Feb 18'!D94+'Mar 18'!D94+'Abr 18'!D94+'May 18'!D94+'Jun 18'!D94+'Julio 18'!D94+'Ago 18'!D94+'Sep 18'!D94)</f>
        <v>218178</v>
      </c>
      <c r="E94" s="19">
        <f>('Oct 17'!F94+'Nov 17'!F94+'Dic 17'!F94+'Ene 18'!F94+'Feb 18'!F94+'Mar 18'!F94+'Abr 18'!F94+'May 18'!F94+'Jun 18'!F94+'Julio 18'!F94+'Ago 18'!F94+'Sep 18'!G94)/12</f>
        <v>39.166666666666664</v>
      </c>
      <c r="F94" s="20">
        <f>('Oct 17'!G94+'Nov 17'!G94+'Dic 17'!G94+'Ene 18'!G94+'Feb 18'!G94+'Mar 18'!G94+'Abr 18'!G94+'May 18'!G94+'Jun 18'!G94+'Julio 18'!G94+'Ago 18'!G94+'Sep 18'!H94)/12</f>
        <v>232.75</v>
      </c>
      <c r="G94" s="398">
        <f>('Oct 17'!H94+'Nov 17'!H94+'Dic 17'!H94+'Ene 18'!H94+'Feb 18'!H94+'Mar 18'!H94+'Abr 18'!H94+'May 18'!H94+'Jun 18'!H94+'Julio 18'!H94+'Ago 18'!H94+'Sep 18'!I94)/12</f>
        <v>171.83333333333334</v>
      </c>
      <c r="H94" s="18">
        <f>('Oct 17'!I94+'Nov 17'!I94+'Dic 17'!I94+'Ene 18'!I94+'Feb 18'!I94+'Mar 18'!I94+'Abr 18'!I94+'May 18'!I94+'Jun 18'!I94+'Julio 18'!I94+'Ago 18'!I94+'Sep 18'!J94)/12</f>
        <v>100.08333333333333</v>
      </c>
      <c r="I94" s="32">
        <f>('Oct 17'!J94+'Nov 17'!J94+'Dic 17'!J94+'Ene 18'!J94+'Feb 18'!J94+'Mar 18'!J94+'Abr 18'!J94+'May 18'!J94+'Jun 18'!J94+'Julio 18'!J94+'Ago 18'!J94+'Sep 18'!K94)/12</f>
        <v>0</v>
      </c>
    </row>
    <row r="95" spans="1:10" ht="18" x14ac:dyDescent="0.25">
      <c r="A95" s="7" t="s">
        <v>86</v>
      </c>
      <c r="B95" s="19">
        <f>('Oct 17'!B95+'Nov 17'!B95+'Dic 17'!B95+'Ene 18'!B95+'Feb 18'!B95+'Mar 18'!B95+'Abr 18'!B95+'May 18'!B95+'Jun 18'!B95+'Julio 18'!B95+'Ago 18'!B95+'Sep 18'!B95)/12</f>
        <v>114.91666666666667</v>
      </c>
      <c r="C95" s="246">
        <f>('Oct 17'!C95+'Nov 17'!C95+'Dic 17'!C95+'Ene 18'!C95+'Feb 18'!C95+'Mar 18'!C95+'Abr 18'!C95+'May 18'!C95+'Jun 18'!C95+'Julio 18'!C95+'Ago 18'!C95+'Sep 18'!C95)/12</f>
        <v>138.75</v>
      </c>
      <c r="D95" s="388">
        <f>('Oct 17'!D95+'Nov 17'!D95+'Dic 17'!D95+'Ene 18'!D95+'Feb 18'!D95+'Mar 18'!D95+'Abr 18'!D95+'May 18'!D95+'Jun 18'!D95+'Julio 18'!D95+'Ago 18'!D95+'Sep 18'!D95)</f>
        <v>116294</v>
      </c>
      <c r="E95" s="19">
        <f>('Oct 17'!F95+'Nov 17'!F95+'Dic 17'!F95+'Ene 18'!F95+'Feb 18'!F95+'Mar 18'!F95+'Abr 18'!F95+'May 18'!F95+'Jun 18'!F95+'Julio 18'!F95+'Ago 18'!F95+'Sep 18'!G95)/12</f>
        <v>22.583333333333332</v>
      </c>
      <c r="F95" s="20">
        <f>('Oct 17'!G95+'Nov 17'!G95+'Dic 17'!G95+'Ene 18'!G95+'Feb 18'!G95+'Mar 18'!G95+'Abr 18'!G95+'May 18'!G95+'Jun 18'!G95+'Julio 18'!G95+'Ago 18'!G95+'Sep 18'!H95)/12</f>
        <v>116.16666666666667</v>
      </c>
      <c r="G95" s="398">
        <f>('Oct 17'!H95+'Nov 17'!H95+'Dic 17'!H95+'Ene 18'!H95+'Feb 18'!H95+'Mar 18'!H95+'Abr 18'!H95+'May 18'!H95+'Jun 18'!H95+'Julio 18'!H95+'Ago 18'!H95+'Sep 18'!I95)/12</f>
        <v>77.666666666666671</v>
      </c>
      <c r="H95" s="18">
        <f>('Oct 17'!I95+'Nov 17'!I95+'Dic 17'!I95+'Ene 18'!I95+'Feb 18'!I95+'Mar 18'!I95+'Abr 18'!I95+'May 18'!I95+'Jun 18'!I95+'Julio 18'!I95+'Ago 18'!I95+'Sep 18'!J95)/12</f>
        <v>61.083333333333336</v>
      </c>
      <c r="I95" s="32">
        <f>('Oct 17'!J95+'Nov 17'!J95+'Dic 17'!J95+'Ene 18'!J95+'Feb 18'!J95+'Mar 18'!J95+'Abr 18'!J95+'May 18'!J95+'Jun 18'!J95+'Julio 18'!J95+'Ago 18'!J95+'Sep 18'!K95)/12</f>
        <v>0</v>
      </c>
    </row>
    <row r="96" spans="1:10" ht="18" x14ac:dyDescent="0.25">
      <c r="A96" s="7" t="s">
        <v>87</v>
      </c>
      <c r="B96" s="19">
        <f>('Oct 17'!B96+'Nov 17'!B96+'Dic 17'!B96+'Ene 18'!B96+'Feb 18'!B96+'Mar 18'!B96+'Abr 18'!B96+'May 18'!B96+'Jun 18'!B96+'Julio 18'!B96+'Ago 18'!B96+'Sep 18'!B96)/12</f>
        <v>346.66666666666669</v>
      </c>
      <c r="C96" s="246">
        <f>('Oct 17'!C96+'Nov 17'!C96+'Dic 17'!C96+'Ene 18'!C96+'Feb 18'!C96+'Mar 18'!C96+'Abr 18'!C96+'May 18'!C96+'Jun 18'!C96+'Julio 18'!C96+'Ago 18'!C96+'Sep 18'!C96)/12</f>
        <v>404</v>
      </c>
      <c r="D96" s="388">
        <f>('Oct 17'!D96+'Nov 17'!D96+'Dic 17'!D96+'Ene 18'!D96+'Feb 18'!D96+'Mar 18'!D96+'Abr 18'!D96+'May 18'!D96+'Jun 18'!D96+'Julio 18'!D96+'Ago 18'!D96+'Sep 18'!D96)</f>
        <v>331941</v>
      </c>
      <c r="E96" s="19">
        <f>('Oct 17'!F96+'Nov 17'!F96+'Dic 17'!F96+'Ene 18'!F96+'Feb 18'!F96+'Mar 18'!F96+'Abr 18'!F96+'May 18'!F96+'Jun 18'!F96+'Julio 18'!F96+'Ago 18'!F96+'Sep 18'!G96)/12</f>
        <v>43.083333333333336</v>
      </c>
      <c r="F96" s="20">
        <f>('Oct 17'!G96+'Nov 17'!G96+'Dic 17'!G96+'Ene 18'!G96+'Feb 18'!G96+'Mar 18'!G96+'Abr 18'!G96+'May 18'!G96+'Jun 18'!G96+'Julio 18'!G96+'Ago 18'!G96+'Sep 18'!H96)/12</f>
        <v>360.91666666666669</v>
      </c>
      <c r="G96" s="398">
        <f>('Oct 17'!H96+'Nov 17'!H96+'Dic 17'!H96+'Ene 18'!H96+'Feb 18'!H96+'Mar 18'!H96+'Abr 18'!H96+'May 18'!H96+'Jun 18'!H96+'Julio 18'!H96+'Ago 18'!H96+'Sep 18'!I96)/12</f>
        <v>250</v>
      </c>
      <c r="H96" s="18">
        <f>('Oct 17'!I96+'Nov 17'!I96+'Dic 17'!I96+'Ene 18'!I96+'Feb 18'!I96+'Mar 18'!I96+'Abr 18'!I96+'May 18'!I96+'Jun 18'!I96+'Julio 18'!I96+'Ago 18'!I96+'Sep 18'!J96)/12</f>
        <v>154</v>
      </c>
      <c r="I96" s="32">
        <f>('Oct 17'!J96+'Nov 17'!J96+'Dic 17'!J96+'Ene 18'!J96+'Feb 18'!J96+'Mar 18'!J96+'Abr 18'!J96+'May 18'!J96+'Jun 18'!J96+'Julio 18'!J96+'Ago 18'!J96+'Sep 18'!K96)/12</f>
        <v>0</v>
      </c>
    </row>
    <row r="97" spans="1:10" ht="18" x14ac:dyDescent="0.25">
      <c r="A97" s="7" t="s">
        <v>88</v>
      </c>
      <c r="B97" s="19">
        <f>('Oct 17'!B97+'Nov 17'!B97+'Dic 17'!B97+'Ene 18'!B97+'Feb 18'!B97+'Mar 18'!B97+'Abr 18'!B97+'May 18'!B97+'Jun 18'!B97+'Julio 18'!B97+'Ago 18'!B97+'Sep 18'!B97)/12</f>
        <v>69.666666666666671</v>
      </c>
      <c r="C97" s="246">
        <f>('Oct 17'!C97+'Nov 17'!C97+'Dic 17'!C97+'Ene 18'!C97+'Feb 18'!C97+'Mar 18'!C97+'Abr 18'!C97+'May 18'!C97+'Jun 18'!C97+'Julio 18'!C97+'Ago 18'!C97+'Sep 18'!C97)/12</f>
        <v>110.91666666666667</v>
      </c>
      <c r="D97" s="388">
        <f>('Oct 17'!D97+'Nov 17'!D97+'Dic 17'!D97+'Ene 18'!D97+'Feb 18'!D97+'Mar 18'!D97+'Abr 18'!D97+'May 18'!D97+'Jun 18'!D97+'Julio 18'!D97+'Ago 18'!D97+'Sep 18'!D97)</f>
        <v>100239</v>
      </c>
      <c r="E97" s="19">
        <f>('Oct 17'!F97+'Nov 17'!F97+'Dic 17'!F97+'Ene 18'!F97+'Feb 18'!F97+'Mar 18'!F97+'Abr 18'!F97+'May 18'!F97+'Jun 18'!F97+'Julio 18'!F97+'Ago 18'!F97+'Sep 18'!G97)/12</f>
        <v>35.083333333333336</v>
      </c>
      <c r="F97" s="20">
        <f>('Oct 17'!G97+'Nov 17'!G97+'Dic 17'!G97+'Ene 18'!G97+'Feb 18'!G97+'Mar 18'!G97+'Abr 18'!G97+'May 18'!G97+'Jun 18'!G97+'Julio 18'!G97+'Ago 18'!G97+'Sep 18'!H97)/12</f>
        <v>75.833333333333329</v>
      </c>
      <c r="G97" s="398">
        <f>('Oct 17'!H97+'Nov 17'!H97+'Dic 17'!H97+'Ene 18'!H97+'Feb 18'!H97+'Mar 18'!H97+'Abr 18'!H97+'May 18'!H97+'Jun 18'!H97+'Julio 18'!H97+'Ago 18'!H97+'Sep 18'!I97)/12</f>
        <v>65.333333333333329</v>
      </c>
      <c r="H97" s="18">
        <f>('Oct 17'!I97+'Nov 17'!I97+'Dic 17'!I97+'Ene 18'!I97+'Feb 18'!I97+'Mar 18'!I97+'Abr 18'!I97+'May 18'!I97+'Jun 18'!I97+'Julio 18'!I97+'Ago 18'!I97+'Sep 18'!J97)/12</f>
        <v>45.583333333333336</v>
      </c>
      <c r="I97" s="32">
        <f>('Oct 17'!J97+'Nov 17'!J97+'Dic 17'!J97+'Ene 18'!J97+'Feb 18'!J97+'Mar 18'!J97+'Abr 18'!J97+'May 18'!J97+'Jun 18'!J97+'Julio 18'!J97+'Ago 18'!J97+'Sep 18'!K97)/12</f>
        <v>0</v>
      </c>
    </row>
    <row r="98" spans="1:10" ht="18" x14ac:dyDescent="0.25">
      <c r="A98" s="7" t="s">
        <v>89</v>
      </c>
      <c r="B98" s="19">
        <f>('Oct 17'!B98+'Nov 17'!B98+'Dic 17'!B98+'Ene 18'!B98+'Feb 18'!B98+'Mar 18'!B98+'Abr 18'!B98+'May 18'!B98+'Jun 18'!B98+'Julio 18'!B98+'Ago 18'!B98+'Sep 18'!B98)/12</f>
        <v>1078.4166666666667</v>
      </c>
      <c r="C98" s="246">
        <f>('Oct 17'!C98+'Nov 17'!C98+'Dic 17'!C98+'Ene 18'!C98+'Feb 18'!C98+'Mar 18'!C98+'Abr 18'!C98+'May 18'!C98+'Jun 18'!C98+'Julio 18'!C98+'Ago 18'!C98+'Sep 18'!C98)/12</f>
        <v>1510.3333333333333</v>
      </c>
      <c r="D98" s="388">
        <f>('Oct 17'!D98+'Nov 17'!D98+'Dic 17'!D98+'Ene 18'!D98+'Feb 18'!D98+'Mar 18'!D98+'Abr 18'!D98+'May 18'!D98+'Jun 18'!D98+'Julio 18'!D98+'Ago 18'!D98+'Sep 18'!D98)</f>
        <v>1223996</v>
      </c>
      <c r="E98" s="19">
        <f>('Oct 17'!F98+'Nov 17'!F98+'Dic 17'!F98+'Ene 18'!F98+'Feb 18'!F98+'Mar 18'!F98+'Abr 18'!F98+'May 18'!F98+'Jun 18'!F98+'Julio 18'!F98+'Ago 18'!F98+'Sep 18'!G98)/12</f>
        <v>404.91666666666669</v>
      </c>
      <c r="F98" s="20">
        <f>('Oct 17'!G98+'Nov 17'!G98+'Dic 17'!G98+'Ene 18'!G98+'Feb 18'!G98+'Mar 18'!G98+'Abr 18'!G98+'May 18'!G98+'Jun 18'!G98+'Julio 18'!G98+'Ago 18'!G98+'Sep 18'!H98)/12</f>
        <v>1105.4166666666667</v>
      </c>
      <c r="G98" s="398">
        <f>('Oct 17'!H98+'Nov 17'!H98+'Dic 17'!H98+'Ene 18'!H98+'Feb 18'!H98+'Mar 18'!H98+'Abr 18'!H98+'May 18'!H98+'Jun 18'!H98+'Julio 18'!H98+'Ago 18'!H98+'Sep 18'!I98)/12</f>
        <v>953</v>
      </c>
      <c r="H98" s="18">
        <f>('Oct 17'!I98+'Nov 17'!I98+'Dic 17'!I98+'Ene 18'!I98+'Feb 18'!I98+'Mar 18'!I98+'Abr 18'!I98+'May 18'!I98+'Jun 18'!I98+'Julio 18'!I98+'Ago 18'!I98+'Sep 18'!J98)/12</f>
        <v>557.33333333333337</v>
      </c>
      <c r="I98" s="32">
        <f>('Oct 17'!J98+'Nov 17'!J98+'Dic 17'!J98+'Ene 18'!J98+'Feb 18'!J98+'Mar 18'!J98+'Abr 18'!J98+'May 18'!J98+'Jun 18'!J98+'Julio 18'!J98+'Ago 18'!J98+'Sep 18'!K98)/12</f>
        <v>0</v>
      </c>
    </row>
    <row r="99" spans="1:10" ht="18" x14ac:dyDescent="0.25">
      <c r="A99" s="43" t="s">
        <v>90</v>
      </c>
      <c r="B99" s="19">
        <f>('Oct 17'!B99+'Nov 17'!B99+'Dic 17'!B99+'Ene 18'!B99+'Feb 18'!B99+'Mar 18'!B99+'Abr 18'!B99+'May 18'!B99+'Jun 18'!B99+'Julio 18'!B99+'Ago 18'!B99+'Sep 18'!B99)/12</f>
        <v>266.16666666666669</v>
      </c>
      <c r="C99" s="246">
        <f>('Oct 17'!C99+'Nov 17'!C99+'Dic 17'!C99+'Ene 18'!C99+'Feb 18'!C99+'Mar 18'!C99+'Abr 18'!C99+'May 18'!C99+'Jun 18'!C99+'Julio 18'!C99+'Ago 18'!C99+'Sep 18'!C99)/12</f>
        <v>318.91666666666669</v>
      </c>
      <c r="D99" s="388">
        <f>('Oct 17'!D99+'Nov 17'!D99+'Dic 17'!D99+'Ene 18'!D99+'Feb 18'!D99+'Mar 18'!D99+'Abr 18'!D99+'May 18'!D99+'Jun 18'!D99+'Julio 18'!D99+'Ago 18'!D99+'Sep 18'!D99)</f>
        <v>256018</v>
      </c>
      <c r="E99" s="19">
        <f>('Oct 17'!F99+'Nov 17'!F99+'Dic 17'!F99+'Ene 18'!F99+'Feb 18'!F99+'Mar 18'!F99+'Abr 18'!F99+'May 18'!F99+'Jun 18'!F99+'Julio 18'!F99+'Ago 18'!F99+'Sep 18'!G99)/12</f>
        <v>48.916666666666664</v>
      </c>
      <c r="F99" s="20">
        <f>('Oct 17'!G99+'Nov 17'!G99+'Dic 17'!G99+'Ene 18'!G99+'Feb 18'!G99+'Mar 18'!G99+'Abr 18'!G99+'May 18'!G99+'Jun 18'!G99+'Julio 18'!G99+'Ago 18'!G99+'Sep 18'!H99)/12</f>
        <v>270</v>
      </c>
      <c r="G99" s="398">
        <f>('Oct 17'!H99+'Nov 17'!H99+'Dic 17'!H99+'Ene 18'!H99+'Feb 18'!H99+'Mar 18'!H99+'Abr 18'!H99+'May 18'!H99+'Jun 18'!H99+'Julio 18'!H99+'Ago 18'!H99+'Sep 18'!I99)/12</f>
        <v>171.91666666666666</v>
      </c>
      <c r="H99" s="18">
        <f>('Oct 17'!I99+'Nov 17'!I99+'Dic 17'!I99+'Ene 18'!I99+'Feb 18'!I99+'Mar 18'!I99+'Abr 18'!I99+'May 18'!I99+'Jun 18'!I99+'Julio 18'!I99+'Ago 18'!I99+'Sep 18'!J99)/12</f>
        <v>147</v>
      </c>
      <c r="I99" s="32">
        <f>('Oct 17'!J99+'Nov 17'!J99+'Dic 17'!J99+'Ene 18'!J99+'Feb 18'!J99+'Mar 18'!J99+'Abr 18'!J99+'May 18'!J99+'Jun 18'!J99+'Julio 18'!J99+'Ago 18'!J99+'Sep 18'!K99)/12</f>
        <v>0</v>
      </c>
    </row>
    <row r="100" spans="1:10" ht="18.75" thickBot="1" x14ac:dyDescent="0.3">
      <c r="A100" s="7" t="s">
        <v>91</v>
      </c>
      <c r="B100" s="33">
        <f>('Oct 17'!B100+'Nov 17'!B100+'Dic 17'!B100+'Ene 18'!B100+'Feb 18'!B100+'Mar 18'!B100+'Abr 18'!B100+'May 18'!B100+'Jun 18'!B100+'Julio 18'!B100+'Ago 18'!B100+'Sep 18'!B100)/12</f>
        <v>453.58333333333331</v>
      </c>
      <c r="C100" s="248">
        <f>('Oct 17'!C100+'Nov 17'!C100+'Dic 17'!C100+'Ene 18'!C100+'Feb 18'!C100+'Mar 18'!C100+'Abr 18'!C100+'May 18'!C100+'Jun 18'!C100+'Julio 18'!C100+'Ago 18'!C100+'Sep 18'!C100)/12</f>
        <v>552.66666666666663</v>
      </c>
      <c r="D100" s="389">
        <f>('Oct 17'!D100+'Nov 17'!D100+'Dic 17'!D100+'Ene 18'!D100+'Feb 18'!D100+'Mar 18'!D100+'Abr 18'!D100+'May 18'!D100+'Jun 18'!D100+'Julio 18'!D100+'Ago 18'!D100+'Sep 18'!D100)</f>
        <v>462052</v>
      </c>
      <c r="E100" s="33">
        <f>('Oct 17'!F100+'Nov 17'!F100+'Dic 17'!F100+'Ene 18'!F100+'Feb 18'!F100+'Mar 18'!F100+'Abr 18'!F100+'May 18'!F100+'Jun 18'!F100+'Julio 18'!F100+'Ago 18'!F100+'Sep 18'!G100)/12</f>
        <v>91.916666666666671</v>
      </c>
      <c r="F100" s="22">
        <f>('Oct 17'!G100+'Nov 17'!G100+'Dic 17'!G100+'Ene 18'!G100+'Feb 18'!G100+'Mar 18'!G100+'Abr 18'!G100+'May 18'!G100+'Jun 18'!G100+'Julio 18'!G100+'Ago 18'!G100+'Sep 18'!H100)/12</f>
        <v>460.75</v>
      </c>
      <c r="G100" s="399">
        <f>('Oct 17'!H100+'Nov 17'!H100+'Dic 17'!H100+'Ene 18'!H100+'Feb 18'!H100+'Mar 18'!H100+'Abr 18'!H100+'May 18'!H100+'Jun 18'!H100+'Julio 18'!H100+'Ago 18'!H100+'Sep 18'!I100)/12</f>
        <v>330.5</v>
      </c>
      <c r="H100" s="23">
        <f>('Oct 17'!I100+'Nov 17'!I100+'Dic 17'!I100+'Ene 18'!I100+'Feb 18'!I100+'Mar 18'!I100+'Abr 18'!I100+'May 18'!I100+'Jun 18'!I100+'Julio 18'!I100+'Ago 18'!I100+'Sep 18'!J100)/12</f>
        <v>222.16666666666666</v>
      </c>
      <c r="I100" s="34">
        <f>('Oct 17'!J100+'Nov 17'!J100+'Dic 17'!J100+'Ene 18'!J100+'Feb 18'!J100+'Mar 18'!J100+'Abr 18'!J100+'May 18'!J100+'Jun 18'!J100+'Julio 18'!J100+'Ago 18'!J100+'Sep 18'!K100)/12</f>
        <v>0</v>
      </c>
    </row>
    <row r="101" spans="1:10" ht="18.75" thickBot="1" x14ac:dyDescent="0.3">
      <c r="A101" s="13" t="s">
        <v>49</v>
      </c>
      <c r="B101" s="27">
        <f>SUM(B92:B100)</f>
        <v>3272</v>
      </c>
      <c r="C101" s="27">
        <f t="shared" ref="C101:F101" si="9">SUM(C92:C100)</f>
        <v>4157.5</v>
      </c>
      <c r="D101" s="27">
        <f t="shared" si="9"/>
        <v>3423444</v>
      </c>
      <c r="E101" s="26">
        <f t="shared" si="9"/>
        <v>812.41666666666663</v>
      </c>
      <c r="F101" s="26">
        <f t="shared" si="9"/>
        <v>3345.0833333333335</v>
      </c>
      <c r="G101" s="38">
        <f>SUM(G92:G100)</f>
        <v>2517.75</v>
      </c>
      <c r="H101" s="39">
        <f>SUM(H92:H100)</f>
        <v>1639.7500000000002</v>
      </c>
      <c r="I101" s="40">
        <f>SUM(I92:I100)</f>
        <v>0</v>
      </c>
    </row>
    <row r="102" spans="1:10" ht="18.75" thickBot="1" x14ac:dyDescent="0.3">
      <c r="A102" s="35"/>
      <c r="B102" s="36"/>
      <c r="C102" s="36"/>
      <c r="D102" s="36"/>
      <c r="E102" s="37"/>
      <c r="F102" s="29"/>
      <c r="G102" s="29"/>
      <c r="H102" s="15"/>
      <c r="I102" s="15"/>
      <c r="J102" s="15"/>
    </row>
    <row r="103" spans="1:10" ht="16.5" thickBot="1" x14ac:dyDescent="0.3">
      <c r="A103" s="382" t="s">
        <v>92</v>
      </c>
      <c r="B103" s="383"/>
      <c r="C103" s="383"/>
      <c r="D103" s="383"/>
      <c r="E103" s="383"/>
      <c r="F103" s="383"/>
      <c r="G103" s="383"/>
      <c r="H103" s="383"/>
      <c r="I103" s="384"/>
    </row>
    <row r="104" spans="1:10" ht="18" x14ac:dyDescent="0.25">
      <c r="A104" s="44" t="s">
        <v>93</v>
      </c>
      <c r="B104" s="30">
        <f>('Oct 17'!B104+'Nov 17'!B104+'Dic 17'!B104+'Ene 18'!B104+'Feb 18'!B104+'Mar 18'!B104+'Abr 18'!B104+'May 18'!B104+'Jun 18'!B104+'Julio 18'!B104+'Ago 18'!B104+'Sep 18'!B104)/12</f>
        <v>233</v>
      </c>
      <c r="C104" s="247">
        <f>('Oct 17'!C104+'Nov 17'!C104+'Dic 17'!C104+'Ene 18'!C104+'Feb 18'!C104+'Mar 18'!C104+'Abr 18'!C104+'May 18'!C104+'Jun 18'!C104+'Julio 18'!C104+'Ago 18'!C104+'Sep 18'!C104)/12</f>
        <v>277.75</v>
      </c>
      <c r="D104" s="247">
        <f>('Oct 17'!D104+'Nov 17'!D104+'Dic 17'!D104+'Ene 18'!D104+'Feb 18'!D104+'Mar 18'!D104+'Abr 18'!D104+'May 18'!D104+'Jun 18'!D104+'Julio 18'!D104+'Ago 18'!D104+'Sep 18'!D104)</f>
        <v>241567</v>
      </c>
      <c r="E104" s="247">
        <f>('Oct 17'!F104+'Nov 17'!F104+'Dic 17'!F104+'Ene 18'!F104+'Feb 18'!F104+'Mar 18'!F104+'Abr 18'!F104+'May 18'!F104+'Jun 18'!F104+'Julio 18'!F104+'Ago 18'!F104+'Sep 18'!G104)/12</f>
        <v>29.5</v>
      </c>
      <c r="F104" s="247">
        <f>('Oct 17'!G104+'Nov 17'!G104+'Dic 17'!G104+'Ene 18'!G104+'Feb 18'!G104+'Mar 18'!G104+'Abr 18'!G104+'May 18'!G104+'Jun 18'!G104+'Julio 18'!G104+'Ago 18'!G104+'Sep 18'!H104)/12</f>
        <v>248.25</v>
      </c>
      <c r="G104" s="17">
        <f>('Oct 17'!H104+'Nov 17'!H104+'Dic 17'!H104+'Ene 18'!H104+'Feb 18'!H104+'Mar 18'!H104+'Abr 18'!H104+'May 18'!H104+'Jun 18'!H104+'Julio 18'!H104+'Ago 18'!H104+'Sep 18'!I104)/12</f>
        <v>165.33333333333334</v>
      </c>
      <c r="H104" s="17">
        <f>('Oct 17'!I104+'Nov 17'!I104+'Dic 17'!I104+'Ene 18'!I104+'Feb 18'!I104+'Mar 18'!I104+'Abr 18'!I104+'May 18'!I104+'Jun 18'!I104+'Julio 18'!I104+'Ago 18'!I104+'Sep 18'!J104)/12</f>
        <v>112.41666666666667</v>
      </c>
      <c r="I104" s="31">
        <f>('Oct 17'!J104+'Nov 17'!J104+'Dic 17'!J104+'Ene 18'!J104+'Feb 18'!J104+'Mar 18'!J104+'Abr 18'!J104+'May 18'!J104+'Jun 18'!J104+'Julio 18'!J104+'Ago 18'!J104+'Sep 18'!K104)/12</f>
        <v>0</v>
      </c>
    </row>
    <row r="105" spans="1:10" ht="18" x14ac:dyDescent="0.25">
      <c r="A105" s="45" t="s">
        <v>94</v>
      </c>
      <c r="B105" s="19">
        <f>('Oct 17'!B105+'Nov 17'!B105+'Dic 17'!B105+'Ene 18'!B105+'Feb 18'!B105+'Mar 18'!B105+'Abr 18'!B105+'May 18'!B105+'Jun 18'!B105+'Julio 18'!B105+'Ago 18'!B105+'Sep 18'!B105)/12</f>
        <v>345.91666666666669</v>
      </c>
      <c r="C105" s="246">
        <f>('Oct 17'!C105+'Nov 17'!C105+'Dic 17'!C105+'Ene 18'!C105+'Feb 18'!C105+'Mar 18'!C105+'Abr 18'!C105+'May 18'!C105+'Jun 18'!C105+'Julio 18'!C105+'Ago 18'!C105+'Sep 18'!C105)/12</f>
        <v>434</v>
      </c>
      <c r="D105" s="246">
        <f>('Oct 17'!D105+'Nov 17'!D105+'Dic 17'!D105+'Ene 18'!D105+'Feb 18'!D105+'Mar 18'!D105+'Abr 18'!D105+'May 18'!D105+'Jun 18'!D105+'Julio 18'!D105+'Ago 18'!D105+'Sep 18'!D105)</f>
        <v>362527</v>
      </c>
      <c r="E105" s="246">
        <f>('Oct 17'!F105+'Nov 17'!F105+'Dic 17'!F105+'Ene 18'!F105+'Feb 18'!F105+'Mar 18'!F105+'Abr 18'!F105+'May 18'!F105+'Jun 18'!F105+'Julio 18'!F105+'Ago 18'!F105+'Sep 18'!G105)/12</f>
        <v>71.75</v>
      </c>
      <c r="F105" s="246">
        <f>('Oct 17'!G105+'Nov 17'!G105+'Dic 17'!G105+'Ene 18'!G105+'Feb 18'!G105+'Mar 18'!G105+'Abr 18'!G105+'May 18'!G105+'Jun 18'!G105+'Julio 18'!G105+'Ago 18'!G105+'Sep 18'!H105)/12</f>
        <v>362.25</v>
      </c>
      <c r="G105" s="18">
        <f>('Oct 17'!H105+'Nov 17'!H105+'Dic 17'!H105+'Ene 18'!H105+'Feb 18'!H105+'Mar 18'!H105+'Abr 18'!H105+'May 18'!H105+'Jun 18'!H105+'Julio 18'!H105+'Ago 18'!H105+'Sep 18'!I105)/12</f>
        <v>266.66666666666669</v>
      </c>
      <c r="H105" s="18">
        <f>('Oct 17'!I105+'Nov 17'!I105+'Dic 17'!I105+'Ene 18'!I105+'Feb 18'!I105+'Mar 18'!I105+'Abr 18'!I105+'May 18'!I105+'Jun 18'!I105+'Julio 18'!I105+'Ago 18'!I105+'Sep 18'!J105)/12</f>
        <v>167.33333333333334</v>
      </c>
      <c r="I105" s="32">
        <f>('Oct 17'!J105+'Nov 17'!J105+'Dic 17'!J105+'Ene 18'!J105+'Feb 18'!J105+'Mar 18'!J105+'Abr 18'!J105+'May 18'!J105+'Jun 18'!J105+'Julio 18'!J105+'Ago 18'!J105+'Sep 18'!K105)/12</f>
        <v>0</v>
      </c>
    </row>
    <row r="106" spans="1:10" ht="18" x14ac:dyDescent="0.25">
      <c r="A106" s="45" t="s">
        <v>95</v>
      </c>
      <c r="B106" s="19">
        <f>('Oct 17'!B106+'Nov 17'!B106+'Dic 17'!B106+'Ene 18'!B106+'Feb 18'!B106+'Mar 18'!B106+'Abr 18'!B106+'May 18'!B106+'Jun 18'!B106+'Julio 18'!B106+'Ago 18'!B106+'Sep 18'!B106)/12</f>
        <v>57.916666666666664</v>
      </c>
      <c r="C106" s="246">
        <f>('Oct 17'!C106+'Nov 17'!C106+'Dic 17'!C106+'Ene 18'!C106+'Feb 18'!C106+'Mar 18'!C106+'Abr 18'!C106+'May 18'!C106+'Jun 18'!C106+'Julio 18'!C106+'Ago 18'!C106+'Sep 18'!C106)/12</f>
        <v>63</v>
      </c>
      <c r="D106" s="246">
        <f>('Oct 17'!D106+'Nov 17'!D106+'Dic 17'!D106+'Ene 18'!D106+'Feb 18'!D106+'Mar 18'!D106+'Abr 18'!D106+'May 18'!D106+'Jun 18'!D106+'Julio 18'!D106+'Ago 18'!D106+'Sep 18'!D106)</f>
        <v>53106</v>
      </c>
      <c r="E106" s="246">
        <f>('Oct 17'!F106+'Nov 17'!F106+'Dic 17'!F106+'Ene 18'!F106+'Feb 18'!F106+'Mar 18'!F106+'Abr 18'!F106+'May 18'!F106+'Jun 18'!F106+'Julio 18'!F106+'Ago 18'!F106+'Sep 18'!G106)/12</f>
        <v>3.6666666666666665</v>
      </c>
      <c r="F106" s="246">
        <f>('Oct 17'!G106+'Nov 17'!G106+'Dic 17'!G106+'Ene 18'!G106+'Feb 18'!G106+'Mar 18'!G106+'Abr 18'!G106+'May 18'!G106+'Jun 18'!G106+'Julio 18'!G106+'Ago 18'!G106+'Sep 18'!H106)/12</f>
        <v>59.333333333333336</v>
      </c>
      <c r="G106" s="18">
        <f>('Oct 17'!H106+'Nov 17'!H106+'Dic 17'!H106+'Ene 18'!H106+'Feb 18'!H106+'Mar 18'!H106+'Abr 18'!H106+'May 18'!H106+'Jun 18'!H106+'Julio 18'!H106+'Ago 18'!H106+'Sep 18'!I106)/12</f>
        <v>44.5</v>
      </c>
      <c r="H106" s="18">
        <f>('Oct 17'!I106+'Nov 17'!I106+'Dic 17'!I106+'Ene 18'!I106+'Feb 18'!I106+'Mar 18'!I106+'Abr 18'!I106+'May 18'!I106+'Jun 18'!I106+'Julio 18'!I106+'Ago 18'!I106+'Sep 18'!J106)/12</f>
        <v>18.5</v>
      </c>
      <c r="I106" s="32">
        <f>('Oct 17'!J106+'Nov 17'!J106+'Dic 17'!J106+'Ene 18'!J106+'Feb 18'!J106+'Mar 18'!J106+'Abr 18'!J106+'May 18'!J106+'Jun 18'!J106+'Julio 18'!J106+'Ago 18'!J106+'Sep 18'!K106)/12</f>
        <v>0</v>
      </c>
    </row>
    <row r="107" spans="1:10" ht="18" x14ac:dyDescent="0.25">
      <c r="A107" s="45" t="s">
        <v>96</v>
      </c>
      <c r="B107" s="19">
        <f>('Oct 17'!B107+'Nov 17'!B107+'Dic 17'!B107+'Ene 18'!B107+'Feb 18'!B107+'Mar 18'!B107+'Abr 18'!B107+'May 18'!B107+'Jun 18'!B107+'Julio 18'!B107+'Ago 18'!B107+'Sep 18'!B107)/12</f>
        <v>434.75</v>
      </c>
      <c r="C107" s="246">
        <f>('Oct 17'!C107+'Nov 17'!C107+'Dic 17'!C107+'Ene 18'!C107+'Feb 18'!C107+'Mar 18'!C107+'Abr 18'!C107+'May 18'!C107+'Jun 18'!C107+'Julio 18'!C107+'Ago 18'!C107+'Sep 18'!C107)/12</f>
        <v>506.66666666666669</v>
      </c>
      <c r="D107" s="246">
        <f>('Oct 17'!D107+'Nov 17'!D107+'Dic 17'!D107+'Ene 18'!D107+'Feb 18'!D107+'Mar 18'!D107+'Abr 18'!D107+'May 18'!D107+'Jun 18'!D107+'Julio 18'!D107+'Ago 18'!D107+'Sep 18'!D107)</f>
        <v>413393</v>
      </c>
      <c r="E107" s="246">
        <f>('Oct 17'!F107+'Nov 17'!F107+'Dic 17'!F107+'Ene 18'!F107+'Feb 18'!F107+'Mar 18'!F107+'Abr 18'!F107+'May 18'!F107+'Jun 18'!F107+'Julio 18'!F107+'Ago 18'!F107+'Sep 18'!G107)/12</f>
        <v>61.416666666666664</v>
      </c>
      <c r="F107" s="246">
        <f>('Oct 17'!G107+'Nov 17'!G107+'Dic 17'!G107+'Ene 18'!G107+'Feb 18'!G107+'Mar 18'!G107+'Abr 18'!G107+'May 18'!G107+'Jun 18'!G107+'Julio 18'!G107+'Ago 18'!G107+'Sep 18'!H107)/12</f>
        <v>445.25</v>
      </c>
      <c r="G107" s="18">
        <f>('Oct 17'!H107+'Nov 17'!H107+'Dic 17'!H107+'Ene 18'!H107+'Feb 18'!H107+'Mar 18'!H107+'Abr 18'!H107+'May 18'!H107+'Jun 18'!H107+'Julio 18'!H107+'Ago 18'!H107+'Sep 18'!I107)/12</f>
        <v>297.33333333333331</v>
      </c>
      <c r="H107" s="18">
        <f>('Oct 17'!I107+'Nov 17'!I107+'Dic 17'!I107+'Ene 18'!I107+'Feb 18'!I107+'Mar 18'!I107+'Abr 18'!I107+'May 18'!I107+'Jun 18'!I107+'Julio 18'!I107+'Ago 18'!I107+'Sep 18'!J107)/12</f>
        <v>209.33333333333334</v>
      </c>
      <c r="I107" s="32">
        <f>('Oct 17'!J107+'Nov 17'!J107+'Dic 17'!J107+'Ene 18'!J107+'Feb 18'!J107+'Mar 18'!J107+'Abr 18'!J107+'May 18'!J107+'Jun 18'!J107+'Julio 18'!J107+'Ago 18'!J107+'Sep 18'!K107)/12</f>
        <v>0</v>
      </c>
    </row>
    <row r="108" spans="1:10" ht="18.75" thickBot="1" x14ac:dyDescent="0.3">
      <c r="A108" s="7" t="s">
        <v>97</v>
      </c>
      <c r="B108" s="19">
        <f>('Oct 17'!B108+'Nov 17'!B108+'Dic 17'!B108+'Ene 18'!B108+'Feb 18'!B108+'Mar 18'!B108+'Abr 18'!B108+'May 18'!B108+'Jun 18'!B108+'Julio 18'!B108+'Ago 18'!B108+'Sep 18'!B108)/12</f>
        <v>326.58333333333331</v>
      </c>
      <c r="C108" s="246">
        <f>('Oct 17'!C108+'Nov 17'!C108+'Dic 17'!C108+'Ene 18'!C108+'Feb 18'!C108+'Mar 18'!C108+'Abr 18'!C108+'May 18'!C108+'Jun 18'!C108+'Julio 18'!C108+'Ago 18'!C108+'Sep 18'!C108)/12</f>
        <v>378.58333333333331</v>
      </c>
      <c r="D108" s="246">
        <f>('Oct 17'!D108+'Nov 17'!D108+'Dic 17'!D108+'Ene 18'!D108+'Feb 18'!D108+'Mar 18'!D108+'Abr 18'!D108+'May 18'!D108+'Jun 18'!D108+'Julio 18'!D108+'Ago 18'!D108+'Sep 18'!D108)</f>
        <v>310861</v>
      </c>
      <c r="E108" s="400">
        <f>('Oct 17'!F108+'Nov 17'!F108+'Dic 17'!F108+'Ene 18'!F108+'Feb 18'!F108+'Mar 18'!F108+'Abr 18'!F108+'May 18'!F108+'Jun 18'!F108+'Julio 18'!F108+'Ago 18'!F108+'Sep 18'!G108)/12</f>
        <v>43.333333333333336</v>
      </c>
      <c r="F108" s="400">
        <f>('Oct 17'!G108+'Nov 17'!G108+'Dic 17'!G108+'Ene 18'!G108+'Feb 18'!G108+'Mar 18'!G108+'Abr 18'!G108+'May 18'!G108+'Jun 18'!G108+'Julio 18'!G108+'Ago 18'!G108+'Sep 18'!H108)/12</f>
        <v>335.25</v>
      </c>
      <c r="G108" s="18">
        <f>('Oct 17'!H108+'Nov 17'!H108+'Dic 17'!H108+'Ene 18'!H108+'Feb 18'!H108+'Mar 18'!H108+'Abr 18'!H108+'May 18'!H108+'Jun 18'!H108+'Julio 18'!H108+'Ago 18'!H108+'Sep 18'!I108)/12</f>
        <v>235.91666666666666</v>
      </c>
      <c r="H108" s="18">
        <f>('Oct 17'!I108+'Nov 17'!I108+'Dic 17'!I108+'Ene 18'!I108+'Feb 18'!I108+'Mar 18'!I108+'Abr 18'!I108+'May 18'!I108+'Jun 18'!I108+'Julio 18'!I108+'Ago 18'!I108+'Sep 18'!J108)/12</f>
        <v>142.66666666666666</v>
      </c>
      <c r="I108" s="32">
        <f>('Oct 17'!J108+'Nov 17'!J108+'Dic 17'!J108+'Ene 18'!J108+'Feb 18'!J108+'Mar 18'!J108+'Abr 18'!J108+'May 18'!J108+'Jun 18'!J108+'Julio 18'!J108+'Ago 18'!J108+'Sep 18'!K108)/12</f>
        <v>0</v>
      </c>
    </row>
    <row r="109" spans="1:10" ht="18" x14ac:dyDescent="0.25">
      <c r="A109" s="7" t="s">
        <v>98</v>
      </c>
      <c r="B109" s="19">
        <f>('Oct 17'!B109+'Nov 17'!B109+'Dic 17'!B109+'Ene 18'!B109+'Feb 18'!B109+'Mar 18'!B109+'Abr 18'!B109+'May 18'!B109+'Jun 18'!B109+'Julio 18'!B109+'Ago 18'!B109+'Sep 18'!B109)/12</f>
        <v>300.41666666666669</v>
      </c>
      <c r="C109" s="246">
        <f>('Oct 17'!C109+'Nov 17'!C109+'Dic 17'!C109+'Ene 18'!C109+'Feb 18'!C109+'Mar 18'!C109+'Abr 18'!C109+'May 18'!C109+'Jun 18'!C109+'Julio 18'!C109+'Ago 18'!C109+'Sep 18'!C109)/12</f>
        <v>346.16666666666669</v>
      </c>
      <c r="D109" s="388">
        <f>('Oct 17'!D109+'Nov 17'!D109+'Dic 17'!D109+'Ene 18'!D109+'Feb 18'!D109+'Mar 18'!D109+'Abr 18'!D109+'May 18'!D109+'Jun 18'!D109+'Julio 18'!D109+'Ago 18'!D109+'Sep 18'!D109)</f>
        <v>323643</v>
      </c>
      <c r="E109" s="30">
        <f>('Oct 17'!F109+'Nov 17'!F109+'Dic 17'!F109+'Ene 18'!F109+'Feb 18'!F109+'Mar 18'!F109+'Abr 18'!F109+'May 18'!F109+'Jun 18'!F109+'Julio 18'!F109+'Ago 18'!F109+'Sep 18'!G109)/12</f>
        <v>43.833333333333336</v>
      </c>
      <c r="F109" s="245">
        <f>('Oct 17'!G109+'Nov 17'!G109+'Dic 17'!G109+'Ene 18'!G109+'Feb 18'!G109+'Mar 18'!G109+'Abr 18'!G109+'May 18'!G109+'Jun 18'!G109+'Julio 18'!G109+'Ago 18'!G109+'Sep 18'!H109)/12</f>
        <v>302.33333333333331</v>
      </c>
      <c r="G109" s="398">
        <f>('Oct 17'!H109+'Nov 17'!H109+'Dic 17'!H109+'Ene 18'!H109+'Feb 18'!H109+'Mar 18'!H109+'Abr 18'!H109+'May 18'!H109+'Jun 18'!H109+'Julio 18'!H109+'Ago 18'!H109+'Sep 18'!I109)/12</f>
        <v>194.08333333333334</v>
      </c>
      <c r="H109" s="18">
        <f>('Oct 17'!I109+'Nov 17'!I109+'Dic 17'!I109+'Ene 18'!I109+'Feb 18'!I109+'Mar 18'!I109+'Abr 18'!I109+'May 18'!I109+'Jun 18'!I109+'Julio 18'!I109+'Ago 18'!I109+'Sep 18'!J109)/12</f>
        <v>152.08333333333334</v>
      </c>
      <c r="I109" s="32">
        <f>('Oct 17'!J109+'Nov 17'!J109+'Dic 17'!J109+'Ene 18'!J109+'Feb 18'!J109+'Mar 18'!J109+'Abr 18'!J109+'May 18'!J109+'Jun 18'!J109+'Julio 18'!J109+'Ago 18'!J109+'Sep 18'!K109)/12</f>
        <v>0</v>
      </c>
    </row>
    <row r="110" spans="1:10" ht="18" x14ac:dyDescent="0.25">
      <c r="A110" s="7" t="s">
        <v>99</v>
      </c>
      <c r="B110" s="19">
        <f>('Oct 17'!B110+'Nov 17'!B110+'Dic 17'!B110+'Ene 18'!B110+'Feb 18'!B110+'Mar 18'!B110+'Abr 18'!B110+'May 18'!B110+'Jun 18'!B110+'Julio 18'!B110+'Ago 18'!B110+'Sep 18'!B110)/12</f>
        <v>505.83333333333331</v>
      </c>
      <c r="C110" s="246">
        <f>('Oct 17'!C110+'Nov 17'!C110+'Dic 17'!C110+'Ene 18'!C110+'Feb 18'!C110+'Mar 18'!C110+'Abr 18'!C110+'May 18'!C110+'Jun 18'!C110+'Julio 18'!C110+'Ago 18'!C110+'Sep 18'!C110)/12</f>
        <v>606.75</v>
      </c>
      <c r="D110" s="388">
        <f>('Oct 17'!D110+'Nov 17'!D110+'Dic 17'!D110+'Ene 18'!D110+'Feb 18'!D110+'Mar 18'!D110+'Abr 18'!D110+'May 18'!D110+'Jun 18'!D110+'Julio 18'!D110+'Ago 18'!D110+'Sep 18'!D110)</f>
        <v>496058</v>
      </c>
      <c r="E110" s="19">
        <f>('Oct 17'!F110+'Nov 17'!F110+'Dic 17'!F110+'Ene 18'!F110+'Feb 18'!F110+'Mar 18'!F110+'Abr 18'!F110+'May 18'!F110+'Jun 18'!F110+'Julio 18'!F110+'Ago 18'!F110+'Sep 18'!G110)/12</f>
        <v>97.916666666666671</v>
      </c>
      <c r="F110" s="20">
        <f>('Oct 17'!G110+'Nov 17'!G110+'Dic 17'!G110+'Ene 18'!G110+'Feb 18'!G110+'Mar 18'!G110+'Abr 18'!G110+'May 18'!G110+'Jun 18'!G110+'Julio 18'!G110+'Ago 18'!G110+'Sep 18'!H110)/12</f>
        <v>508.83333333333331</v>
      </c>
      <c r="G110" s="398">
        <f>('Oct 17'!H110+'Nov 17'!H110+'Dic 17'!H110+'Ene 18'!H110+'Feb 18'!H110+'Mar 18'!H110+'Abr 18'!H110+'May 18'!H110+'Jun 18'!H110+'Julio 18'!H110+'Ago 18'!H110+'Sep 18'!I110)/12</f>
        <v>391.08333333333331</v>
      </c>
      <c r="H110" s="18">
        <f>('Oct 17'!I110+'Nov 17'!I110+'Dic 17'!I110+'Ene 18'!I110+'Feb 18'!I110+'Mar 18'!I110+'Abr 18'!I110+'May 18'!I110+'Jun 18'!I110+'Julio 18'!I110+'Ago 18'!I110+'Sep 18'!J110)/12</f>
        <v>215.66666666666666</v>
      </c>
      <c r="I110" s="32">
        <f>('Oct 17'!J110+'Nov 17'!J110+'Dic 17'!J110+'Ene 18'!J110+'Feb 18'!J110+'Mar 18'!J110+'Abr 18'!J110+'May 18'!J110+'Jun 18'!J110+'Julio 18'!J110+'Ago 18'!J110+'Sep 18'!K110)/12</f>
        <v>0</v>
      </c>
    </row>
    <row r="111" spans="1:10" ht="18" x14ac:dyDescent="0.25">
      <c r="A111" s="7" t="s">
        <v>100</v>
      </c>
      <c r="B111" s="19">
        <f>('Oct 17'!B111+'Nov 17'!B111+'Dic 17'!B111+'Ene 18'!B111+'Feb 18'!B111+'Mar 18'!B111+'Abr 18'!B111+'May 18'!B111+'Jun 18'!B111+'Julio 18'!B111+'Ago 18'!B111+'Sep 18'!B111)/12</f>
        <v>403.5</v>
      </c>
      <c r="C111" s="246">
        <f>('Oct 17'!C111+'Nov 17'!C111+'Dic 17'!C111+'Ene 18'!C111+'Feb 18'!C111+'Mar 18'!C111+'Abr 18'!C111+'May 18'!C111+'Jun 18'!C111+'Julio 18'!C111+'Ago 18'!C111+'Sep 18'!C111)/12</f>
        <v>463.58333333333331</v>
      </c>
      <c r="D111" s="388">
        <f>('Oct 17'!D111+'Nov 17'!D111+'Dic 17'!D111+'Ene 18'!D111+'Feb 18'!D111+'Mar 18'!D111+'Abr 18'!D111+'May 18'!D111+'Jun 18'!D111+'Julio 18'!D111+'Ago 18'!D111+'Sep 18'!D111)</f>
        <v>379716</v>
      </c>
      <c r="E111" s="19">
        <f>('Oct 17'!F111+'Nov 17'!F111+'Dic 17'!F111+'Ene 18'!F111+'Feb 18'!F111+'Mar 18'!F111+'Abr 18'!F111+'May 18'!F111+'Jun 18'!F111+'Julio 18'!F111+'Ago 18'!F111+'Sep 18'!G111)/12</f>
        <v>44.5</v>
      </c>
      <c r="F111" s="20">
        <f>('Oct 17'!G111+'Nov 17'!G111+'Dic 17'!G111+'Ene 18'!G111+'Feb 18'!G111+'Mar 18'!G111+'Abr 18'!G111+'May 18'!G111+'Jun 18'!G111+'Julio 18'!G111+'Ago 18'!G111+'Sep 18'!H111)/12</f>
        <v>419.08333333333331</v>
      </c>
      <c r="G111" s="398">
        <f>('Oct 17'!H111+'Nov 17'!H111+'Dic 17'!H111+'Ene 18'!H111+'Feb 18'!H111+'Mar 18'!H111+'Abr 18'!H111+'May 18'!H111+'Jun 18'!H111+'Julio 18'!H111+'Ago 18'!H111+'Sep 18'!I111)/12</f>
        <v>258.16666666666669</v>
      </c>
      <c r="H111" s="18">
        <f>('Oct 17'!I111+'Nov 17'!I111+'Dic 17'!I111+'Ene 18'!I111+'Feb 18'!I111+'Mar 18'!I111+'Abr 18'!I111+'May 18'!I111+'Jun 18'!I111+'Julio 18'!I111+'Ago 18'!I111+'Sep 18'!J111)/12</f>
        <v>205.41666666666666</v>
      </c>
      <c r="I111" s="32">
        <f>('Oct 17'!J111+'Nov 17'!J111+'Dic 17'!J111+'Ene 18'!J111+'Feb 18'!J111+'Mar 18'!J111+'Abr 18'!J111+'May 18'!J111+'Jun 18'!J111+'Julio 18'!J111+'Ago 18'!J111+'Sep 18'!K111)/12</f>
        <v>0</v>
      </c>
    </row>
    <row r="112" spans="1:10" ht="18" x14ac:dyDescent="0.25">
      <c r="A112" s="7" t="s">
        <v>101</v>
      </c>
      <c r="B112" s="19">
        <f>('Oct 17'!B112+'Nov 17'!B112+'Dic 17'!B112+'Ene 18'!B112+'Feb 18'!B112+'Mar 18'!B112+'Abr 18'!B112+'May 18'!B112+'Jun 18'!B112+'Julio 18'!B112+'Ago 18'!B112+'Sep 18'!B112)/12</f>
        <v>387.5</v>
      </c>
      <c r="C112" s="246">
        <f>('Oct 17'!C112+'Nov 17'!C112+'Dic 17'!C112+'Ene 18'!C112+'Feb 18'!C112+'Mar 18'!C112+'Abr 18'!C112+'May 18'!C112+'Jun 18'!C112+'Julio 18'!C112+'Ago 18'!C112+'Sep 18'!C112)/12</f>
        <v>472.91666666666669</v>
      </c>
      <c r="D112" s="388">
        <f>('Oct 17'!D112+'Nov 17'!D112+'Dic 17'!D112+'Ene 18'!D112+'Feb 18'!D112+'Mar 18'!D112+'Abr 18'!D112+'May 18'!D112+'Jun 18'!D112+'Julio 18'!D112+'Ago 18'!D112+'Sep 18'!D112)</f>
        <v>398031</v>
      </c>
      <c r="E112" s="19">
        <f>('Oct 17'!F112+'Nov 17'!F112+'Dic 17'!F112+'Ene 18'!F112+'Feb 18'!F112+'Mar 18'!F112+'Abr 18'!F112+'May 18'!F112+'Jun 18'!F112+'Julio 18'!F112+'Ago 18'!F112+'Sep 18'!G112)/12</f>
        <v>83.916666666666671</v>
      </c>
      <c r="F112" s="20">
        <f>('Oct 17'!G112+'Nov 17'!G112+'Dic 17'!G112+'Ene 18'!G112+'Feb 18'!G112+'Mar 18'!G112+'Abr 18'!G112+'May 18'!G112+'Jun 18'!G112+'Julio 18'!G112+'Ago 18'!G112+'Sep 18'!H112)/12</f>
        <v>389</v>
      </c>
      <c r="G112" s="398">
        <f>('Oct 17'!H112+'Nov 17'!H112+'Dic 17'!H112+'Ene 18'!H112+'Feb 18'!H112+'Mar 18'!H112+'Abr 18'!H112+'May 18'!H112+'Jun 18'!H112+'Julio 18'!H112+'Ago 18'!H112+'Sep 18'!I112)/12</f>
        <v>266.08333333333331</v>
      </c>
      <c r="H112" s="18">
        <f>('Oct 17'!I112+'Nov 17'!I112+'Dic 17'!I112+'Ene 18'!I112+'Feb 18'!I112+'Mar 18'!I112+'Abr 18'!I112+'May 18'!I112+'Jun 18'!I112+'Julio 18'!I112+'Ago 18'!I112+'Sep 18'!J112)/12</f>
        <v>206.83333333333334</v>
      </c>
      <c r="I112" s="32">
        <f>('Oct 17'!J112+'Nov 17'!J112+'Dic 17'!J112+'Ene 18'!J112+'Feb 18'!J112+'Mar 18'!J112+'Abr 18'!J112+'May 18'!J112+'Jun 18'!J112+'Julio 18'!J112+'Ago 18'!J112+'Sep 18'!K112)/12</f>
        <v>0</v>
      </c>
    </row>
    <row r="113" spans="1:10" ht="18" x14ac:dyDescent="0.25">
      <c r="A113" s="7" t="s">
        <v>102</v>
      </c>
      <c r="B113" s="19">
        <f>('Oct 17'!B113+'Nov 17'!B113+'Dic 17'!B113+'Ene 18'!B113+'Feb 18'!B113+'Mar 18'!B113+'Abr 18'!B113+'May 18'!B113+'Jun 18'!B113+'Julio 18'!B113+'Ago 18'!B113+'Sep 18'!B113)/12</f>
        <v>535.66666666666663</v>
      </c>
      <c r="C113" s="246">
        <f>('Oct 17'!C113+'Nov 17'!C113+'Dic 17'!C113+'Ene 18'!C113+'Feb 18'!C113+'Mar 18'!C113+'Abr 18'!C113+'May 18'!C113+'Jun 18'!C113+'Julio 18'!C113+'Ago 18'!C113+'Sep 18'!C113)/12</f>
        <v>624.58333333333337</v>
      </c>
      <c r="D113" s="388">
        <f>('Oct 17'!D113+'Nov 17'!D113+'Dic 17'!D113+'Ene 18'!D113+'Feb 18'!D113+'Mar 18'!D113+'Abr 18'!D113+'May 18'!D113+'Jun 18'!D113+'Julio 18'!D113+'Ago 18'!D113+'Sep 18'!D113)</f>
        <v>510995</v>
      </c>
      <c r="E113" s="19">
        <f>('Oct 17'!F113+'Nov 17'!F113+'Dic 17'!F113+'Ene 18'!F113+'Feb 18'!F113+'Mar 18'!F113+'Abr 18'!F113+'May 18'!F113+'Jun 18'!F113+'Julio 18'!F113+'Ago 18'!F113+'Sep 18'!G113)/12</f>
        <v>81.75</v>
      </c>
      <c r="F113" s="20">
        <f>('Oct 17'!G113+'Nov 17'!G113+'Dic 17'!G113+'Ene 18'!G113+'Feb 18'!G113+'Mar 18'!G113+'Abr 18'!G113+'May 18'!G113+'Jun 18'!G113+'Julio 18'!G113+'Ago 18'!G113+'Sep 18'!H113)/12</f>
        <v>542.83333333333337</v>
      </c>
      <c r="G113" s="398">
        <f>('Oct 17'!H113+'Nov 17'!H113+'Dic 17'!H113+'Ene 18'!H113+'Feb 18'!H113+'Mar 18'!H113+'Abr 18'!H113+'May 18'!H113+'Jun 18'!H113+'Julio 18'!H113+'Ago 18'!H113+'Sep 18'!I113)/12</f>
        <v>397.33333333333331</v>
      </c>
      <c r="H113" s="18">
        <f>('Oct 17'!I113+'Nov 17'!I113+'Dic 17'!I113+'Ene 18'!I113+'Feb 18'!I113+'Mar 18'!I113+'Abr 18'!I113+'May 18'!I113+'Jun 18'!I113+'Julio 18'!I113+'Ago 18'!I113+'Sep 18'!J113)/12</f>
        <v>227.25</v>
      </c>
      <c r="I113" s="32">
        <f>('Oct 17'!J113+'Nov 17'!J113+'Dic 17'!J113+'Ene 18'!J113+'Feb 18'!J113+'Mar 18'!J113+'Abr 18'!J113+'May 18'!J113+'Jun 18'!J113+'Julio 18'!J113+'Ago 18'!J113+'Sep 18'!K113)/12</f>
        <v>0</v>
      </c>
    </row>
    <row r="114" spans="1:10" ht="18" x14ac:dyDescent="0.25">
      <c r="A114" s="7" t="s">
        <v>103</v>
      </c>
      <c r="B114" s="19">
        <f>('Oct 17'!B114+'Nov 17'!B114+'Dic 17'!B114+'Ene 18'!B114+'Feb 18'!B114+'Mar 18'!B114+'Abr 18'!B114+'May 18'!B114+'Jun 18'!B114+'Julio 18'!B114+'Ago 18'!B114+'Sep 18'!B114)/12</f>
        <v>592.5</v>
      </c>
      <c r="C114" s="246">
        <f>('Oct 17'!C114+'Nov 17'!C114+'Dic 17'!C114+'Ene 18'!C114+'Feb 18'!C114+'Mar 18'!C114+'Abr 18'!C114+'May 18'!C114+'Jun 18'!C114+'Julio 18'!C114+'Ago 18'!C114+'Sep 18'!C114)/12</f>
        <v>748.33333333333337</v>
      </c>
      <c r="D114" s="388">
        <f>('Oct 17'!D114+'Nov 17'!D114+'Dic 17'!D114+'Ene 18'!D114+'Feb 18'!D114+'Mar 18'!D114+'Abr 18'!D114+'May 18'!D114+'Jun 18'!D114+'Julio 18'!D114+'Ago 18'!D114+'Sep 18'!D114)</f>
        <v>621819</v>
      </c>
      <c r="E114" s="19">
        <f>('Oct 17'!F114+'Nov 17'!F114+'Dic 17'!F114+'Ene 18'!F114+'Feb 18'!F114+'Mar 18'!F114+'Abr 18'!F114+'May 18'!F114+'Jun 18'!F114+'Julio 18'!F114+'Ago 18'!F114+'Sep 18'!G114)/12</f>
        <v>149.58333333333334</v>
      </c>
      <c r="F114" s="20">
        <f>('Oct 17'!G114+'Nov 17'!G114+'Dic 17'!G114+'Ene 18'!G114+'Feb 18'!G114+'Mar 18'!G114+'Abr 18'!G114+'May 18'!G114+'Jun 18'!G114+'Julio 18'!G114+'Ago 18'!G114+'Sep 18'!H114)/12</f>
        <v>598.75</v>
      </c>
      <c r="G114" s="398">
        <f>('Oct 17'!H114+'Nov 17'!H114+'Dic 17'!H114+'Ene 18'!H114+'Feb 18'!H114+'Mar 18'!H114+'Abr 18'!H114+'May 18'!H114+'Jun 18'!H114+'Julio 18'!H114+'Ago 18'!H114+'Sep 18'!I114)/12</f>
        <v>459.5</v>
      </c>
      <c r="H114" s="18">
        <f>('Oct 17'!I114+'Nov 17'!I114+'Dic 17'!I114+'Ene 18'!I114+'Feb 18'!I114+'Mar 18'!I114+'Abr 18'!I114+'May 18'!I114+'Jun 18'!I114+'Julio 18'!I114+'Ago 18'!I114+'Sep 18'!J114)/12</f>
        <v>288.83333333333331</v>
      </c>
      <c r="I114" s="32">
        <f>('Oct 17'!J114+'Nov 17'!J114+'Dic 17'!J114+'Ene 18'!J114+'Feb 18'!J114+'Mar 18'!J114+'Abr 18'!J114+'May 18'!J114+'Jun 18'!J114+'Julio 18'!J114+'Ago 18'!J114+'Sep 18'!K114)/12</f>
        <v>0</v>
      </c>
    </row>
    <row r="115" spans="1:10" ht="18" x14ac:dyDescent="0.25">
      <c r="A115" s="7" t="s">
        <v>104</v>
      </c>
      <c r="B115" s="19">
        <f>('Oct 17'!B115+'Nov 17'!B115+'Dic 17'!B115+'Ene 18'!B115+'Feb 18'!B115+'Mar 18'!B115+'Abr 18'!B115+'May 18'!B115+'Jun 18'!B115+'Julio 18'!B115+'Ago 18'!B115+'Sep 18'!B115)/12</f>
        <v>1219</v>
      </c>
      <c r="C115" s="246">
        <f>('Oct 17'!C115+'Nov 17'!C115+'Dic 17'!C115+'Ene 18'!C115+'Feb 18'!C115+'Mar 18'!C115+'Abr 18'!C115+'May 18'!C115+'Jun 18'!C115+'Julio 18'!C115+'Ago 18'!C115+'Sep 18'!C115)/12</f>
        <v>1432.0833333333333</v>
      </c>
      <c r="D115" s="388">
        <f>('Oct 17'!D115+'Nov 17'!D115+'Dic 17'!D115+'Ene 18'!D115+'Feb 18'!D115+'Mar 18'!D115+'Abr 18'!D115+'May 18'!D115+'Jun 18'!D115+'Julio 18'!D115+'Ago 18'!D115+'Sep 18'!D115)</f>
        <v>1189566</v>
      </c>
      <c r="E115" s="19">
        <f>('Oct 17'!F115+'Nov 17'!F115+'Dic 17'!F115+'Ene 18'!F115+'Feb 18'!F115+'Mar 18'!F115+'Abr 18'!F115+'May 18'!F115+'Jun 18'!F115+'Julio 18'!F115+'Ago 18'!F115+'Sep 18'!G115)/12</f>
        <v>209</v>
      </c>
      <c r="F115" s="20">
        <f>('Oct 17'!G115+'Nov 17'!G115+'Dic 17'!G115+'Ene 18'!G115+'Feb 18'!G115+'Mar 18'!G115+'Abr 18'!G115+'May 18'!G115+'Jun 18'!G115+'Julio 18'!G115+'Ago 18'!G115+'Sep 18'!H115)/12</f>
        <v>1223.0833333333333</v>
      </c>
      <c r="G115" s="398">
        <f>('Oct 17'!H115+'Nov 17'!H115+'Dic 17'!H115+'Ene 18'!H115+'Feb 18'!H115+'Mar 18'!H115+'Abr 18'!H115+'May 18'!H115+'Jun 18'!H115+'Julio 18'!H115+'Ago 18'!H115+'Sep 18'!I115)/12</f>
        <v>876.41666666666663</v>
      </c>
      <c r="H115" s="18">
        <f>('Oct 17'!I115+'Nov 17'!I115+'Dic 17'!I115+'Ene 18'!I115+'Feb 18'!I115+'Mar 18'!I115+'Abr 18'!I115+'May 18'!I115+'Jun 18'!I115+'Julio 18'!I115+'Ago 18'!I115+'Sep 18'!J115)/12</f>
        <v>555.66666666666663</v>
      </c>
      <c r="I115" s="32">
        <f>('Oct 17'!J115+'Nov 17'!J115+'Dic 17'!J115+'Ene 18'!J115+'Feb 18'!J115+'Mar 18'!J115+'Abr 18'!J115+'May 18'!J115+'Jun 18'!J115+'Julio 18'!J115+'Ago 18'!J115+'Sep 18'!K115)/12</f>
        <v>0</v>
      </c>
    </row>
    <row r="116" spans="1:10" ht="18" x14ac:dyDescent="0.25">
      <c r="A116" s="7" t="s">
        <v>105</v>
      </c>
      <c r="B116" s="19">
        <f>('Oct 17'!B116+'Nov 17'!B116+'Dic 17'!B116+'Ene 18'!B116+'Feb 18'!B116+'Mar 18'!B116+'Abr 18'!B116+'May 18'!B116+'Jun 18'!B116+'Julio 18'!B116+'Ago 18'!B116+'Sep 18'!B116)/12</f>
        <v>291.83333333333331</v>
      </c>
      <c r="C116" s="246">
        <f>('Oct 17'!C116+'Nov 17'!C116+'Dic 17'!C116+'Ene 18'!C116+'Feb 18'!C116+'Mar 18'!C116+'Abr 18'!C116+'May 18'!C116+'Jun 18'!C116+'Julio 18'!C116+'Ago 18'!C116+'Sep 18'!C116)/12</f>
        <v>340.66666666666669</v>
      </c>
      <c r="D116" s="388">
        <f>('Oct 17'!D116+'Nov 17'!D116+'Dic 17'!D116+'Ene 18'!D116+'Feb 18'!D116+'Mar 18'!D116+'Abr 18'!D116+'May 18'!D116+'Jun 18'!D116+'Julio 18'!D116+'Ago 18'!D116+'Sep 18'!D116)</f>
        <v>282634</v>
      </c>
      <c r="E116" s="19">
        <f>('Oct 17'!F116+'Nov 17'!F116+'Dic 17'!F116+'Ene 18'!F116+'Feb 18'!F116+'Mar 18'!F116+'Abr 18'!F116+'May 18'!F116+'Jun 18'!F116+'Julio 18'!F116+'Ago 18'!F116+'Sep 18'!G116)/12</f>
        <v>46.666666666666664</v>
      </c>
      <c r="F116" s="20">
        <f>('Oct 17'!G116+'Nov 17'!G116+'Dic 17'!G116+'Ene 18'!G116+'Feb 18'!G116+'Mar 18'!G116+'Abr 18'!G116+'May 18'!G116+'Jun 18'!G116+'Julio 18'!G116+'Ago 18'!G116+'Sep 18'!H116)/12</f>
        <v>294</v>
      </c>
      <c r="G116" s="398">
        <f>('Oct 17'!H116+'Nov 17'!H116+'Dic 17'!H116+'Ene 18'!H116+'Feb 18'!H116+'Mar 18'!H116+'Abr 18'!H116+'May 18'!H116+'Jun 18'!H116+'Julio 18'!H116+'Ago 18'!H116+'Sep 18'!I116)/12</f>
        <v>203.91666666666666</v>
      </c>
      <c r="H116" s="18">
        <f>('Oct 17'!I116+'Nov 17'!I116+'Dic 17'!I116+'Ene 18'!I116+'Feb 18'!I116+'Mar 18'!I116+'Abr 18'!I116+'May 18'!I116+'Jun 18'!I116+'Julio 18'!I116+'Ago 18'!I116+'Sep 18'!J116)/12</f>
        <v>136.75</v>
      </c>
      <c r="I116" s="32">
        <f>('Oct 17'!J116+'Nov 17'!J116+'Dic 17'!J116+'Ene 18'!J116+'Feb 18'!J116+'Mar 18'!J116+'Abr 18'!J116+'May 18'!J116+'Jun 18'!J116+'Julio 18'!J116+'Ago 18'!J116+'Sep 18'!K116)/12</f>
        <v>0</v>
      </c>
    </row>
    <row r="117" spans="1:10" ht="18.75" thickBot="1" x14ac:dyDescent="0.3">
      <c r="A117" s="7" t="s">
        <v>106</v>
      </c>
      <c r="B117" s="33">
        <f>('Oct 17'!B117+'Nov 17'!B117+'Dic 17'!B117+'Ene 18'!B117+'Feb 18'!B117+'Mar 18'!B117+'Abr 18'!B117+'May 18'!B117+'Jun 18'!B117+'Julio 18'!B117+'Ago 18'!B117+'Sep 18'!B117)/12</f>
        <v>551.66666666666663</v>
      </c>
      <c r="C117" s="248">
        <f>('Oct 17'!C117+'Nov 17'!C117+'Dic 17'!C117+'Ene 18'!C117+'Feb 18'!C117+'Mar 18'!C117+'Abr 18'!C117+'May 18'!C117+'Jun 18'!C117+'Julio 18'!C117+'Ago 18'!C117+'Sep 18'!C117)/12</f>
        <v>601.83333333333337</v>
      </c>
      <c r="D117" s="389">
        <f>('Oct 17'!D117+'Nov 17'!D117+'Dic 17'!D117+'Ene 18'!D117+'Feb 18'!D117+'Mar 18'!D117+'Abr 18'!D117+'May 18'!D117+'Jun 18'!D117+'Julio 18'!D117+'Ago 18'!D117+'Sep 18'!D117)</f>
        <v>488249</v>
      </c>
      <c r="E117" s="33">
        <f>('Oct 17'!F117+'Nov 17'!F117+'Dic 17'!F117+'Ene 18'!F117+'Feb 18'!F117+'Mar 18'!F117+'Abr 18'!F117+'May 18'!F117+'Jun 18'!F117+'Julio 18'!F117+'Ago 18'!F117+'Sep 18'!G117)/12</f>
        <v>42.5</v>
      </c>
      <c r="F117" s="22">
        <f>('Oct 17'!G117+'Nov 17'!G117+'Dic 17'!G117+'Ene 18'!G117+'Feb 18'!G117+'Mar 18'!G117+'Abr 18'!G117+'May 18'!G117+'Jun 18'!G117+'Julio 18'!G117+'Ago 18'!G117+'Sep 18'!H117)/12</f>
        <v>559.33333333333337</v>
      </c>
      <c r="G117" s="399">
        <f>('Oct 17'!H117+'Nov 17'!H117+'Dic 17'!H117+'Ene 18'!H117+'Feb 18'!H117+'Mar 18'!H117+'Abr 18'!H117+'May 18'!H117+'Jun 18'!H117+'Julio 18'!H117+'Ago 18'!H117+'Sep 18'!I117)/12</f>
        <v>361.66666666666669</v>
      </c>
      <c r="H117" s="23">
        <f>('Oct 17'!I117+'Nov 17'!I117+'Dic 17'!I117+'Ene 18'!I117+'Feb 18'!I117+'Mar 18'!I117+'Abr 18'!I117+'May 18'!I117+'Jun 18'!I117+'Julio 18'!I117+'Ago 18'!I117+'Sep 18'!J117)/12</f>
        <v>240.16666666666666</v>
      </c>
      <c r="I117" s="34">
        <f>('Oct 17'!J117+'Nov 17'!J117+'Dic 17'!J117+'Ene 18'!J117+'Feb 18'!J117+'Mar 18'!J117+'Abr 18'!J117+'May 18'!J117+'Jun 18'!J117+'Julio 18'!J117+'Ago 18'!J117+'Sep 18'!K117)/12</f>
        <v>0</v>
      </c>
    </row>
    <row r="118" spans="1:10" ht="18.75" thickBot="1" x14ac:dyDescent="0.3">
      <c r="A118" s="13" t="s">
        <v>49</v>
      </c>
      <c r="B118" s="27">
        <f>SUM(B104:B117)</f>
        <v>6186.0833333333339</v>
      </c>
      <c r="C118" s="27">
        <f t="shared" ref="C118:I118" si="10">SUM(C104:C117)</f>
        <v>7296.9166666666661</v>
      </c>
      <c r="D118" s="27">
        <f t="shared" si="10"/>
        <v>6072165</v>
      </c>
      <c r="E118" s="26">
        <f t="shared" si="10"/>
        <v>1009.3333333333334</v>
      </c>
      <c r="F118" s="26">
        <f t="shared" si="10"/>
        <v>6287.583333333333</v>
      </c>
      <c r="G118" s="38">
        <f>SUM(G104:G117)</f>
        <v>4418</v>
      </c>
      <c r="H118" s="39">
        <f t="shared" si="10"/>
        <v>2878.9166666666665</v>
      </c>
      <c r="I118" s="40">
        <f t="shared" si="10"/>
        <v>0</v>
      </c>
    </row>
    <row r="119" spans="1:10" ht="18.75" thickBot="1" x14ac:dyDescent="0.3">
      <c r="A119" s="35"/>
      <c r="B119" s="36"/>
      <c r="C119" s="36"/>
      <c r="D119" s="36"/>
      <c r="E119" s="37"/>
      <c r="F119" s="29"/>
      <c r="G119" s="29"/>
      <c r="H119" s="15"/>
      <c r="I119" s="15"/>
      <c r="J119" s="15"/>
    </row>
    <row r="120" spans="1:10" ht="16.5" thickBot="1" x14ac:dyDescent="0.3">
      <c r="A120" s="3" t="s">
        <v>107</v>
      </c>
      <c r="B120" s="385"/>
      <c r="C120" s="385"/>
      <c r="D120" s="385"/>
      <c r="E120" s="385"/>
      <c r="F120" s="385"/>
      <c r="G120" s="385"/>
      <c r="H120" s="385"/>
      <c r="I120" s="386"/>
    </row>
    <row r="121" spans="1:10" ht="18" x14ac:dyDescent="0.25">
      <c r="A121" s="4" t="s">
        <v>109</v>
      </c>
      <c r="B121" s="30">
        <f>('Oct 17'!B121+'Nov 17'!B121+'Dic 17'!B121+'Ene 18'!B121+'Feb 18'!B121+'Mar 18'!B121+'Abr 18'!B121+'May 18'!B121+'Jun 18'!B121+'Julio 18'!B121+'Ago 18'!B121+'Sep 18'!B121)/12</f>
        <v>664.75</v>
      </c>
      <c r="C121" s="247">
        <f>('Oct 17'!C121+'Nov 17'!C121+'Dic 17'!C121+'Ene 18'!C121+'Feb 18'!C121+'Mar 18'!C121+'Abr 18'!C121+'May 18'!C121+'Jun 18'!C121+'Julio 18'!C121+'Ago 18'!C121+'Sep 18'!C121)/12</f>
        <v>754.33333333333337</v>
      </c>
      <c r="D121" s="387">
        <f>('Oct 17'!D121+'Nov 17'!D121+'Dic 17'!D121+'Ene 18'!D121+'Feb 18'!D121+'Mar 18'!D121+'Abr 18'!D121+'May 18'!D121+'Jun 18'!D121+'Julio 18'!D121+'Ago 18'!D121+'Sep 18'!D121)</f>
        <v>642434</v>
      </c>
      <c r="E121" s="30">
        <f>('Oct 17'!F121+'Nov 17'!F121+'Dic 17'!F121+'Ene 18'!F121+'Feb 18'!F121+'Mar 18'!F121+'Abr 18'!F121+'May 18'!F121+'Jun 18'!F121+'Julio 18'!F121+'Ago 18'!F121+'Sep 18'!G121)/12</f>
        <v>87.25</v>
      </c>
      <c r="F121" s="245">
        <f>('Oct 17'!G121+'Nov 17'!G121+'Dic 17'!G121+'Ene 18'!G121+'Feb 18'!G121+'Mar 18'!G121+'Abr 18'!G121+'May 18'!G121+'Jun 18'!G121+'Julio 18'!G121+'Ago 18'!G121+'Sep 18'!H121)/12</f>
        <v>667.08333333333337</v>
      </c>
      <c r="G121" s="405">
        <f>('Oct 17'!H121+'Nov 17'!H121+'Dic 17'!H121+'Ene 18'!H121+'Feb 18'!H121+'Mar 18'!H121+'Abr 18'!H121+'May 18'!H121+'Jun 18'!H121+'Julio 18'!H121+'Ago 18'!H121+'Sep 18'!I121)/12</f>
        <v>442.75</v>
      </c>
      <c r="H121" s="17">
        <f>('Oct 17'!I121+'Nov 17'!I121+'Dic 17'!I121+'Ene 18'!I121+'Feb 18'!I121+'Mar 18'!I121+'Abr 18'!I121+'May 18'!I121+'Jun 18'!I121+'Julio 18'!I121+'Ago 18'!I121+'Sep 18'!J121)/12</f>
        <v>311.58333333333331</v>
      </c>
      <c r="I121" s="31">
        <f>('Oct 17'!J121+'Nov 17'!J121+'Dic 17'!J121+'Ene 18'!J121+'Feb 18'!J121+'Mar 18'!J121+'Abr 18'!J121+'May 18'!J121+'Jun 18'!J121+'Julio 18'!J121+'Ago 18'!J121+'Sep 18'!K121)/12</f>
        <v>0</v>
      </c>
    </row>
    <row r="122" spans="1:10" ht="18" x14ac:dyDescent="0.25">
      <c r="A122" s="7" t="s">
        <v>110</v>
      </c>
      <c r="B122" s="19">
        <f>('Oct 17'!B122+'Nov 17'!B122+'Dic 17'!B122+'Ene 18'!B122+'Feb 18'!B122+'Mar 18'!B122+'Abr 18'!B122+'May 18'!B122+'Jun 18'!B122+'Julio 18'!B122+'Ago 18'!B122+'Sep 18'!B122)/12</f>
        <v>132.08333333333334</v>
      </c>
      <c r="C122" s="246">
        <f>('Oct 17'!C122+'Nov 17'!C122+'Dic 17'!C122+'Ene 18'!C122+'Feb 18'!C122+'Mar 18'!C122+'Abr 18'!C122+'May 18'!C122+'Jun 18'!C122+'Julio 18'!C122+'Ago 18'!C122+'Sep 18'!C122)/12</f>
        <v>146</v>
      </c>
      <c r="D122" s="388">
        <f>('Oct 17'!D122+'Nov 17'!D122+'Dic 17'!D122+'Ene 18'!D122+'Feb 18'!D122+'Mar 18'!D122+'Abr 18'!D122+'May 18'!D122+'Jun 18'!D122+'Julio 18'!D122+'Ago 18'!D122+'Sep 18'!D122)</f>
        <v>123875</v>
      </c>
      <c r="E122" s="19">
        <f>('Oct 17'!F122+'Nov 17'!F122+'Dic 17'!F122+'Ene 18'!F122+'Feb 18'!F122+'Mar 18'!F122+'Abr 18'!F122+'May 18'!F122+'Jun 18'!F122+'Julio 18'!F122+'Ago 18'!F122+'Sep 18'!G122)/12</f>
        <v>13.916666666666666</v>
      </c>
      <c r="F122" s="20">
        <f>('Oct 17'!G122+'Nov 17'!G122+'Dic 17'!G122+'Ene 18'!G122+'Feb 18'!G122+'Mar 18'!G122+'Abr 18'!G122+'May 18'!G122+'Jun 18'!G122+'Julio 18'!G122+'Ago 18'!G122+'Sep 18'!H122)/12</f>
        <v>132.08333333333334</v>
      </c>
      <c r="G122" s="398">
        <f>('Oct 17'!H122+'Nov 17'!H122+'Dic 17'!H122+'Ene 18'!H122+'Feb 18'!H122+'Mar 18'!H122+'Abr 18'!H122+'May 18'!H122+'Jun 18'!H122+'Julio 18'!H122+'Ago 18'!H122+'Sep 18'!I122)/12</f>
        <v>100.58333333333333</v>
      </c>
      <c r="H122" s="18">
        <f>('Oct 17'!I122+'Nov 17'!I122+'Dic 17'!I122+'Ene 18'!I122+'Feb 18'!I122+'Mar 18'!I122+'Abr 18'!I122+'May 18'!I122+'Jun 18'!I122+'Julio 18'!I122+'Ago 18'!I122+'Sep 18'!J122)/12</f>
        <v>45.416666666666664</v>
      </c>
      <c r="I122" s="32">
        <f>('Oct 17'!J122+'Nov 17'!J122+'Dic 17'!J122+'Ene 18'!J122+'Feb 18'!J122+'Mar 18'!J122+'Abr 18'!J122+'May 18'!J122+'Jun 18'!J122+'Julio 18'!J122+'Ago 18'!J122+'Sep 18'!K122)/12</f>
        <v>0</v>
      </c>
    </row>
    <row r="123" spans="1:10" ht="18" x14ac:dyDescent="0.25">
      <c r="A123" s="7" t="s">
        <v>111</v>
      </c>
      <c r="B123" s="19">
        <f>('Oct 17'!B123+'Nov 17'!B123+'Dic 17'!B123+'Ene 18'!B123+'Feb 18'!B123+'Mar 18'!B123+'Abr 18'!B123+'May 18'!B123+'Jun 18'!B123+'Julio 18'!B123+'Ago 18'!B123+'Sep 18'!B123)/12</f>
        <v>849.33333333333337</v>
      </c>
      <c r="C123" s="246">
        <f>('Oct 17'!C123+'Nov 17'!C123+'Dic 17'!C123+'Ene 18'!C123+'Feb 18'!C123+'Mar 18'!C123+'Abr 18'!C123+'May 18'!C123+'Jun 18'!C123+'Julio 18'!C123+'Ago 18'!C123+'Sep 18'!C123)/12</f>
        <v>1015.4166666666666</v>
      </c>
      <c r="D123" s="388">
        <f>('Oct 17'!D123+'Nov 17'!D123+'Dic 17'!D123+'Ene 18'!D123+'Feb 18'!D123+'Mar 18'!D123+'Abr 18'!D123+'May 18'!D123+'Jun 18'!D123+'Julio 18'!D123+'Ago 18'!D123+'Sep 18'!D123)</f>
        <v>858034</v>
      </c>
      <c r="E123" s="19">
        <f>('Oct 17'!F123+'Nov 17'!F123+'Dic 17'!F123+'Ene 18'!F123+'Feb 18'!F123+'Mar 18'!F123+'Abr 18'!F123+'May 18'!F123+'Jun 18'!F123+'Julio 18'!F123+'Ago 18'!F123+'Sep 18'!G123)/12</f>
        <v>158.33333333333334</v>
      </c>
      <c r="F123" s="20">
        <f>('Oct 17'!G123+'Nov 17'!G123+'Dic 17'!G123+'Ene 18'!G123+'Feb 18'!G123+'Mar 18'!G123+'Abr 18'!G123+'May 18'!G123+'Jun 18'!G123+'Julio 18'!G123+'Ago 18'!G123+'Sep 18'!H123)/12</f>
        <v>857.08333333333337</v>
      </c>
      <c r="G123" s="398">
        <f>('Oct 17'!H123+'Nov 17'!H123+'Dic 17'!H123+'Ene 18'!H123+'Feb 18'!H123+'Mar 18'!H123+'Abr 18'!H123+'May 18'!H123+'Jun 18'!H123+'Julio 18'!H123+'Ago 18'!H123+'Sep 18'!I123)/12</f>
        <v>584.58333333333337</v>
      </c>
      <c r="H123" s="18">
        <f>('Oct 17'!I123+'Nov 17'!I123+'Dic 17'!I123+'Ene 18'!I123+'Feb 18'!I123+'Mar 18'!I123+'Abr 18'!I123+'May 18'!I123+'Jun 18'!I123+'Julio 18'!I123+'Ago 18'!I123+'Sep 18'!J123)/12</f>
        <v>430.83333333333331</v>
      </c>
      <c r="I123" s="32">
        <f>('Oct 17'!J123+'Nov 17'!J123+'Dic 17'!J123+'Ene 18'!J123+'Feb 18'!J123+'Mar 18'!J123+'Abr 18'!J123+'May 18'!J123+'Jun 18'!J123+'Julio 18'!J123+'Ago 18'!J123+'Sep 18'!K123)/12</f>
        <v>0</v>
      </c>
    </row>
    <row r="124" spans="1:10" ht="18" x14ac:dyDescent="0.25">
      <c r="A124" s="7" t="s">
        <v>112</v>
      </c>
      <c r="B124" s="19">
        <f>('Oct 17'!B124+'Nov 17'!B124+'Dic 17'!B124+'Ene 18'!B124+'Feb 18'!B124+'Mar 18'!B124+'Abr 18'!B124+'May 18'!B124+'Jun 18'!B124+'Julio 18'!B124+'Ago 18'!B124+'Sep 18'!B124)/12</f>
        <v>850.25</v>
      </c>
      <c r="C124" s="246">
        <f>('Oct 17'!C124+'Nov 17'!C124+'Dic 17'!C124+'Ene 18'!C124+'Feb 18'!C124+'Mar 18'!C124+'Abr 18'!C124+'May 18'!C124+'Jun 18'!C124+'Julio 18'!C124+'Ago 18'!C124+'Sep 18'!C124)/12</f>
        <v>1069.1666666666667</v>
      </c>
      <c r="D124" s="388">
        <f>('Oct 17'!D124+'Nov 17'!D124+'Dic 17'!D124+'Ene 18'!D124+'Feb 18'!D124+'Mar 18'!D124+'Abr 18'!D124+'May 18'!D124+'Jun 18'!D124+'Julio 18'!D124+'Ago 18'!D124+'Sep 18'!D124)</f>
        <v>879544</v>
      </c>
      <c r="E124" s="19">
        <f>('Oct 17'!F124+'Nov 17'!F124+'Dic 17'!F124+'Ene 18'!F124+'Feb 18'!F124+'Mar 18'!F124+'Abr 18'!F124+'May 18'!F124+'Jun 18'!F124+'Julio 18'!F124+'Ago 18'!F124+'Sep 18'!G124)/12</f>
        <v>208.08333333333334</v>
      </c>
      <c r="F124" s="20">
        <f>('Oct 17'!G124+'Nov 17'!G124+'Dic 17'!G124+'Ene 18'!G124+'Feb 18'!G124+'Mar 18'!G124+'Abr 18'!G124+'May 18'!G124+'Jun 18'!G124+'Julio 18'!G124+'Ago 18'!G124+'Sep 18'!H124)/12</f>
        <v>861.08333333333337</v>
      </c>
      <c r="G124" s="398">
        <f>('Oct 17'!H124+'Nov 17'!H124+'Dic 17'!H124+'Ene 18'!H124+'Feb 18'!H124+'Mar 18'!H124+'Abr 18'!H124+'May 18'!H124+'Jun 18'!H124+'Julio 18'!H124+'Ago 18'!H124+'Sep 18'!I124)/12</f>
        <v>706.83333333333337</v>
      </c>
      <c r="H124" s="18">
        <f>('Oct 17'!I124+'Nov 17'!I124+'Dic 17'!I124+'Ene 18'!I124+'Feb 18'!I124+'Mar 18'!I124+'Abr 18'!I124+'May 18'!I124+'Jun 18'!I124+'Julio 18'!I124+'Ago 18'!I124+'Sep 18'!J124)/12</f>
        <v>362.33333333333331</v>
      </c>
      <c r="I124" s="32">
        <f>('Oct 17'!J124+'Nov 17'!J124+'Dic 17'!J124+'Ene 18'!J124+'Feb 18'!J124+'Mar 18'!J124+'Abr 18'!J124+'May 18'!J124+'Jun 18'!J124+'Julio 18'!J124+'Ago 18'!J124+'Sep 18'!K124)/12</f>
        <v>0</v>
      </c>
    </row>
    <row r="125" spans="1:10" ht="18" x14ac:dyDescent="0.25">
      <c r="A125" s="7" t="s">
        <v>113</v>
      </c>
      <c r="B125" s="19">
        <f>('Oct 17'!B125+'Nov 17'!B125+'Dic 17'!B125+'Ene 18'!B125+'Feb 18'!B125+'Mar 18'!B125+'Abr 18'!B125+'May 18'!B125+'Jun 18'!B125+'Julio 18'!B125+'Ago 18'!B125+'Sep 18'!B125)/12</f>
        <v>629.5</v>
      </c>
      <c r="C125" s="246">
        <f>('Oct 17'!C125+'Nov 17'!C125+'Dic 17'!C125+'Ene 18'!C125+'Feb 18'!C125+'Mar 18'!C125+'Abr 18'!C125+'May 18'!C125+'Jun 18'!C125+'Julio 18'!C125+'Ago 18'!C125+'Sep 18'!C125)/12</f>
        <v>762.5</v>
      </c>
      <c r="D125" s="388">
        <f>('Oct 17'!D125+'Nov 17'!D125+'Dic 17'!D125+'Ene 18'!D125+'Feb 18'!D125+'Mar 18'!D125+'Abr 18'!D125+'May 18'!D125+'Jun 18'!D125+'Julio 18'!D125+'Ago 18'!D125+'Sep 18'!D125)</f>
        <v>638255</v>
      </c>
      <c r="E125" s="19">
        <f>('Oct 17'!F125+'Nov 17'!F125+'Dic 17'!F125+'Ene 18'!F125+'Feb 18'!F125+'Mar 18'!F125+'Abr 18'!F125+'May 18'!F125+'Jun 18'!F125+'Julio 18'!F125+'Ago 18'!F125+'Sep 18'!G125)/12</f>
        <v>132.83333333333334</v>
      </c>
      <c r="F125" s="20">
        <f>('Oct 17'!G125+'Nov 17'!G125+'Dic 17'!G125+'Ene 18'!G125+'Feb 18'!G125+'Mar 18'!G125+'Abr 18'!G125+'May 18'!G125+'Jun 18'!G125+'Julio 18'!G125+'Ago 18'!G125+'Sep 18'!H125)/12</f>
        <v>629.66666666666663</v>
      </c>
      <c r="G125" s="398">
        <f>('Oct 17'!H125+'Nov 17'!H125+'Dic 17'!H125+'Ene 18'!H125+'Feb 18'!H125+'Mar 18'!H125+'Abr 18'!H125+'May 18'!H125+'Jun 18'!H125+'Julio 18'!H125+'Ago 18'!H125+'Sep 18'!I125)/12</f>
        <v>505.25</v>
      </c>
      <c r="H125" s="18">
        <f>('Oct 17'!I125+'Nov 17'!I125+'Dic 17'!I125+'Ene 18'!I125+'Feb 18'!I125+'Mar 18'!I125+'Abr 18'!I125+'May 18'!I125+'Jun 18'!I125+'Julio 18'!I125+'Ago 18'!I125+'Sep 18'!J125)/12</f>
        <v>257.25</v>
      </c>
      <c r="I125" s="32">
        <f>('Oct 17'!J125+'Nov 17'!J125+'Dic 17'!J125+'Ene 18'!J125+'Feb 18'!J125+'Mar 18'!J125+'Abr 18'!J125+'May 18'!J125+'Jun 18'!J125+'Julio 18'!J125+'Ago 18'!J125+'Sep 18'!K125)/12</f>
        <v>0</v>
      </c>
    </row>
    <row r="126" spans="1:10" ht="18" x14ac:dyDescent="0.25">
      <c r="A126" s="7" t="s">
        <v>114</v>
      </c>
      <c r="B126" s="19">
        <f>('Oct 17'!B126+'Nov 17'!B126+'Dic 17'!B126+'Ene 18'!B126+'Feb 18'!B126+'Mar 18'!B126+'Abr 18'!B126+'May 18'!B126+'Jun 18'!B126+'Julio 18'!B126+'Ago 18'!B126+'Sep 18'!B126)/12</f>
        <v>701</v>
      </c>
      <c r="C126" s="246">
        <f>('Oct 17'!C126+'Nov 17'!C126+'Dic 17'!C126+'Ene 18'!C126+'Feb 18'!C126+'Mar 18'!C126+'Abr 18'!C126+'May 18'!C126+'Jun 18'!C126+'Julio 18'!C126+'Ago 18'!C126+'Sep 18'!C126)/12</f>
        <v>904.66666666666663</v>
      </c>
      <c r="D126" s="388">
        <f>('Oct 17'!D126+'Nov 17'!D126+'Dic 17'!D126+'Ene 18'!D126+'Feb 18'!D126+'Mar 18'!D126+'Abr 18'!D126+'May 18'!D126+'Jun 18'!D126+'Julio 18'!D126+'Ago 18'!D126+'Sep 18'!D126)</f>
        <v>727073</v>
      </c>
      <c r="E126" s="19">
        <f>('Oct 17'!F126+'Nov 17'!F126+'Dic 17'!F126+'Ene 18'!F126+'Feb 18'!F126+'Mar 18'!F126+'Abr 18'!F126+'May 18'!F126+'Jun 18'!F126+'Julio 18'!F126+'Ago 18'!F126+'Sep 18'!G126)/12</f>
        <v>193.83333333333334</v>
      </c>
      <c r="F126" s="20">
        <f>('Oct 17'!G126+'Nov 17'!G126+'Dic 17'!G126+'Ene 18'!G126+'Feb 18'!G126+'Mar 18'!G126+'Abr 18'!G126+'May 18'!G126+'Jun 18'!G126+'Julio 18'!G126+'Ago 18'!G126+'Sep 18'!H126)/12</f>
        <v>710.83333333333337</v>
      </c>
      <c r="G126" s="398">
        <f>('Oct 17'!H126+'Nov 17'!H126+'Dic 17'!H126+'Ene 18'!H126+'Feb 18'!H126+'Mar 18'!H126+'Abr 18'!H126+'May 18'!H126+'Jun 18'!H126+'Julio 18'!H126+'Ago 18'!H126+'Sep 18'!I126)/12</f>
        <v>557.58333333333337</v>
      </c>
      <c r="H126" s="18">
        <f>('Oct 17'!I126+'Nov 17'!I126+'Dic 17'!I126+'Ene 18'!I126+'Feb 18'!I126+'Mar 18'!I126+'Abr 18'!I126+'May 18'!I126+'Jun 18'!I126+'Julio 18'!I126+'Ago 18'!I126+'Sep 18'!J126)/12</f>
        <v>347.08333333333331</v>
      </c>
      <c r="I126" s="32">
        <f>('Oct 17'!J126+'Nov 17'!J126+'Dic 17'!J126+'Ene 18'!J126+'Feb 18'!J126+'Mar 18'!J126+'Abr 18'!J126+'May 18'!J126+'Jun 18'!J126+'Julio 18'!J126+'Ago 18'!J126+'Sep 18'!K126)/12</f>
        <v>0</v>
      </c>
    </row>
    <row r="127" spans="1:10" ht="18.75" thickBot="1" x14ac:dyDescent="0.3">
      <c r="A127" s="7" t="s">
        <v>206</v>
      </c>
      <c r="B127" s="33">
        <f>('Oct 17'!B127+'Nov 17'!B127+'Dic 17'!B127+'Ene 18'!B127+'Feb 18'!B127+'Mar 18'!B127+'Abr 18'!B127+'May 18'!B127+'Jun 18'!B127+'Julio 18'!B127+'Ago 18'!B127+'Sep 18'!B127)/12</f>
        <v>1144.8333333333333</v>
      </c>
      <c r="C127" s="248">
        <f>('Oct 17'!C127+'Nov 17'!C127+'Dic 17'!C127+'Ene 18'!C127+'Feb 18'!C127+'Mar 18'!C127+'Abr 18'!C127+'May 18'!C127+'Jun 18'!C127+'Julio 18'!C127+'Ago 18'!C127+'Sep 18'!C127)/12</f>
        <v>1480.5833333333333</v>
      </c>
      <c r="D127" s="389">
        <f>('Oct 17'!D127+'Nov 17'!D127+'Dic 17'!D127+'Ene 18'!D127+'Feb 18'!D127+'Mar 18'!D127+'Abr 18'!D127+'May 18'!D127+'Jun 18'!D127+'Julio 18'!D127+'Ago 18'!D127+'Sep 18'!D127)</f>
        <v>1255778</v>
      </c>
      <c r="E127" s="33">
        <f>('Oct 17'!F127+'Nov 17'!F127+'Dic 17'!F127+'Ene 18'!F127+'Feb 18'!F127+'Mar 18'!F127+'Abr 18'!F127+'May 18'!F127+'Jun 18'!F127+'Julio 18'!F127+'Ago 18'!F127+'Sep 18'!G127)/12</f>
        <v>329.33333333333331</v>
      </c>
      <c r="F127" s="22">
        <f>('Oct 17'!G127+'Nov 17'!G127+'Dic 17'!G127+'Ene 18'!G127+'Feb 18'!G127+'Mar 18'!G127+'Abr 18'!G127+'May 18'!G127+'Jun 18'!G127+'Julio 18'!G127+'Ago 18'!G127+'Sep 18'!H127)/12</f>
        <v>1151.25</v>
      </c>
      <c r="G127" s="399">
        <f>('Oct 17'!H127+'Nov 17'!H127+'Dic 17'!H127+'Ene 18'!H127+'Feb 18'!H127+'Mar 18'!H127+'Abr 18'!H127+'May 18'!H127+'Jun 18'!H127+'Julio 18'!H127+'Ago 18'!H127+'Sep 18'!I127)/12</f>
        <v>950.33333333333337</v>
      </c>
      <c r="H127" s="23">
        <f>('Oct 17'!I127+'Nov 17'!I127+'Dic 17'!I127+'Ene 18'!I127+'Feb 18'!I127+'Mar 18'!I127+'Abr 18'!I127+'May 18'!I127+'Jun 18'!I127+'Julio 18'!I127+'Ago 18'!I127+'Sep 18'!J127)/12</f>
        <v>530.25</v>
      </c>
      <c r="I127" s="34">
        <f>('Oct 17'!J127+'Nov 17'!J127+'Dic 17'!J127+'Ene 18'!J127+'Feb 18'!J127+'Mar 18'!J127+'Abr 18'!J127+'May 18'!J127+'Jun 18'!J127+'Julio 18'!J127+'Ago 18'!J127+'Sep 18'!K127)/12</f>
        <v>0</v>
      </c>
    </row>
    <row r="128" spans="1:10" ht="18.75" thickBot="1" x14ac:dyDescent="0.3">
      <c r="A128" s="13" t="s">
        <v>49</v>
      </c>
      <c r="B128" s="27">
        <f t="shared" ref="B128:I128" si="11">SUM(B121:B127)</f>
        <v>4971.75</v>
      </c>
      <c r="C128" s="27">
        <f t="shared" si="11"/>
        <v>6132.666666666667</v>
      </c>
      <c r="D128" s="27">
        <f t="shared" si="11"/>
        <v>5124993</v>
      </c>
      <c r="E128" s="26">
        <f t="shared" si="11"/>
        <v>1123.5833333333335</v>
      </c>
      <c r="F128" s="26">
        <f t="shared" si="11"/>
        <v>5009.0833333333339</v>
      </c>
      <c r="G128" s="38">
        <f t="shared" si="11"/>
        <v>3847.916666666667</v>
      </c>
      <c r="H128" s="39">
        <f t="shared" si="11"/>
        <v>2284.75</v>
      </c>
      <c r="I128" s="40">
        <f t="shared" si="11"/>
        <v>0</v>
      </c>
    </row>
    <row r="129" spans="1:9" ht="18.75" thickBot="1" x14ac:dyDescent="0.3">
      <c r="A129" s="35"/>
      <c r="B129" s="36"/>
      <c r="C129" s="36"/>
      <c r="D129" s="36"/>
      <c r="E129" s="29"/>
      <c r="F129" s="29"/>
      <c r="G129" s="15"/>
      <c r="H129" s="15"/>
      <c r="I129" s="15"/>
    </row>
    <row r="130" spans="1:9" ht="18.75" thickBot="1" x14ac:dyDescent="0.3">
      <c r="A130" s="46" t="s">
        <v>116</v>
      </c>
      <c r="B130" s="47">
        <f t="shared" ref="B130:I130" si="12">SUM(B128+B118+B101+B89+B76+B67+B57+B47+B33+B17)</f>
        <v>42133.083333333336</v>
      </c>
      <c r="C130" s="47">
        <f t="shared" si="12"/>
        <v>53586.666666666664</v>
      </c>
      <c r="D130" s="47">
        <f t="shared" si="12"/>
        <v>44878569</v>
      </c>
      <c r="E130" s="25">
        <f t="shared" si="12"/>
        <v>10670.5</v>
      </c>
      <c r="F130" s="25">
        <f t="shared" si="12"/>
        <v>43069.25</v>
      </c>
      <c r="G130" s="24">
        <f t="shared" si="12"/>
        <v>32938.833333333336</v>
      </c>
      <c r="H130" s="42">
        <f t="shared" si="12"/>
        <v>20647.833333333332</v>
      </c>
      <c r="I130" s="48">
        <f t="shared" si="12"/>
        <v>0</v>
      </c>
    </row>
    <row r="136" spans="1:9" x14ac:dyDescent="0.25">
      <c r="E136" s="250"/>
    </row>
  </sheetData>
  <mergeCells count="5">
    <mergeCell ref="C1:H1"/>
    <mergeCell ref="C2:H2"/>
    <mergeCell ref="C3:H3"/>
    <mergeCell ref="C4:H4"/>
    <mergeCell ref="C5:H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C10" sqref="C10"/>
    </sheetView>
  </sheetViews>
  <sheetFormatPr defaultRowHeight="15" x14ac:dyDescent="0.25"/>
  <cols>
    <col min="2" max="2" width="18.140625" bestFit="1" customWidth="1"/>
    <col min="3" max="3" width="12.28515625" bestFit="1" customWidth="1"/>
    <col min="4" max="4" width="17.85546875" bestFit="1" customWidth="1"/>
    <col min="5" max="5" width="14.7109375" bestFit="1" customWidth="1"/>
  </cols>
  <sheetData>
    <row r="1" spans="1:6" ht="15.75" x14ac:dyDescent="0.25">
      <c r="A1" s="433" t="s">
        <v>0</v>
      </c>
      <c r="B1" s="433"/>
      <c r="C1" s="433"/>
      <c r="D1" s="433"/>
      <c r="E1" s="433"/>
      <c r="F1" s="433"/>
    </row>
    <row r="2" spans="1:6" ht="15.75" x14ac:dyDescent="0.25">
      <c r="A2" s="433" t="s">
        <v>1</v>
      </c>
      <c r="B2" s="433"/>
      <c r="C2" s="433"/>
      <c r="D2" s="433"/>
      <c r="E2" s="433"/>
      <c r="F2" s="433"/>
    </row>
    <row r="3" spans="1:6" ht="18" x14ac:dyDescent="0.25">
      <c r="A3" s="434" t="s">
        <v>2</v>
      </c>
      <c r="B3" s="434"/>
      <c r="C3" s="434"/>
      <c r="D3" s="434"/>
      <c r="E3" s="434"/>
      <c r="F3" s="434"/>
    </row>
    <row r="4" spans="1:6" ht="15.75" x14ac:dyDescent="0.25">
      <c r="A4" s="433" t="s">
        <v>181</v>
      </c>
      <c r="B4" s="433"/>
      <c r="C4" s="433"/>
      <c r="D4" s="433"/>
      <c r="E4" s="433"/>
      <c r="F4" s="433"/>
    </row>
    <row r="5" spans="1:6" ht="15.75" x14ac:dyDescent="0.25">
      <c r="A5" s="438" t="s">
        <v>191</v>
      </c>
      <c r="B5" s="438"/>
      <c r="C5" s="438"/>
      <c r="D5" s="438"/>
      <c r="E5" s="438"/>
      <c r="F5" s="438"/>
    </row>
    <row r="6" spans="1:6" ht="15.75" x14ac:dyDescent="0.25">
      <c r="A6" s="367"/>
      <c r="B6" s="367"/>
      <c r="C6" s="367"/>
      <c r="D6" s="367"/>
      <c r="E6" s="367"/>
      <c r="F6" s="367"/>
    </row>
    <row r="7" spans="1:6" ht="15.75" thickBot="1" x14ac:dyDescent="0.3"/>
    <row r="8" spans="1:6" ht="16.5" thickBot="1" x14ac:dyDescent="0.3">
      <c r="B8" s="1"/>
      <c r="C8" s="49" t="s">
        <v>4</v>
      </c>
      <c r="D8" s="50" t="s">
        <v>5</v>
      </c>
      <c r="E8" s="369" t="s">
        <v>117</v>
      </c>
    </row>
    <row r="9" spans="1:6" ht="18.75" thickBot="1" x14ac:dyDescent="0.3">
      <c r="B9" s="3" t="s">
        <v>12</v>
      </c>
      <c r="C9" s="240"/>
      <c r="D9" s="240"/>
      <c r="E9" s="358"/>
    </row>
    <row r="10" spans="1:6" ht="18" x14ac:dyDescent="0.25">
      <c r="B10" s="4" t="s">
        <v>13</v>
      </c>
      <c r="C10" s="5">
        <f>('Julio 18'!B9+'Ago 18'!B9+'Sep 18'!B9+'Oct 17'!B9+'Nov 17'!B9+'Dic 17'!B9+'Ene 18'!B9+'Feb 18'!B9+'Mar 18'!B9+'Abr 18'!B9+'May 18'!B9+'Jun 18'!B9)/12</f>
        <v>456.41666666666669</v>
      </c>
      <c r="D10" s="243">
        <f>('Julio 18'!C9+'Ago 18'!C9+'Sep 18'!C9+'Oct 17'!C9+'Nov 17'!C9+'Dic 17'!C9+'Ene 18'!C9+'Feb 18'!C9+'Mar 18'!C9+'Abr 18'!C9+'May 18'!C9+'Jun 18'!C9)/12</f>
        <v>547.08333333333337</v>
      </c>
      <c r="E10" s="6">
        <f>('Julio 18'!D9+'Ago 18'!D9+'Sep 18'!D9+'Oct 17'!D9+'Nov 17'!D9+'Dic 17'!D9+'Ene 18'!D9+'Feb 18'!D9+'Mar 18'!D9+'Abr 18'!D9+'May 18'!D9+'Jun 18'!D9)</f>
        <v>449486</v>
      </c>
    </row>
    <row r="11" spans="1:6" ht="18" x14ac:dyDescent="0.25">
      <c r="B11" s="7" t="s">
        <v>14</v>
      </c>
      <c r="C11" s="8">
        <f>('Julio 18'!B10+'Ago 18'!B10+'Sep 18'!B10+'Oct 17'!B10+'Nov 17'!B10+'Dic 17'!B10+'Ene 18'!B10+'Feb 18'!B10+'Mar 18'!B10+'Abr 18'!B10+'May 18'!B10+'Jun 18'!B10)/12</f>
        <v>436.83333333333331</v>
      </c>
      <c r="D11" s="242">
        <f>('Julio 18'!C10+'Ago 18'!C10+'Sep 18'!C10+'Oct 17'!C10+'Nov 17'!C10+'Dic 17'!C10+'Ene 18'!C10+'Feb 18'!C10+'Mar 18'!C10+'Abr 18'!C10+'May 18'!C10+'Jun 18'!C10)/12</f>
        <v>598.75</v>
      </c>
      <c r="E11" s="9">
        <f>('Julio 18'!D10+'Ago 18'!D10+'Sep 18'!D10+'Oct 17'!D10+'Nov 17'!D10+'Dic 17'!D10+'Ene 18'!D10+'Feb 18'!D10+'Mar 18'!D10+'Abr 18'!D10+'May 18'!D10+'Jun 18'!D10)</f>
        <v>491176</v>
      </c>
    </row>
    <row r="12" spans="1:6" ht="18" x14ac:dyDescent="0.25">
      <c r="B12" s="7" t="s">
        <v>15</v>
      </c>
      <c r="C12" s="8">
        <f>('Julio 18'!B11+'Ago 18'!B11+'Sep 18'!B11+'Oct 17'!B11+'Nov 17'!B11+'Dic 17'!B11+'Ene 18'!B11+'Feb 18'!B11+'Mar 18'!B11+'Abr 18'!B11+'May 18'!B11+'Jun 18'!B11)/12</f>
        <v>546.83333333333337</v>
      </c>
      <c r="D12" s="242">
        <f>('Julio 18'!C11+'Ago 18'!C11+'Sep 18'!C11+'Oct 17'!C11+'Nov 17'!C11+'Dic 17'!C11+'Ene 18'!C11+'Feb 18'!C11+'Mar 18'!C11+'Abr 18'!C11+'May 18'!C11+'Jun 18'!C11)/12</f>
        <v>690.75</v>
      </c>
      <c r="E12" s="9">
        <f>('Julio 18'!D11+'Ago 18'!D11+'Sep 18'!D11+'Oct 17'!D11+'Nov 17'!D11+'Dic 17'!D11+'Ene 18'!D11+'Feb 18'!D11+'Mar 18'!D11+'Abr 18'!D11+'May 18'!D11+'Jun 18'!D11)</f>
        <v>563878</v>
      </c>
    </row>
    <row r="13" spans="1:6" ht="18" x14ac:dyDescent="0.25">
      <c r="B13" s="7" t="s">
        <v>16</v>
      </c>
      <c r="C13" s="8">
        <f>('Julio 18'!B12+'Ago 18'!B12+'Sep 18'!B12+'Oct 17'!B12+'Nov 17'!B12+'Dic 17'!B12+'Ene 18'!B12+'Feb 18'!B12+'Mar 18'!B12+'Abr 18'!B12+'May 18'!B12+'Jun 18'!B12)/12</f>
        <v>617.25</v>
      </c>
      <c r="D13" s="242">
        <f>('Julio 18'!C12+'Ago 18'!C12+'Sep 18'!C12+'Oct 17'!C12+'Nov 17'!C12+'Dic 17'!C12+'Ene 18'!C12+'Feb 18'!C12+'Mar 18'!C12+'Abr 18'!C12+'May 18'!C12+'Jun 18'!C12)/12</f>
        <v>784.41666666666663</v>
      </c>
      <c r="E13" s="9">
        <f>('Julio 18'!D12+'Ago 18'!D12+'Sep 18'!D12+'Oct 17'!D12+'Nov 17'!D12+'Dic 17'!D12+'Ene 18'!D12+'Feb 18'!D12+'Mar 18'!D12+'Abr 18'!D12+'May 18'!D12+'Jun 18'!D12)</f>
        <v>646160</v>
      </c>
    </row>
    <row r="14" spans="1:6" ht="18" x14ac:dyDescent="0.25">
      <c r="B14" s="7" t="s">
        <v>17</v>
      </c>
      <c r="C14" s="8">
        <f>('Julio 18'!B13+'Ago 18'!B13+'Sep 18'!B13+'Oct 17'!B13+'Nov 17'!B13+'Dic 17'!B13+'Ene 18'!B13+'Feb 18'!B13+'Mar 18'!B13+'Abr 18'!B13+'May 18'!B13+'Jun 18'!B13)/12</f>
        <v>146.25</v>
      </c>
      <c r="D14" s="242">
        <f>('Julio 18'!C13+'Ago 18'!C13+'Sep 18'!C13+'Oct 17'!C13+'Nov 17'!C13+'Dic 17'!C13+'Ene 18'!C13+'Feb 18'!C13+'Mar 18'!C13+'Abr 18'!C13+'May 18'!C13+'Jun 18'!C13)/12</f>
        <v>196.91666666666666</v>
      </c>
      <c r="E14" s="9">
        <f>('Julio 18'!D13+'Ago 18'!D13+'Sep 18'!D13+'Oct 17'!D13+'Nov 17'!D13+'Dic 17'!D13+'Ene 18'!D13+'Feb 18'!D13+'Mar 18'!D13+'Abr 18'!D13+'May 18'!D13+'Jun 18'!D13)</f>
        <v>160727</v>
      </c>
    </row>
    <row r="15" spans="1:6" ht="18" x14ac:dyDescent="0.25">
      <c r="B15" s="7" t="s">
        <v>18</v>
      </c>
      <c r="C15" s="8">
        <f>('Julio 18'!B14+'Ago 18'!B14+'Sep 18'!B14+'Oct 17'!B14+'Nov 17'!B14+'Dic 17'!B14+'Ene 18'!B14+'Feb 18'!B14+'Mar 18'!B14+'Abr 18'!B14+'May 18'!B14+'Jun 18'!B14)/12</f>
        <v>505.08333333333331</v>
      </c>
      <c r="D15" s="242">
        <f>('Julio 18'!C14+'Ago 18'!C14+'Sep 18'!C14+'Oct 17'!C14+'Nov 17'!C14+'Dic 17'!C14+'Ene 18'!C14+'Feb 18'!C14+'Mar 18'!C14+'Abr 18'!C14+'May 18'!C14+'Jun 18'!C14)/12</f>
        <v>592.91666666666663</v>
      </c>
      <c r="E15" s="9">
        <f>('Julio 18'!D14+'Ago 18'!D14+'Sep 18'!D14+'Oct 17'!D14+'Nov 17'!D14+'Dic 17'!D14+'Ene 18'!D14+'Feb 18'!D14+'Mar 18'!D14+'Abr 18'!D14+'May 18'!D14+'Jun 18'!D14)</f>
        <v>515715</v>
      </c>
    </row>
    <row r="16" spans="1:6" ht="18" x14ac:dyDescent="0.25">
      <c r="B16" s="7" t="s">
        <v>19</v>
      </c>
      <c r="C16" s="8">
        <f>('Julio 18'!B15+'Ago 18'!B15+'Sep 18'!B15+'Oct 17'!B15+'Nov 17'!B15+'Dic 17'!B15+'Ene 18'!B15+'Feb 18'!B15+'Mar 18'!B15+'Abr 18'!B15+'May 18'!B15+'Jun 18'!B15)/12</f>
        <v>193.33333333333334</v>
      </c>
      <c r="D16" s="242">
        <f>('Julio 18'!C15+'Ago 18'!C15+'Sep 18'!C15+'Oct 17'!C15+'Nov 17'!C15+'Dic 17'!C15+'Ene 18'!C15+'Feb 18'!C15+'Mar 18'!C15+'Abr 18'!C15+'May 18'!C15+'Jun 18'!C15)/12</f>
        <v>232.58333333333334</v>
      </c>
      <c r="E16" s="9">
        <f>('Julio 18'!D15+'Ago 18'!D15+'Sep 18'!D15+'Oct 17'!D15+'Nov 17'!D15+'Dic 17'!D15+'Ene 18'!D15+'Feb 18'!D15+'Mar 18'!D15+'Abr 18'!D15+'May 18'!D15+'Jun 18'!D15)</f>
        <v>181439</v>
      </c>
    </row>
    <row r="17" spans="2:7" ht="18.75" thickBot="1" x14ac:dyDescent="0.3">
      <c r="B17" s="10" t="s">
        <v>20</v>
      </c>
      <c r="C17" s="11">
        <f>('Julio 18'!B16+'Ago 18'!B16+'Sep 18'!B16+'Oct 17'!B16+'Nov 17'!B16+'Dic 17'!B16+'Ene 18'!B16+'Feb 18'!B16+'Mar 18'!B16+'Abr 18'!B16+'May 18'!B16+'Jun 18'!B16)/12</f>
        <v>571.25</v>
      </c>
      <c r="D17" s="244">
        <f>('Julio 18'!C16+'Ago 18'!C16+'Sep 18'!C16+'Oct 17'!C16+'Nov 17'!C16+'Dic 17'!C16+'Ene 18'!C16+'Feb 18'!C16+'Mar 18'!C16+'Abr 18'!C16+'May 18'!C16+'Jun 18'!C16)/12</f>
        <v>732</v>
      </c>
      <c r="E17" s="12">
        <f>('Julio 18'!D16+'Ago 18'!D16+'Sep 18'!D16+'Oct 17'!D16+'Nov 17'!D16+'Dic 17'!D16+'Ene 18'!D16+'Feb 18'!D16+'Mar 18'!D16+'Abr 18'!D16+'May 18'!D16+'Jun 18'!D16)</f>
        <v>673053</v>
      </c>
    </row>
    <row r="18" spans="2:7" ht="18.75" thickBot="1" x14ac:dyDescent="0.3">
      <c r="B18" s="13" t="s">
        <v>21</v>
      </c>
      <c r="C18" s="38">
        <f>SUM(C10:C17)</f>
        <v>3473.2500000000005</v>
      </c>
      <c r="D18" s="38">
        <f t="shared" ref="D18:E18" si="0">SUM(D10:D17)</f>
        <v>4375.4166666666661</v>
      </c>
      <c r="E18" s="370">
        <f t="shared" si="0"/>
        <v>3681634</v>
      </c>
    </row>
    <row r="19" spans="2:7" s="372" customFormat="1" ht="18" x14ac:dyDescent="0.25">
      <c r="B19" s="373"/>
      <c r="C19" s="376"/>
      <c r="D19" s="376"/>
      <c r="E19" s="376"/>
    </row>
    <row r="20" spans="2:7" ht="18.75" thickBot="1" x14ac:dyDescent="0.3">
      <c r="B20" s="14"/>
      <c r="C20" s="15"/>
      <c r="D20" s="15"/>
      <c r="E20" s="15"/>
    </row>
    <row r="21" spans="2:7" ht="16.5" thickBot="1" x14ac:dyDescent="0.3">
      <c r="B21" s="442" t="s">
        <v>22</v>
      </c>
      <c r="C21" s="443"/>
      <c r="D21" s="443"/>
      <c r="E21" s="444"/>
    </row>
    <row r="22" spans="2:7" ht="18" x14ac:dyDescent="0.25">
      <c r="B22" s="16" t="s">
        <v>23</v>
      </c>
      <c r="C22" s="5">
        <f>('Julio 18'!B20+'Ago 18'!B20+'Sep 18'!B20+'Oct 17'!B20+'Nov 17'!B20+'Dic 17'!B20+'Ene 18'!B20+'Feb 18'!B20+'Mar 18'!B20+'Abr 18'!B20+'May 18'!B20+'Jun 18'!B20)/12</f>
        <v>860.08333333333337</v>
      </c>
      <c r="D22" s="243">
        <f>('Julio 18'!C20+'Ago 18'!C20+'Sep 18'!C20+'Oct 17'!C20+'Nov 17'!C20+'Dic 17'!C20+'Ene 18'!C20+'Feb 18'!C20+'Mar 18'!C20+'Abr 18'!C20+'May 18'!C20+'Jun 18'!C20)/12</f>
        <v>1124.9166666666667</v>
      </c>
      <c r="E22" s="6">
        <f>('Julio 18'!D20+'Ago 18'!D20+'Sep 18'!D20+'Oct 17'!D20+'Nov 17'!D20+'Dic 17'!D20+'Ene 18'!D20+'Feb 18'!D20+'Mar 18'!D20+'Abr 18'!D20+'May 18'!D20+'Jun 18'!D20)</f>
        <v>931115</v>
      </c>
      <c r="G22" s="250"/>
    </row>
    <row r="23" spans="2:7" ht="18" x14ac:dyDescent="0.25">
      <c r="B23" s="16" t="s">
        <v>24</v>
      </c>
      <c r="C23" s="8">
        <f>('Julio 18'!B21+'Ago 18'!B21+'Sep 18'!B21+'Oct 17'!B21+'Nov 17'!B21+'Dic 17'!B21+'Ene 18'!B21+'Feb 18'!B21+'Mar 18'!B21+'Abr 18'!B21+'May 18'!B21+'Jun 18'!B21)/12</f>
        <v>509.33333333333331</v>
      </c>
      <c r="D23" s="242">
        <f>('Julio 18'!C21+'Ago 18'!C21+'Sep 18'!C21+'Oct 17'!C21+'Nov 17'!C21+'Dic 17'!C21+'Ene 18'!C21+'Feb 18'!C21+'Mar 18'!C21+'Abr 18'!C21+'May 18'!C21+'Jun 18'!C21)/12</f>
        <v>681</v>
      </c>
      <c r="E23" s="9">
        <f>('Julio 18'!D21+'Ago 18'!D21+'Sep 18'!D21+'Oct 17'!D21+'Nov 17'!D21+'Dic 17'!D21+'Ene 18'!D21+'Feb 18'!D21+'Mar 18'!D21+'Abr 18'!D21+'May 18'!D21+'Jun 18'!D21)</f>
        <v>570941</v>
      </c>
    </row>
    <row r="24" spans="2:7" ht="18" x14ac:dyDescent="0.25">
      <c r="B24" s="4" t="s">
        <v>25</v>
      </c>
      <c r="C24" s="8">
        <f>('Julio 18'!B22+'Ago 18'!B22+'Sep 18'!B22+'Oct 17'!B22+'Nov 17'!B22+'Dic 17'!B22+'Ene 18'!B22+'Feb 18'!B22+'Mar 18'!B22+'Abr 18'!B22+'May 18'!B22+'Jun 18'!B22)/12</f>
        <v>313.41666666666669</v>
      </c>
      <c r="D24" s="242">
        <f>('Julio 18'!C22+'Ago 18'!C22+'Sep 18'!C22+'Oct 17'!C22+'Nov 17'!C22+'Dic 17'!C22+'Ene 18'!C22+'Feb 18'!C22+'Mar 18'!C22+'Abr 18'!C22+'May 18'!C22+'Jun 18'!C22)/12</f>
        <v>418.83333333333331</v>
      </c>
      <c r="E24" s="9">
        <f>('Julio 18'!D22+'Ago 18'!D22+'Sep 18'!D22+'Oct 17'!D22+'Nov 17'!D22+'Dic 17'!D22+'Ene 18'!D22+'Feb 18'!D22+'Mar 18'!D22+'Abr 18'!D22+'May 18'!D22+'Jun 18'!D22)</f>
        <v>355815</v>
      </c>
    </row>
    <row r="25" spans="2:7" ht="18" x14ac:dyDescent="0.25">
      <c r="B25" s="7" t="s">
        <v>26</v>
      </c>
      <c r="C25" s="8">
        <f>('Julio 18'!B23+'Ago 18'!B23+'Sep 18'!B23+'Oct 17'!B23+'Nov 17'!B23+'Dic 17'!B23+'Ene 18'!B23+'Feb 18'!B23+'Mar 18'!B23+'Abr 18'!B23+'May 18'!B23+'Jun 18'!B23)/12</f>
        <v>431.58333333333331</v>
      </c>
      <c r="D25" s="242">
        <f>('Julio 18'!C23+'Ago 18'!C23+'Sep 18'!C23+'Oct 17'!C23+'Nov 17'!C23+'Dic 17'!C23+'Ene 18'!C23+'Feb 18'!C23+'Mar 18'!C23+'Abr 18'!C23+'May 18'!C23+'Jun 18'!C23)/12</f>
        <v>524.41666666666663</v>
      </c>
      <c r="E25" s="9">
        <f>('Julio 18'!D23+'Ago 18'!D23+'Sep 18'!D23+'Oct 17'!D23+'Nov 17'!D23+'Dic 17'!D23+'Ene 18'!D23+'Feb 18'!D23+'Mar 18'!D23+'Abr 18'!D23+'May 18'!D23+'Jun 18'!D23)</f>
        <v>436776</v>
      </c>
    </row>
    <row r="26" spans="2:7" ht="18" x14ac:dyDescent="0.25">
      <c r="B26" s="7" t="s">
        <v>27</v>
      </c>
      <c r="C26" s="8">
        <f>('Julio 18'!B24+'Ago 18'!B24+'Sep 18'!B24+'Oct 17'!B24+'Nov 17'!B24+'Dic 17'!B24+'Ene 18'!B24+'Feb 18'!B24+'Mar 18'!B24+'Abr 18'!B24+'May 18'!B24+'Jun 18'!B24)/12</f>
        <v>249.91666666666666</v>
      </c>
      <c r="D26" s="242">
        <f>('Julio 18'!C24+'Ago 18'!C24+'Sep 18'!C24+'Oct 17'!C24+'Nov 17'!C24+'Dic 17'!C24+'Ene 18'!C24+'Feb 18'!C24+'Mar 18'!C24+'Abr 18'!C24+'May 18'!C24+'Jun 18'!C24)/12</f>
        <v>316.5</v>
      </c>
      <c r="E26" s="9">
        <f>('Julio 18'!D24+'Ago 18'!D24+'Sep 18'!D24+'Oct 17'!D24+'Nov 17'!D24+'Dic 17'!D24+'Ene 18'!D24+'Feb 18'!D24+'Mar 18'!D24+'Abr 18'!D24+'May 18'!D24+'Jun 18'!D24)</f>
        <v>271637</v>
      </c>
    </row>
    <row r="27" spans="2:7" ht="18" x14ac:dyDescent="0.25">
      <c r="B27" s="7" t="s">
        <v>28</v>
      </c>
      <c r="C27" s="8">
        <f>('Julio 18'!B25+'Ago 18'!B25+'Sep 18'!B25+'Oct 17'!B25+'Nov 17'!B25+'Dic 17'!B25+'Ene 18'!B25+'Feb 18'!B25+'Mar 18'!B25+'Abr 18'!B25+'May 18'!B25+'Jun 18'!B25)/12</f>
        <v>200.08333333333334</v>
      </c>
      <c r="D27" s="242">
        <f>('Julio 18'!C25+'Ago 18'!C25+'Sep 18'!C25+'Oct 17'!C25+'Nov 17'!C25+'Dic 17'!C25+'Ene 18'!C25+'Feb 18'!C25+'Mar 18'!C25+'Abr 18'!C25+'May 18'!C25+'Jun 18'!C25)/12</f>
        <v>271.58333333333331</v>
      </c>
      <c r="E27" s="9">
        <f>('Julio 18'!D25+'Ago 18'!D25+'Sep 18'!D25+'Oct 17'!D25+'Nov 17'!D25+'Dic 17'!D25+'Ene 18'!D25+'Feb 18'!D25+'Mar 18'!D25+'Abr 18'!D25+'May 18'!D25+'Jun 18'!D25)</f>
        <v>250548</v>
      </c>
    </row>
    <row r="28" spans="2:7" ht="18" x14ac:dyDescent="0.25">
      <c r="B28" s="7" t="s">
        <v>29</v>
      </c>
      <c r="C28" s="8">
        <f>('Julio 18'!B26+'Ago 18'!B26+'Sep 18'!B26+'Oct 17'!B26+'Nov 17'!B26+'Dic 17'!B26+'Ene 18'!B26+'Feb 18'!B26+'Mar 18'!B26+'Abr 18'!B26+'May 18'!B26+'Jun 18'!B26)/12</f>
        <v>533.91666666666663</v>
      </c>
      <c r="D28" s="242">
        <f>('Julio 18'!C26+'Ago 18'!C26+'Sep 18'!C26+'Oct 17'!C26+'Nov 17'!C26+'Dic 17'!C26+'Ene 18'!C26+'Feb 18'!C26+'Mar 18'!C26+'Abr 18'!C26+'May 18'!C26+'Jun 18'!C26)/12</f>
        <v>707.08333333333337</v>
      </c>
      <c r="E28" s="9">
        <f>('Julio 18'!D26+'Ago 18'!D26+'Sep 18'!D26+'Oct 17'!D26+'Nov 17'!D26+'Dic 17'!D26+'Ene 18'!D26+'Feb 18'!D26+'Mar 18'!D26+'Abr 18'!D26+'May 18'!D26+'Jun 18'!D26)</f>
        <v>593126</v>
      </c>
    </row>
    <row r="29" spans="2:7" ht="18" x14ac:dyDescent="0.25">
      <c r="B29" s="7" t="s">
        <v>30</v>
      </c>
      <c r="C29" s="8">
        <f>('Julio 18'!B27+'Ago 18'!B27+'Sep 18'!B27+'Oct 17'!B27+'Nov 17'!B27+'Dic 17'!B27+'Ene 18'!B27+'Feb 18'!B27+'Mar 18'!B27+'Abr 18'!B27+'May 18'!B27+'Jun 18'!B27)/12</f>
        <v>604.08333333333337</v>
      </c>
      <c r="D29" s="242">
        <f>('Julio 18'!C27+'Ago 18'!C27+'Sep 18'!C27+'Oct 17'!C27+'Nov 17'!C27+'Dic 17'!C27+'Ene 18'!C27+'Feb 18'!C27+'Mar 18'!C27+'Abr 18'!C27+'May 18'!C27+'Jun 18'!C27)/12</f>
        <v>791.16666666666663</v>
      </c>
      <c r="E29" s="9">
        <f>('Julio 18'!D27+'Ago 18'!D27+'Sep 18'!D27+'Oct 17'!D27+'Nov 17'!D27+'Dic 17'!D27+'Ene 18'!D27+'Feb 18'!D27+'Mar 18'!D27+'Abr 18'!D27+'May 18'!D27+'Jun 18'!D27)</f>
        <v>707524</v>
      </c>
    </row>
    <row r="30" spans="2:7" ht="18" x14ac:dyDescent="0.25">
      <c r="B30" s="7" t="s">
        <v>31</v>
      </c>
      <c r="C30" s="8">
        <f>('Julio 18'!B28+'Ago 18'!B28+'Sep 18'!B28+'Oct 17'!B28+'Nov 17'!B28+'Dic 17'!B28+'Ene 18'!B28+'Feb 18'!B28+'Mar 18'!B28+'Abr 18'!B28+'May 18'!B28+'Jun 18'!B28)/12</f>
        <v>597.25</v>
      </c>
      <c r="D30" s="242">
        <f>('Julio 18'!C28+'Ago 18'!C28+'Sep 18'!C28+'Oct 17'!C28+'Nov 17'!C28+'Dic 17'!C28+'Ene 18'!C28+'Feb 18'!C28+'Mar 18'!C28+'Abr 18'!C28+'May 18'!C28+'Jun 18'!C28)/12</f>
        <v>839</v>
      </c>
      <c r="E30" s="9">
        <f>('Julio 18'!D28+'Ago 18'!D28+'Sep 18'!D28+'Oct 17'!D28+'Nov 17'!D28+'Dic 17'!D28+'Ene 18'!D28+'Feb 18'!D28+'Mar 18'!D28+'Abr 18'!D28+'May 18'!D28+'Jun 18'!D28)</f>
        <v>696020</v>
      </c>
    </row>
    <row r="31" spans="2:7" ht="18" x14ac:dyDescent="0.25">
      <c r="B31" s="7" t="s">
        <v>32</v>
      </c>
      <c r="C31" s="8">
        <f>('Julio 18'!B29+'Ago 18'!B29+'Sep 18'!B29+'Oct 17'!B29+'Nov 17'!B29+'Dic 17'!B29+'Ene 18'!B29+'Feb 18'!B29+'Mar 18'!B29+'Abr 18'!B29+'May 18'!B29+'Jun 18'!B29)/12</f>
        <v>415.33333333333331</v>
      </c>
      <c r="D31" s="242">
        <f>('Julio 18'!C29+'Ago 18'!C29+'Sep 18'!C29+'Oct 17'!C29+'Nov 17'!C29+'Dic 17'!C29+'Ene 18'!C29+'Feb 18'!C29+'Mar 18'!C29+'Abr 18'!C29+'May 18'!C29+'Jun 18'!C29)/12</f>
        <v>522.25</v>
      </c>
      <c r="E31" s="9">
        <f>('Julio 18'!D29+'Ago 18'!D29+'Sep 18'!D29+'Oct 17'!D29+'Nov 17'!D29+'Dic 17'!D29+'Ene 18'!D29+'Feb 18'!D29+'Mar 18'!D29+'Abr 18'!D29+'May 18'!D29+'Jun 18'!D29)</f>
        <v>415403</v>
      </c>
    </row>
    <row r="32" spans="2:7" ht="18" x14ac:dyDescent="0.25">
      <c r="B32" s="7" t="s">
        <v>33</v>
      </c>
      <c r="C32" s="8">
        <f>('Julio 18'!B30+'Ago 18'!B30+'Sep 18'!B30+'Oct 17'!B30+'Nov 17'!B30+'Dic 17'!B30+'Ene 18'!B30+'Feb 18'!B30+'Mar 18'!B30+'Abr 18'!B30+'May 18'!B30+'Jun 18'!B30)/12</f>
        <v>305.5</v>
      </c>
      <c r="D32" s="242">
        <f>('Julio 18'!C30+'Ago 18'!C30+'Sep 18'!C30+'Oct 17'!C30+'Nov 17'!C30+'Dic 17'!C30+'Ene 18'!C30+'Feb 18'!C30+'Mar 18'!C30+'Abr 18'!C30+'May 18'!C30+'Jun 18'!C30)/12</f>
        <v>439.66666666666669</v>
      </c>
      <c r="E32" s="9">
        <f>('Julio 18'!D30+'Ago 18'!D30+'Sep 18'!D30+'Oct 17'!D30+'Nov 17'!D30+'Dic 17'!D30+'Ene 18'!D30+'Feb 18'!D30+'Mar 18'!D30+'Abr 18'!D30+'May 18'!D30+'Jun 18'!D30)</f>
        <v>358995</v>
      </c>
    </row>
    <row r="33" spans="2:7" ht="18" x14ac:dyDescent="0.25">
      <c r="B33" s="21" t="s">
        <v>34</v>
      </c>
      <c r="C33" s="8">
        <f>('Julio 18'!B31+'Ago 18'!B31+'Sep 18'!B31+'Oct 17'!B31+'Nov 17'!B31+'Dic 17'!B31+'Ene 18'!B31+'Feb 18'!B31+'Mar 18'!B31+'Abr 18'!B31+'May 18'!B31+'Jun 18'!B31)/12</f>
        <v>390.91666666666669</v>
      </c>
      <c r="D33" s="242">
        <f>('Julio 18'!C31+'Ago 18'!C31+'Sep 18'!C31+'Oct 17'!C31+'Nov 17'!C31+'Dic 17'!C31+'Ene 18'!C31+'Feb 18'!C31+'Mar 18'!C31+'Abr 18'!C31+'May 18'!C31+'Jun 18'!C31)/12</f>
        <v>457.41666666666669</v>
      </c>
      <c r="E33" s="9">
        <f>('Julio 18'!D31+'Ago 18'!D31+'Sep 18'!D31+'Oct 17'!D31+'Nov 17'!D31+'Dic 17'!D31+'Ene 18'!D31+'Feb 18'!D31+'Mar 18'!D31+'Abr 18'!D31+'May 18'!D31+'Jun 18'!D31)</f>
        <v>368595</v>
      </c>
    </row>
    <row r="34" spans="2:7" ht="18.75" thickBot="1" x14ac:dyDescent="0.3">
      <c r="B34" s="21" t="s">
        <v>35</v>
      </c>
      <c r="C34" s="11">
        <f>('Julio 18'!B32+'Ago 18'!B32+'Sep 18'!B32+'Oct 17'!B32+'Nov 17'!B32+'Dic 17'!B32+'Ene 18'!B32+'Feb 18'!B32+'Mar 18'!B32+'Abr 18'!B32+'May 18'!B32+'Jun 18'!B32)/12</f>
        <v>87.916666666666671</v>
      </c>
      <c r="D34" s="244">
        <f>('Julio 18'!C32+'Ago 18'!C32+'Sep 18'!C32+'Oct 17'!C32+'Nov 17'!C32+'Dic 17'!C32+'Ene 18'!C32+'Feb 18'!C32+'Mar 18'!C32+'Abr 18'!C32+'May 18'!C32+'Jun 18'!C32)/12</f>
        <v>115.5</v>
      </c>
      <c r="E34" s="12">
        <f>('Julio 18'!D32+'Ago 18'!D32+'Sep 18'!D32+'Oct 17'!D32+'Nov 17'!D32+'Dic 17'!D32+'Ene 18'!D32+'Feb 18'!D32+'Mar 18'!D32+'Abr 18'!D32+'May 18'!D32+'Jun 18'!D32)</f>
        <v>118566</v>
      </c>
    </row>
    <row r="35" spans="2:7" ht="18.75" thickBot="1" x14ac:dyDescent="0.3">
      <c r="B35" s="13" t="s">
        <v>36</v>
      </c>
      <c r="C35" s="27">
        <f>SUM(C22:C34)</f>
        <v>5499.3333333333339</v>
      </c>
      <c r="D35" s="27">
        <f t="shared" ref="D35:E35" si="1">SUM(D22:D34)</f>
        <v>7209.3333333333339</v>
      </c>
      <c r="E35" s="371">
        <f t="shared" si="1"/>
        <v>6075061</v>
      </c>
      <c r="G35" s="250"/>
    </row>
    <row r="36" spans="2:7" s="372" customFormat="1" ht="18" x14ac:dyDescent="0.25">
      <c r="B36" s="373"/>
      <c r="C36" s="374"/>
      <c r="D36" s="374"/>
      <c r="E36" s="374"/>
      <c r="G36" s="375"/>
    </row>
    <row r="37" spans="2:7" s="372" customFormat="1" ht="18" x14ac:dyDescent="0.25">
      <c r="B37" s="373"/>
      <c r="C37" s="374"/>
      <c r="D37" s="374"/>
      <c r="E37" s="374"/>
      <c r="G37" s="375"/>
    </row>
    <row r="38" spans="2:7" s="372" customFormat="1" ht="18" x14ac:dyDescent="0.25">
      <c r="B38" s="373"/>
      <c r="C38" s="374"/>
      <c r="D38" s="374"/>
      <c r="E38" s="374"/>
      <c r="G38" s="375"/>
    </row>
    <row r="39" spans="2:7" ht="18" x14ac:dyDescent="0.25">
      <c r="B39" s="14"/>
      <c r="C39" s="29"/>
      <c r="D39" s="29"/>
      <c r="E39" s="29"/>
    </row>
    <row r="40" spans="2:7" ht="18.75" thickBot="1" x14ac:dyDescent="0.3">
      <c r="B40" s="14"/>
      <c r="C40" s="29"/>
      <c r="D40" s="29"/>
      <c r="E40" s="29"/>
    </row>
    <row r="41" spans="2:7" ht="16.5" thickBot="1" x14ac:dyDescent="0.3">
      <c r="B41" s="439" t="s">
        <v>37</v>
      </c>
      <c r="C41" s="440"/>
      <c r="D41" s="440"/>
      <c r="E41" s="441"/>
    </row>
    <row r="42" spans="2:7" ht="18" x14ac:dyDescent="0.25">
      <c r="B42" s="7" t="s">
        <v>38</v>
      </c>
      <c r="C42" s="30">
        <f>('Julio 18'!B36+'Ago 18'!B36+'Sep 18'!B36+'Oct 17'!B36+'Nov 17'!B36+'Dic 17'!B36+'Ene 18'!B36+'Feb 18'!B36+'Mar 18'!B36+'Abr 18'!B36+'May 18'!B36+'Jun 18'!B36)/12</f>
        <v>681</v>
      </c>
      <c r="D42" s="247">
        <f>('Julio 18'!C36+'Ago 18'!C36+'Sep 18'!C36+'Oct 17'!C36+'Nov 17'!C36+'Dic 17'!C36+'Ene 18'!C36+'Feb 18'!C36+'Mar 18'!C36+'Abr 18'!C36+'May 18'!C36+'Jun 18'!C36)/12</f>
        <v>886.58333333333337</v>
      </c>
      <c r="E42" s="245">
        <f>('Julio 18'!D36+'Ago 18'!D36+'Sep 18'!D36+'Oct 17'!D36+'Nov 17'!D36+'Dic 17'!D36+'Ene 18'!D36+'Feb 18'!D36+'Mar 18'!D36+'Abr 18'!D36+'May 18'!D36+'Jun 18'!D36)</f>
        <v>736348</v>
      </c>
    </row>
    <row r="43" spans="2:7" ht="18" x14ac:dyDescent="0.25">
      <c r="B43" s="7" t="s">
        <v>39</v>
      </c>
      <c r="C43" s="19">
        <f>('Julio 18'!B37+'Ago 18'!B37+'Sep 18'!B37+'Oct 17'!B37+'Nov 17'!B37+'Dic 17'!B37+'Ene 18'!B37+'Feb 18'!B37+'Mar 18'!B37+'Abr 18'!B37+'May 18'!B37+'Jun 18'!B37)/12</f>
        <v>722.58333333333337</v>
      </c>
      <c r="D43" s="246">
        <f>('Julio 18'!C37+'Ago 18'!C37+'Sep 18'!C37+'Oct 17'!C37+'Nov 17'!C37+'Dic 17'!C37+'Ene 18'!C37+'Feb 18'!C37+'Mar 18'!C37+'Abr 18'!C37+'May 18'!C37+'Jun 18'!C37)/12</f>
        <v>1018.5833333333334</v>
      </c>
      <c r="E43" s="20">
        <f>('Julio 18'!D37+'Ago 18'!D37+'Sep 18'!D37+'Oct 17'!D37+'Nov 17'!D37+'Dic 17'!D37+'Ene 18'!D37+'Feb 18'!D37+'Mar 18'!D37+'Abr 18'!D37+'May 18'!D37+'Jun 18'!D37)</f>
        <v>870032</v>
      </c>
    </row>
    <row r="44" spans="2:7" ht="18" x14ac:dyDescent="0.25">
      <c r="B44" s="7" t="s">
        <v>40</v>
      </c>
      <c r="C44" s="19">
        <f>('Julio 18'!B38+'Ago 18'!B38+'Sep 18'!B38+'Oct 17'!B38+'Nov 17'!B38+'Dic 17'!B38+'Ene 18'!B38+'Feb 18'!B38+'Mar 18'!B38+'Abr 18'!B38+'May 18'!B38+'Jun 18'!B38)/12</f>
        <v>441.75</v>
      </c>
      <c r="D44" s="246">
        <f>('Julio 18'!C38+'Ago 18'!C38+'Sep 18'!C38+'Oct 17'!C38+'Nov 17'!C38+'Dic 17'!C38+'Ene 18'!C38+'Feb 18'!C38+'Mar 18'!C38+'Abr 18'!C38+'May 18'!C38+'Jun 18'!C38)/12</f>
        <v>606.83333333333337</v>
      </c>
      <c r="E44" s="20">
        <f>('Julio 18'!D38+'Ago 18'!D38+'Sep 18'!D38+'Oct 17'!D38+'Nov 17'!D38+'Dic 17'!D38+'Ene 18'!D38+'Feb 18'!D38+'Mar 18'!D38+'Abr 18'!D38+'May 18'!D38+'Jun 18'!D38)</f>
        <v>500850</v>
      </c>
    </row>
    <row r="45" spans="2:7" ht="18" x14ac:dyDescent="0.25">
      <c r="B45" s="7" t="s">
        <v>41</v>
      </c>
      <c r="C45" s="19">
        <f>('Julio 18'!B39+'Ago 18'!B39+'Sep 18'!B39+'Oct 17'!B39+'Nov 17'!B39+'Dic 17'!B39+'Ene 18'!B39+'Feb 18'!B39+'Mar 18'!B39+'Abr 18'!B39+'May 18'!B39+'Jun 18'!B39)/12</f>
        <v>610.5</v>
      </c>
      <c r="D45" s="246">
        <f>('Julio 18'!C39+'Ago 18'!C39+'Sep 18'!C39+'Oct 17'!C39+'Nov 17'!C39+'Dic 17'!C39+'Ene 18'!C39+'Feb 18'!C39+'Mar 18'!C39+'Abr 18'!C39+'May 18'!C39+'Jun 18'!C39)/12</f>
        <v>668.41666666666663</v>
      </c>
      <c r="E45" s="20">
        <f>('Julio 18'!D39+'Ago 18'!D39+'Sep 18'!D39+'Oct 17'!D39+'Nov 17'!D39+'Dic 17'!D39+'Ene 18'!D39+'Feb 18'!D39+'Mar 18'!D39+'Abr 18'!D39+'May 18'!D39+'Jun 18'!D39)</f>
        <v>564105</v>
      </c>
    </row>
    <row r="46" spans="2:7" ht="18" x14ac:dyDescent="0.25">
      <c r="B46" s="7" t="s">
        <v>42</v>
      </c>
      <c r="C46" s="19">
        <f>('Julio 18'!B40+'Ago 18'!B40+'Sep 18'!B40+'Oct 17'!B40+'Nov 17'!B40+'Dic 17'!B40+'Ene 18'!B40+'Feb 18'!B40+'Mar 18'!B40+'Abr 18'!B40+'May 18'!B40+'Jun 18'!B40)/12</f>
        <v>286.16666666666669</v>
      </c>
      <c r="D46" s="246">
        <f>('Julio 18'!C40+'Ago 18'!C40+'Sep 18'!C40+'Oct 17'!C40+'Nov 17'!C40+'Dic 17'!C40+'Ene 18'!C40+'Feb 18'!C40+'Mar 18'!C40+'Abr 18'!C40+'May 18'!C40+'Jun 18'!C40)/12</f>
        <v>363.5</v>
      </c>
      <c r="E46" s="20">
        <f>('Julio 18'!D40+'Ago 18'!D40+'Sep 18'!D40+'Oct 17'!D40+'Nov 17'!D40+'Dic 17'!D40+'Ene 18'!D40+'Feb 18'!D40+'Mar 18'!D40+'Abr 18'!D40+'May 18'!D40+'Jun 18'!D40)</f>
        <v>335920</v>
      </c>
    </row>
    <row r="47" spans="2:7" ht="18" x14ac:dyDescent="0.25">
      <c r="B47" s="7" t="s">
        <v>43</v>
      </c>
      <c r="C47" s="19">
        <f>('Julio 18'!B41+'Ago 18'!B41+'Sep 18'!B41+'Oct 17'!B41+'Nov 17'!B41+'Dic 17'!B41+'Ene 18'!B41+'Feb 18'!B41+'Mar 18'!B41+'Abr 18'!B41+'May 18'!B41+'Jun 18'!B41)/12</f>
        <v>431.16666666666669</v>
      </c>
      <c r="D47" s="246">
        <f>('Julio 18'!C41+'Ago 18'!C41+'Sep 18'!C41+'Oct 17'!C41+'Nov 17'!C41+'Dic 17'!C41+'Ene 18'!C41+'Feb 18'!C41+'Mar 18'!C41+'Abr 18'!C41+'May 18'!C41+'Jun 18'!C41)/12</f>
        <v>520.75</v>
      </c>
      <c r="E47" s="20">
        <f>('Julio 18'!D41+'Ago 18'!D41+'Sep 18'!D41+'Oct 17'!D41+'Nov 17'!D41+'Dic 17'!D41+'Ene 18'!D41+'Feb 18'!D41+'Mar 18'!D41+'Abr 18'!D41+'May 18'!D41+'Jun 18'!D41)</f>
        <v>477260</v>
      </c>
    </row>
    <row r="48" spans="2:7" ht="18" x14ac:dyDescent="0.25">
      <c r="B48" s="7" t="s">
        <v>44</v>
      </c>
      <c r="C48" s="19">
        <f>('Julio 18'!B42+'Ago 18'!B42+'Sep 18'!B42+'Oct 17'!B42+'Nov 17'!B42+'Dic 17'!B42+'Ene 18'!B42+'Feb 18'!B42+'Mar 18'!B42+'Abr 18'!B42+'May 18'!B42+'Jun 18'!B42)/12</f>
        <v>607.58333333333337</v>
      </c>
      <c r="D48" s="246">
        <f>('Julio 18'!C42+'Ago 18'!C42+'Sep 18'!C42+'Oct 17'!C42+'Nov 17'!C42+'Dic 17'!C42+'Ene 18'!C42+'Feb 18'!C42+'Mar 18'!C42+'Abr 18'!C42+'May 18'!C42+'Jun 18'!C42)/12</f>
        <v>775.41666666666663</v>
      </c>
      <c r="E48" s="20">
        <f>('Julio 18'!D42+'Ago 18'!D42+'Sep 18'!D42+'Oct 17'!D42+'Nov 17'!D42+'Dic 17'!D42+'Ene 18'!D42+'Feb 18'!D42+'Mar 18'!D42+'Abr 18'!D42+'May 18'!D42+'Jun 18'!D42)</f>
        <v>672577</v>
      </c>
    </row>
    <row r="49" spans="2:5" ht="18" x14ac:dyDescent="0.25">
      <c r="B49" s="7" t="s">
        <v>45</v>
      </c>
      <c r="C49" s="19">
        <f>('Julio 18'!B43+'Ago 18'!B43+'Sep 18'!B43+'Oct 17'!B43+'Nov 17'!B43+'Dic 17'!B43+'Ene 18'!B43+'Feb 18'!B43+'Mar 18'!B43+'Abr 18'!B43+'May 18'!B43+'Jun 18'!B43)/12</f>
        <v>425.75</v>
      </c>
      <c r="D49" s="246">
        <f>('Julio 18'!C43+'Ago 18'!C43+'Sep 18'!C43+'Oct 17'!C43+'Nov 17'!C43+'Dic 17'!C43+'Ene 18'!C43+'Feb 18'!C43+'Mar 18'!C43+'Abr 18'!C43+'May 18'!C43+'Jun 18'!C43)/12</f>
        <v>543.41666666666663</v>
      </c>
      <c r="E49" s="20">
        <f>('Julio 18'!D43+'Ago 18'!D43+'Sep 18'!D43+'Oct 17'!D43+'Nov 17'!D43+'Dic 17'!D43+'Ene 18'!D43+'Feb 18'!D43+'Mar 18'!D43+'Abr 18'!D43+'May 18'!D43+'Jun 18'!D43)</f>
        <v>461496</v>
      </c>
    </row>
    <row r="50" spans="2:5" ht="18" x14ac:dyDescent="0.25">
      <c r="B50" s="7" t="s">
        <v>46</v>
      </c>
      <c r="C50" s="19">
        <f>('Julio 18'!B44+'Ago 18'!B44+'Sep 18'!B44+'Oct 17'!B44+'Nov 17'!B44+'Dic 17'!B44+'Ene 18'!B44+'Feb 18'!B44+'Mar 18'!B44+'Abr 18'!B44+'May 18'!B44+'Jun 18'!B44)/12</f>
        <v>275</v>
      </c>
      <c r="D50" s="246">
        <f>('Julio 18'!C44+'Ago 18'!C44+'Sep 18'!C44+'Oct 17'!C44+'Nov 17'!C44+'Dic 17'!C44+'Ene 18'!C44+'Feb 18'!C44+'Mar 18'!C44+'Abr 18'!C44+'May 18'!C44+'Jun 18'!C44)/12</f>
        <v>331.41666666666669</v>
      </c>
      <c r="E50" s="20">
        <f>('Julio 18'!D44+'Ago 18'!D44+'Sep 18'!D44+'Oct 17'!D44+'Nov 17'!D44+'Dic 17'!D44+'Ene 18'!D44+'Feb 18'!D44+'Mar 18'!D44+'Abr 18'!D44+'May 18'!D44+'Jun 18'!D44)</f>
        <v>271716</v>
      </c>
    </row>
    <row r="51" spans="2:5" ht="18" x14ac:dyDescent="0.25">
      <c r="B51" s="7" t="s">
        <v>47</v>
      </c>
      <c r="C51" s="19">
        <f>('Julio 18'!B45+'Ago 18'!B45+'Sep 18'!B45+'Oct 17'!B45+'Nov 17'!B45+'Dic 17'!B45+'Ene 18'!B45+'Feb 18'!B45+'Mar 18'!B45+'Abr 18'!B45+'May 18'!B45+'Jun 18'!B45)/12</f>
        <v>444.16666666666669</v>
      </c>
      <c r="D51" s="246">
        <f>('Julio 18'!C45+'Ago 18'!C45+'Sep 18'!C45+'Oct 17'!C45+'Nov 17'!C45+'Dic 17'!C45+'Ene 18'!C45+'Feb 18'!C45+'Mar 18'!C45+'Abr 18'!C45+'May 18'!C45+'Jun 18'!C45)/12</f>
        <v>613.83333333333337</v>
      </c>
      <c r="E51" s="20">
        <f>('Julio 18'!D45+'Ago 18'!D45+'Sep 18'!D45+'Oct 17'!D45+'Nov 17'!D45+'Dic 17'!D45+'Ene 18'!D45+'Feb 18'!D45+'Mar 18'!D45+'Abr 18'!D45+'May 18'!D45+'Jun 18'!D45)</f>
        <v>519032</v>
      </c>
    </row>
    <row r="52" spans="2:5" ht="18.75" thickBot="1" x14ac:dyDescent="0.3">
      <c r="B52" s="21" t="s">
        <v>48</v>
      </c>
      <c r="C52" s="33">
        <f>('Julio 18'!B46+'Ago 18'!B46+'Sep 18'!B46+'Oct 17'!B46+'Nov 17'!B46+'Dic 17'!B46+'Ene 18'!B46+'Feb 18'!B46+'Mar 18'!B46+'Abr 18'!B46+'May 18'!B46+'Jun 18'!B46)/12</f>
        <v>552.08333333333337</v>
      </c>
      <c r="D52" s="248">
        <f>('Julio 18'!C46+'Ago 18'!C46+'Sep 18'!C46+'Oct 17'!C46+'Nov 17'!C46+'Dic 17'!C46+'Ene 18'!C46+'Feb 18'!C46+'Mar 18'!C46+'Abr 18'!C46+'May 18'!C46+'Jun 18'!C46)/12</f>
        <v>653.16666666666663</v>
      </c>
      <c r="E52" s="22">
        <f>('Julio 18'!D46+'Ago 18'!D46+'Sep 18'!D46+'Oct 17'!D46+'Nov 17'!D46+'Dic 17'!D46+'Ene 18'!D46+'Feb 18'!D46+'Mar 18'!D46+'Abr 18'!D46+'May 18'!D46+'Jun 18'!D46)</f>
        <v>567854</v>
      </c>
    </row>
    <row r="53" spans="2:5" ht="18.75" thickBot="1" x14ac:dyDescent="0.3">
      <c r="B53" s="13" t="s">
        <v>49</v>
      </c>
      <c r="C53" s="27">
        <f t="shared" ref="C53:E53" si="2">SUM(C42:C52)</f>
        <v>5477.75</v>
      </c>
      <c r="D53" s="27">
        <f t="shared" si="2"/>
        <v>6981.916666666667</v>
      </c>
      <c r="E53" s="371">
        <f t="shared" si="2"/>
        <v>5977190</v>
      </c>
    </row>
    <row r="54" spans="2:5" s="372" customFormat="1" ht="18" x14ac:dyDescent="0.25">
      <c r="B54" s="377"/>
      <c r="C54" s="374"/>
      <c r="D54" s="374"/>
      <c r="E54" s="374"/>
    </row>
    <row r="55" spans="2:5" ht="18.75" thickBot="1" x14ac:dyDescent="0.3">
      <c r="B55" s="378"/>
      <c r="C55" s="29"/>
      <c r="D55" s="29"/>
      <c r="E55" s="29"/>
    </row>
    <row r="56" spans="2:5" ht="16.5" thickBot="1" x14ac:dyDescent="0.3">
      <c r="B56" s="439" t="s">
        <v>50</v>
      </c>
      <c r="C56" s="440"/>
      <c r="D56" s="440"/>
      <c r="E56" s="441"/>
    </row>
    <row r="57" spans="2:5" ht="18" x14ac:dyDescent="0.25">
      <c r="B57" s="4" t="s">
        <v>51</v>
      </c>
      <c r="C57" s="30">
        <f>('Julio 18'!B50+'Ago 18'!B50+'Sep 18'!B50+'Oct 17'!B50+'Nov 17'!B50+'Dic 17'!B50+'Ene 18'!B50+'Feb 18'!B50+'Mar 18'!B50+'Abr 18'!B50+'May 18'!B50+'Jun 18'!B50)/12</f>
        <v>338</v>
      </c>
      <c r="D57" s="247">
        <f>('Julio 18'!C50+'Ago 18'!C50+'Sep 18'!C50+'Oct 17'!C50+'Nov 17'!C50+'Dic 17'!C50+'Ene 18'!C50+'Feb 18'!C50+'Mar 18'!C50+'Abr 18'!C50+'May 18'!C50+'Jun 18'!C50)/12</f>
        <v>418.25</v>
      </c>
      <c r="E57" s="245">
        <f>('Julio 18'!D50+'Ago 18'!D50+'Sep 18'!D50+'Oct 17'!D50+'Nov 17'!D50+'Dic 17'!D50+'Ene 18'!D50+'Feb 18'!D50+'Mar 18'!D50+'Abr 18'!D50+'May 18'!D50+'Jun 18'!D50)</f>
        <v>362083</v>
      </c>
    </row>
    <row r="58" spans="2:5" ht="18" x14ac:dyDescent="0.25">
      <c r="B58" s="7" t="s">
        <v>52</v>
      </c>
      <c r="C58" s="19">
        <f>('Julio 18'!B51+'Ago 18'!B51+'Sep 18'!B51+'Oct 17'!B51+'Nov 17'!B51+'Dic 17'!B51+'Ene 18'!B51+'Feb 18'!B51+'Mar 18'!B51+'Abr 18'!B51+'May 18'!B51+'Jun 18'!B51)/12</f>
        <v>573.91666666666663</v>
      </c>
      <c r="D58" s="246">
        <f>('Julio 18'!C51+'Ago 18'!C51+'Sep 18'!C51+'Oct 17'!C51+'Nov 17'!C51+'Dic 17'!C51+'Ene 18'!C51+'Feb 18'!C51+'Mar 18'!C51+'Abr 18'!C51+'May 18'!C51+'Jun 18'!C51)/12</f>
        <v>669.83333333333337</v>
      </c>
      <c r="E58" s="20">
        <f>('Julio 18'!D51+'Ago 18'!D51+'Sep 18'!D51+'Oct 17'!D51+'Nov 17'!D51+'Dic 17'!D51+'Ene 18'!D51+'Feb 18'!D51+'Mar 18'!D51+'Abr 18'!D51+'May 18'!D51+'Jun 18'!D51)</f>
        <v>595380</v>
      </c>
    </row>
    <row r="59" spans="2:5" ht="18" x14ac:dyDescent="0.25">
      <c r="B59" s="7" t="s">
        <v>53</v>
      </c>
      <c r="C59" s="19">
        <f>('Julio 18'!B52+'Ago 18'!B52+'Sep 18'!B52+'Oct 17'!B52+'Nov 17'!B52+'Dic 17'!B52+'Ene 18'!B52+'Feb 18'!B52+'Mar 18'!B52+'Abr 18'!B52+'May 18'!B52+'Jun 18'!B52)/12</f>
        <v>1447.3333333333333</v>
      </c>
      <c r="D59" s="246">
        <f>('Julio 18'!C52+'Ago 18'!C52+'Sep 18'!C52+'Oct 17'!C52+'Nov 17'!C52+'Dic 17'!C52+'Ene 18'!C52+'Feb 18'!C52+'Mar 18'!C52+'Abr 18'!C52+'May 18'!C52+'Jun 18'!C52)/12</f>
        <v>1784.4166666666667</v>
      </c>
      <c r="E59" s="20">
        <f>('Julio 18'!D52+'Ago 18'!D52+'Sep 18'!D52+'Oct 17'!D52+'Nov 17'!D52+'Dic 17'!D52+'Ene 18'!D52+'Feb 18'!D52+'Mar 18'!D52+'Abr 18'!D52+'May 18'!D52+'Jun 18'!D52)</f>
        <v>1521984</v>
      </c>
    </row>
    <row r="60" spans="2:5" ht="18" x14ac:dyDescent="0.25">
      <c r="B60" s="7" t="s">
        <v>54</v>
      </c>
      <c r="C60" s="19">
        <f>('Julio 18'!B53+'Ago 18'!B53+'Sep 18'!B53+'Oct 17'!B53+'Nov 17'!B53+'Dic 17'!B53+'Ene 18'!B53+'Feb 18'!B53+'Mar 18'!B53+'Abr 18'!B53+'May 18'!B53+'Jun 18'!B53)/12</f>
        <v>349.41666666666669</v>
      </c>
      <c r="D60" s="246">
        <f>('Julio 18'!C53+'Ago 18'!C53+'Sep 18'!C53+'Oct 17'!C53+'Nov 17'!C53+'Dic 17'!C53+'Ene 18'!C53+'Feb 18'!C53+'Mar 18'!C53+'Abr 18'!C53+'May 18'!C53+'Jun 18'!C53)/12</f>
        <v>404.33333333333331</v>
      </c>
      <c r="E60" s="20">
        <f>('Julio 18'!D53+'Ago 18'!D53+'Sep 18'!D53+'Oct 17'!D53+'Nov 17'!D53+'Dic 17'!D53+'Ene 18'!D53+'Feb 18'!D53+'Mar 18'!D53+'Abr 18'!D53+'May 18'!D53+'Jun 18'!D53)</f>
        <v>337865</v>
      </c>
    </row>
    <row r="61" spans="2:5" ht="18" x14ac:dyDescent="0.25">
      <c r="B61" s="7" t="s">
        <v>55</v>
      </c>
      <c r="C61" s="19">
        <f>('Julio 18'!B54+'Ago 18'!B54+'Sep 18'!B54+'Oct 17'!B54+'Nov 17'!B54+'Dic 17'!B54+'Ene 18'!B54+'Feb 18'!B54+'Mar 18'!B54+'Abr 18'!B54+'May 18'!B54+'Jun 18'!B54)/12</f>
        <v>329.41666666666669</v>
      </c>
      <c r="D61" s="246">
        <f>('Julio 18'!C54+'Ago 18'!C54+'Sep 18'!C54+'Oct 17'!C54+'Nov 17'!C54+'Dic 17'!C54+'Ene 18'!C54+'Feb 18'!C54+'Mar 18'!C54+'Abr 18'!C54+'May 18'!C54+'Jun 18'!C54)/12</f>
        <v>401.08333333333331</v>
      </c>
      <c r="E61" s="20">
        <f>('Julio 18'!D54+'Ago 18'!D54+'Sep 18'!D54+'Oct 17'!D54+'Nov 17'!D54+'Dic 17'!D54+'Ene 18'!D54+'Feb 18'!D54+'Mar 18'!D54+'Abr 18'!D54+'May 18'!D54+'Jun 18'!D54)</f>
        <v>366322</v>
      </c>
    </row>
    <row r="62" spans="2:5" ht="18" x14ac:dyDescent="0.25">
      <c r="B62" s="7" t="s">
        <v>56</v>
      </c>
      <c r="C62" s="19">
        <f>('Julio 18'!B55+'Ago 18'!B55+'Sep 18'!B55+'Oct 17'!B55+'Nov 17'!B55+'Dic 17'!B55+'Ene 18'!B55+'Feb 18'!B55+'Mar 18'!B55+'Abr 18'!B55+'May 18'!B55+'Jun 18'!B55)/12</f>
        <v>262.58333333333331</v>
      </c>
      <c r="D62" s="246">
        <f>('Julio 18'!C55+'Ago 18'!C55+'Sep 18'!C55+'Oct 17'!C55+'Nov 17'!C55+'Dic 17'!C55+'Ene 18'!C55+'Feb 18'!C55+'Mar 18'!C55+'Abr 18'!C55+'May 18'!C55+'Jun 18'!C55)/12</f>
        <v>309.5</v>
      </c>
      <c r="E62" s="20">
        <f>('Julio 18'!D55+'Ago 18'!D55+'Sep 18'!D55+'Oct 17'!D55+'Nov 17'!D55+'Dic 17'!D55+'Ene 18'!D55+'Feb 18'!D55+'Mar 18'!D55+'Abr 18'!D55+'May 18'!D55+'Jun 18'!D55)</f>
        <v>254139</v>
      </c>
    </row>
    <row r="63" spans="2:5" ht="18.75" thickBot="1" x14ac:dyDescent="0.3">
      <c r="B63" s="7" t="s">
        <v>57</v>
      </c>
      <c r="C63" s="33">
        <f>('Julio 18'!B56+'Ago 18'!B56+'Sep 18'!B56+'Oct 17'!B56+'Nov 17'!B56+'Dic 17'!B56+'Ene 18'!B56+'Feb 18'!B56+'Mar 18'!B56+'Abr 18'!B56+'May 18'!B56+'Jun 18'!B56)/12</f>
        <v>625.91666666666663</v>
      </c>
      <c r="D63" s="248">
        <f>('Julio 18'!C56+'Ago 18'!C56+'Sep 18'!C56+'Oct 17'!C56+'Nov 17'!C56+'Dic 17'!C56+'Ene 18'!C56+'Feb 18'!C56+'Mar 18'!C56+'Abr 18'!C56+'May 18'!C56+'Jun 18'!C56)/12</f>
        <v>779.41666666666663</v>
      </c>
      <c r="E63" s="22">
        <f>('Julio 18'!D56+'Ago 18'!D56+'Sep 18'!D56+'Oct 17'!D56+'Nov 17'!D56+'Dic 17'!D56+'Ene 18'!D56+'Feb 18'!D56+'Mar 18'!D56+'Abr 18'!D56+'May 18'!D56+'Jun 18'!D56)</f>
        <v>600871</v>
      </c>
    </row>
    <row r="64" spans="2:5" ht="18.75" thickBot="1" x14ac:dyDescent="0.3">
      <c r="B64" s="13" t="s">
        <v>49</v>
      </c>
      <c r="C64" s="27">
        <f>SUM(C57:C63)</f>
        <v>3926.583333333333</v>
      </c>
      <c r="D64" s="27">
        <f t="shared" ref="D64:E64" si="3">SUM(D57:D63)</f>
        <v>4766.8333333333339</v>
      </c>
      <c r="E64" s="371">
        <f t="shared" si="3"/>
        <v>4038644</v>
      </c>
    </row>
    <row r="65" spans="2:5" s="372" customFormat="1" ht="18" x14ac:dyDescent="0.25">
      <c r="B65" s="373"/>
      <c r="C65" s="374"/>
      <c r="D65" s="374"/>
      <c r="E65" s="374"/>
    </row>
    <row r="66" spans="2:5" ht="18.75" thickBot="1" x14ac:dyDescent="0.3">
      <c r="B66" s="378"/>
      <c r="C66" s="29"/>
      <c r="D66" s="29"/>
      <c r="E66" s="29"/>
    </row>
    <row r="67" spans="2:5" ht="16.5" thickBot="1" x14ac:dyDescent="0.3">
      <c r="B67" s="439" t="s">
        <v>58</v>
      </c>
      <c r="C67" s="440"/>
      <c r="D67" s="440"/>
      <c r="E67" s="441"/>
    </row>
    <row r="68" spans="2:5" ht="18" x14ac:dyDescent="0.25">
      <c r="B68" s="4" t="s">
        <v>59</v>
      </c>
      <c r="C68" s="30">
        <f>('Julio 18'!B60+'Ago 18'!B60+'Sep 18'!B60+'Oct 17'!B60+'Nov 17'!B60+'Dic 17'!B60+'Ene 18'!B60+'Feb 18'!B60+'Mar 18'!B60+'Abr 18'!B60+'May 18'!B60+'Jun 18'!B60)/12</f>
        <v>569.5</v>
      </c>
      <c r="D68" s="247">
        <f>('Julio 18'!C60+'Ago 18'!C60+'Sep 18'!C60+'Oct 17'!C60+'Nov 17'!C60+'Dic 17'!C60+'Ene 18'!C60+'Feb 18'!C60+'Mar 18'!C60+'Abr 18'!C60+'May 18'!C60+'Jun 18'!C60)/12</f>
        <v>777.58333333333337</v>
      </c>
      <c r="E68" s="245">
        <f>('Julio 18'!D60+'Ago 18'!D60+'Sep 18'!D60+'Oct 17'!D60+'Nov 17'!D60+'Dic 17'!D60+'Ene 18'!D60+'Feb 18'!D60+'Mar 18'!D60+'Abr 18'!D60+'May 18'!D60+'Jun 18'!D60)</f>
        <v>633655</v>
      </c>
    </row>
    <row r="69" spans="2:5" ht="18" x14ac:dyDescent="0.25">
      <c r="B69" s="7" t="s">
        <v>60</v>
      </c>
      <c r="C69" s="19">
        <f>('Julio 18'!B61+'Ago 18'!B61+'Sep 18'!B61+'Oct 17'!B61+'Nov 17'!B61+'Dic 17'!B61+'Ene 18'!B61+'Feb 18'!B61+'Mar 18'!B61+'Abr 18'!B61+'May 18'!B61+'Jun 18'!B61)/12</f>
        <v>529.41666666666663</v>
      </c>
      <c r="D69" s="246">
        <f>('Julio 18'!C61+'Ago 18'!C61+'Sep 18'!C61+'Oct 17'!C61+'Nov 17'!C61+'Dic 17'!C61+'Ene 18'!C61+'Feb 18'!C61+'Mar 18'!C61+'Abr 18'!C61+'May 18'!C61+'Jun 18'!C61)/12</f>
        <v>736.16666666666663</v>
      </c>
      <c r="E69" s="20">
        <f>('Julio 18'!D61+'Ago 18'!D61+'Sep 18'!D61+'Oct 17'!D61+'Nov 17'!D61+'Dic 17'!D61+'Ene 18'!D61+'Feb 18'!D61+'Mar 18'!D61+'Abr 18'!D61+'May 18'!D61+'Jun 18'!D61)</f>
        <v>620137</v>
      </c>
    </row>
    <row r="70" spans="2:5" ht="18" x14ac:dyDescent="0.25">
      <c r="B70" s="7" t="s">
        <v>61</v>
      </c>
      <c r="C70" s="19">
        <f>('Julio 18'!B62+'Ago 18'!B62+'Sep 18'!B62+'Oct 17'!B62+'Nov 17'!B62+'Dic 17'!B62+'Ene 18'!B62+'Feb 18'!B62+'Mar 18'!B62+'Abr 18'!B62+'May 18'!B62+'Jun 18'!B62)/12</f>
        <v>632.75</v>
      </c>
      <c r="D70" s="246">
        <f>('Julio 18'!C62+'Ago 18'!C62+'Sep 18'!C62+'Oct 17'!C62+'Nov 17'!C62+'Dic 17'!C62+'Ene 18'!C62+'Feb 18'!C62+'Mar 18'!C62+'Abr 18'!C62+'May 18'!C62+'Jun 18'!C62)/12</f>
        <v>888.91666666666663</v>
      </c>
      <c r="E70" s="20">
        <f>('Julio 18'!D62+'Ago 18'!D62+'Sep 18'!D62+'Oct 17'!D62+'Nov 17'!D62+'Dic 17'!D62+'Ene 18'!D62+'Feb 18'!D62+'Mar 18'!D62+'Abr 18'!D62+'May 18'!D62+'Jun 18'!D62)</f>
        <v>737210</v>
      </c>
    </row>
    <row r="71" spans="2:5" ht="18" x14ac:dyDescent="0.25">
      <c r="B71" s="7" t="s">
        <v>62</v>
      </c>
      <c r="C71" s="19">
        <f>('Julio 18'!B63+'Ago 18'!B63+'Sep 18'!B63+'Oct 17'!B63+'Nov 17'!B63+'Dic 17'!B63+'Ene 18'!B63+'Feb 18'!B63+'Mar 18'!B63+'Abr 18'!B63+'May 18'!B63+'Jun 18'!B63)/12</f>
        <v>430.66666666666669</v>
      </c>
      <c r="D71" s="246">
        <f>('Julio 18'!C63+'Ago 18'!C63+'Sep 18'!C63+'Oct 17'!C63+'Nov 17'!C63+'Dic 17'!C63+'Ene 18'!C63+'Feb 18'!C63+'Mar 18'!C63+'Abr 18'!C63+'May 18'!C63+'Jun 18'!C63)/12</f>
        <v>591.83333333333337</v>
      </c>
      <c r="E71" s="20">
        <f>('Julio 18'!D63+'Ago 18'!D63+'Sep 18'!D63+'Oct 17'!D63+'Nov 17'!D63+'Dic 17'!D63+'Ene 18'!D63+'Feb 18'!D63+'Mar 18'!D63+'Abr 18'!D63+'May 18'!D63+'Jun 18'!D63)</f>
        <v>474001</v>
      </c>
    </row>
    <row r="72" spans="2:5" ht="18" x14ac:dyDescent="0.25">
      <c r="B72" s="7" t="s">
        <v>63</v>
      </c>
      <c r="C72" s="19">
        <f>('Julio 18'!B64+'Ago 18'!B64+'Sep 18'!B64+'Oct 17'!B64+'Nov 17'!B64+'Dic 17'!B64+'Ene 18'!B64+'Feb 18'!B64+'Mar 18'!B64+'Abr 18'!B64+'May 18'!B64+'Jun 18'!B64)/12</f>
        <v>254.75</v>
      </c>
      <c r="D72" s="246">
        <f>('Julio 18'!C64+'Ago 18'!C64+'Sep 18'!C64+'Oct 17'!C64+'Nov 17'!C64+'Dic 17'!C64+'Ene 18'!C64+'Feb 18'!C64+'Mar 18'!C64+'Abr 18'!C64+'May 18'!C64+'Jun 18'!C64)/12</f>
        <v>351.08333333333331</v>
      </c>
      <c r="E72" s="20">
        <f>('Julio 18'!D64+'Ago 18'!D64+'Sep 18'!D64+'Oct 17'!D64+'Nov 17'!D64+'Dic 17'!D64+'Ene 18'!D64+'Feb 18'!D64+'Mar 18'!D64+'Abr 18'!D64+'May 18'!D64+'Jun 18'!D64)</f>
        <v>265898</v>
      </c>
    </row>
    <row r="73" spans="2:5" ht="18" x14ac:dyDescent="0.25">
      <c r="B73" s="7" t="s">
        <v>64</v>
      </c>
      <c r="C73" s="19">
        <f>('Julio 18'!B65+'Ago 18'!B65+'Sep 18'!B65+'Oct 17'!B65+'Nov 17'!B65+'Dic 17'!B65+'Ene 18'!B65+'Feb 18'!B65+'Mar 18'!B65+'Abr 18'!B65+'May 18'!B65+'Jun 18'!B65)/12</f>
        <v>509.33333333333331</v>
      </c>
      <c r="D73" s="246">
        <f>('Julio 18'!C65+'Ago 18'!C65+'Sep 18'!C65+'Oct 17'!C65+'Nov 17'!C65+'Dic 17'!C65+'Ene 18'!C65+'Feb 18'!C65+'Mar 18'!C65+'Abr 18'!C65+'May 18'!C65+'Jun 18'!C65)/12</f>
        <v>705.5</v>
      </c>
      <c r="E73" s="20">
        <f>('Julio 18'!D65+'Ago 18'!D65+'Sep 18'!D65+'Oct 17'!D65+'Nov 17'!D65+'Dic 17'!D65+'Ene 18'!D65+'Feb 18'!D65+'Mar 18'!D65+'Abr 18'!D65+'May 18'!D65+'Jun 18'!D65)</f>
        <v>602001</v>
      </c>
    </row>
    <row r="74" spans="2:5" ht="18.75" thickBot="1" x14ac:dyDescent="0.3">
      <c r="B74" s="7" t="s">
        <v>65</v>
      </c>
      <c r="C74" s="33">
        <f>('Julio 18'!B66+'Ago 18'!B66+'Sep 18'!B66+'Oct 17'!B66+'Nov 17'!B66+'Dic 17'!B66+'Ene 18'!B66+'Feb 18'!B66+'Mar 18'!B66+'Abr 18'!B66+'May 18'!B66+'Jun 18'!B66)/12</f>
        <v>504.25</v>
      </c>
      <c r="D74" s="248">
        <f>('Julio 18'!C66+'Ago 18'!C66+'Sep 18'!C66+'Oct 17'!C66+'Nov 17'!C66+'Dic 17'!C66+'Ene 18'!C66+'Feb 18'!C66+'Mar 18'!C66+'Abr 18'!C66+'May 18'!C66+'Jun 18'!C66)/12</f>
        <v>655.25</v>
      </c>
      <c r="E74" s="22">
        <f>('Julio 18'!D66+'Ago 18'!D66+'Sep 18'!D66+'Oct 17'!D66+'Nov 17'!D66+'Dic 17'!D66+'Ene 18'!D66+'Feb 18'!D66+'Mar 18'!D66+'Abr 18'!D66+'May 18'!D66+'Jun 18'!D66)</f>
        <v>531133</v>
      </c>
    </row>
    <row r="75" spans="2:5" ht="18.75" thickBot="1" x14ac:dyDescent="0.3">
      <c r="B75" s="13" t="s">
        <v>49</v>
      </c>
      <c r="C75" s="27">
        <f>SUM(C68:C74)</f>
        <v>3430.6666666666665</v>
      </c>
      <c r="D75" s="27">
        <f t="shared" ref="D75:E75" si="4">SUM(D68:D74)</f>
        <v>4706.3333333333339</v>
      </c>
      <c r="E75" s="371">
        <f t="shared" si="4"/>
        <v>3864035</v>
      </c>
    </row>
    <row r="76" spans="2:5" s="322" customFormat="1" ht="18" x14ac:dyDescent="0.25">
      <c r="B76" s="373"/>
      <c r="C76" s="374"/>
      <c r="D76" s="374"/>
      <c r="E76" s="374"/>
    </row>
    <row r="77" spans="2:5" s="322" customFormat="1" ht="18" x14ac:dyDescent="0.25">
      <c r="B77" s="373"/>
      <c r="C77" s="374"/>
      <c r="D77" s="374"/>
      <c r="E77" s="374"/>
    </row>
    <row r="78" spans="2:5" ht="18" x14ac:dyDescent="0.25">
      <c r="B78" s="378"/>
      <c r="C78" s="29"/>
      <c r="D78" s="29"/>
      <c r="E78" s="29"/>
    </row>
    <row r="79" spans="2:5" ht="18.75" thickBot="1" x14ac:dyDescent="0.3">
      <c r="B79" s="378"/>
      <c r="C79" s="29"/>
      <c r="D79" s="29"/>
      <c r="E79" s="29"/>
    </row>
    <row r="80" spans="2:5" ht="18.75" thickBot="1" x14ac:dyDescent="0.3">
      <c r="B80" s="368" t="s">
        <v>66</v>
      </c>
      <c r="C80" s="249"/>
      <c r="D80" s="249"/>
      <c r="E80" s="379"/>
    </row>
    <row r="81" spans="2:5" ht="18" x14ac:dyDescent="0.25">
      <c r="B81" s="4" t="s">
        <v>67</v>
      </c>
      <c r="C81" s="30">
        <f>('Julio 18'!B70+'Ago 18'!B70+'Sep 18'!B70+'Oct 17'!B70+'Nov 17'!B70+'Dic 17'!B70+'Ene 18'!B70+'Feb 18'!B70+'Mar 18'!B70+'Abr 18'!B70+'May 18'!B70+'Jun 18'!B70)/12</f>
        <v>291</v>
      </c>
      <c r="D81" s="247">
        <f>('Julio 18'!C70+'Ago 18'!C70+'Sep 18'!C70+'Oct 17'!C70+'Nov 17'!C70+'Dic 17'!C70+'Ene 18'!C70+'Feb 18'!C70+'Mar 18'!C70+'Abr 18'!C70+'May 18'!C70+'Jun 18'!C70)/12</f>
        <v>385.75</v>
      </c>
      <c r="E81" s="245">
        <f>('Julio 18'!D70+'Ago 18'!D70+'Sep 18'!D70+'Oct 17'!D70+'Nov 17'!D70+'Dic 17'!D70+'Ene 18'!D70+'Feb 18'!D70+'Mar 18'!D70+'Abr 18'!D70+'May 18'!D70+'Jun 18'!D70)</f>
        <v>328233</v>
      </c>
    </row>
    <row r="82" spans="2:5" ht="18" x14ac:dyDescent="0.25">
      <c r="B82" s="7" t="s">
        <v>68</v>
      </c>
      <c r="C82" s="19">
        <f>('Julio 18'!B71+'Ago 18'!B71+'Sep 18'!B71+'Oct 17'!B71+'Nov 17'!B71+'Dic 17'!B71+'Ene 18'!B71+'Feb 18'!B71+'Mar 18'!B71+'Abr 18'!B71+'May 18'!B71+'Jun 18'!B71)/12</f>
        <v>580</v>
      </c>
      <c r="D82" s="246">
        <f>('Julio 18'!C71+'Ago 18'!C71+'Sep 18'!C71+'Oct 17'!C71+'Nov 17'!C71+'Dic 17'!C71+'Ene 18'!C71+'Feb 18'!C71+'Mar 18'!C71+'Abr 18'!C71+'May 18'!C71+'Jun 18'!C71)/12</f>
        <v>783.83333333333337</v>
      </c>
      <c r="E82" s="20">
        <f>('Julio 18'!D71+'Ago 18'!D71+'Sep 18'!D71+'Oct 17'!D71+'Nov 17'!D71+'Dic 17'!D71+'Ene 18'!D71+'Feb 18'!D71+'Mar 18'!D71+'Abr 18'!D71+'May 18'!D71+'Jun 18'!D71)</f>
        <v>652385</v>
      </c>
    </row>
    <row r="83" spans="2:5" ht="18" x14ac:dyDescent="0.25">
      <c r="B83" s="7" t="s">
        <v>66</v>
      </c>
      <c r="C83" s="19">
        <f>('Julio 18'!B72+'Ago 18'!B72+'Sep 18'!B72+'Oct 17'!B72+'Nov 17'!B72+'Dic 17'!B72+'Ene 18'!B72+'Feb 18'!B72+'Mar 18'!B72+'Abr 18'!B72+'May 18'!B72+'Jun 18'!B72)/12</f>
        <v>589.16666666666663</v>
      </c>
      <c r="D83" s="246">
        <f>('Julio 18'!C72+'Ago 18'!C72+'Sep 18'!C72+'Oct 17'!C72+'Nov 17'!C72+'Dic 17'!C72+'Ene 18'!C72+'Feb 18'!C72+'Mar 18'!C72+'Abr 18'!C72+'May 18'!C72+'Jun 18'!C72)/12</f>
        <v>857.08333333333337</v>
      </c>
      <c r="E83" s="20">
        <f>('Julio 18'!D72+'Ago 18'!D72+'Sep 18'!D72+'Oct 17'!D72+'Nov 17'!D72+'Dic 17'!D72+'Ene 18'!D72+'Feb 18'!D72+'Mar 18'!D72+'Abr 18'!D72+'May 18'!D72+'Jun 18'!D72)</f>
        <v>694209</v>
      </c>
    </row>
    <row r="84" spans="2:5" ht="18" x14ac:dyDescent="0.25">
      <c r="B84" s="7" t="s">
        <v>69</v>
      </c>
      <c r="C84" s="19">
        <f>('Julio 18'!B73+'Ago 18'!B73+'Sep 18'!B73+'Oct 17'!B73+'Nov 17'!B73+'Dic 17'!B73+'Ene 18'!B73+'Feb 18'!B73+'Mar 18'!B73+'Abr 18'!B73+'May 18'!B73+'Jun 18'!B73)/12</f>
        <v>291.25</v>
      </c>
      <c r="D84" s="246">
        <f>('Julio 18'!C73+'Ago 18'!C73+'Sep 18'!C73+'Oct 17'!C73+'Nov 17'!C73+'Dic 17'!C73+'Ene 18'!C73+'Feb 18'!C73+'Mar 18'!C73+'Abr 18'!C73+'May 18'!C73+'Jun 18'!C73)/12</f>
        <v>357.33333333333331</v>
      </c>
      <c r="E84" s="20">
        <f>('Julio 18'!D73+'Ago 18'!D73+'Sep 18'!D73+'Oct 17'!D73+'Nov 17'!D73+'Dic 17'!D73+'Ene 18'!D73+'Feb 18'!D73+'Mar 18'!D73+'Abr 18'!D73+'May 18'!D73+'Jun 18'!D73)</f>
        <v>283577</v>
      </c>
    </row>
    <row r="85" spans="2:5" ht="18" x14ac:dyDescent="0.25">
      <c r="B85" s="7" t="s">
        <v>70</v>
      </c>
      <c r="C85" s="19">
        <f>('Julio 18'!B74+'Ago 18'!B74+'Sep 18'!B74+'Oct 17'!B74+'Nov 17'!B74+'Dic 17'!B74+'Ene 18'!B74+'Feb 18'!B74+'Mar 18'!B74+'Abr 18'!B74+'May 18'!B74+'Jun 18'!B74)/12</f>
        <v>354</v>
      </c>
      <c r="D85" s="246">
        <f>('Julio 18'!C74+'Ago 18'!C74+'Sep 18'!C74+'Oct 17'!C74+'Nov 17'!C74+'Dic 17'!C74+'Ene 18'!C74+'Feb 18'!C74+'Mar 18'!C74+'Abr 18'!C74+'May 18'!C74+'Jun 18'!C74)/12</f>
        <v>479.16666666666669</v>
      </c>
      <c r="E85" s="20">
        <f>('Julio 18'!D74+'Ago 18'!D74+'Sep 18'!D74+'Oct 17'!D74+'Nov 17'!D74+'Dic 17'!D74+'Ene 18'!D74+'Feb 18'!D74+'Mar 18'!D74+'Abr 18'!D74+'May 18'!D74+'Jun 18'!D74)</f>
        <v>406004</v>
      </c>
    </row>
    <row r="86" spans="2:5" ht="18.75" thickBot="1" x14ac:dyDescent="0.3">
      <c r="B86" s="10" t="s">
        <v>71</v>
      </c>
      <c r="C86" s="33">
        <f>('Julio 18'!B75+'Ago 18'!B75+'Sep 18'!B75+'Oct 17'!B75+'Nov 17'!B75+'Dic 17'!B75+'Ene 18'!B75+'Feb 18'!B75+'Mar 18'!B75+'Abr 18'!B75+'May 18'!B75+'Jun 18'!B75)/12</f>
        <v>317.16666666666669</v>
      </c>
      <c r="D86" s="248">
        <f>('Julio 18'!C75+'Ago 18'!C75+'Sep 18'!C75+'Oct 17'!C75+'Nov 17'!C75+'Dic 17'!C75+'Ene 18'!C75+'Feb 18'!C75+'Mar 18'!C75+'Abr 18'!C75+'May 18'!C75+'Jun 18'!C75)/12</f>
        <v>434</v>
      </c>
      <c r="E86" s="22">
        <f>('Julio 18'!D75+'Ago 18'!D75+'Sep 18'!D75+'Oct 17'!D75+'Nov 17'!D75+'Dic 17'!D75+'Ene 18'!D75+'Feb 18'!D75+'Mar 18'!D75+'Abr 18'!D75+'May 18'!D75+'Jun 18'!D75)</f>
        <v>355525</v>
      </c>
    </row>
    <row r="87" spans="2:5" ht="18.75" thickBot="1" x14ac:dyDescent="0.3">
      <c r="B87" s="13" t="s">
        <v>49</v>
      </c>
      <c r="C87" s="27">
        <f>SUM(C81:C86)</f>
        <v>2422.583333333333</v>
      </c>
      <c r="D87" s="27">
        <f t="shared" ref="D87:E87" si="5">SUM(D81:D86)</f>
        <v>3297.166666666667</v>
      </c>
      <c r="E87" s="371">
        <f t="shared" si="5"/>
        <v>2719933</v>
      </c>
    </row>
    <row r="88" spans="2:5" s="372" customFormat="1" ht="18" x14ac:dyDescent="0.25">
      <c r="B88" s="377"/>
      <c r="C88" s="374"/>
      <c r="D88" s="374"/>
      <c r="E88" s="374"/>
    </row>
    <row r="89" spans="2:5" ht="18.75" thickBot="1" x14ac:dyDescent="0.3">
      <c r="B89" s="378"/>
      <c r="C89" s="29"/>
      <c r="D89" s="29"/>
      <c r="E89" s="29"/>
    </row>
    <row r="90" spans="2:5" ht="16.5" thickBot="1" x14ac:dyDescent="0.3">
      <c r="B90" s="439" t="s">
        <v>72</v>
      </c>
      <c r="C90" s="440"/>
      <c r="D90" s="440"/>
      <c r="E90" s="441"/>
    </row>
    <row r="91" spans="2:5" ht="18" x14ac:dyDescent="0.25">
      <c r="B91" s="4" t="s">
        <v>73</v>
      </c>
      <c r="C91" s="30">
        <f>('Julio 18'!B79+'Ago 18'!B79+'Sep 18'!B79+'Oct 17'!B79+'Nov 17'!B79+'Dic 17'!B79+'Ene 18'!B79+'Feb 18'!B79+'Mar 18'!B79+'Abr 18'!B79+'May 18'!B79+'Jun 18'!B79)/12</f>
        <v>152.41666666666666</v>
      </c>
      <c r="D91" s="247">
        <f>('Julio 18'!C79+'Ago 18'!C79+'Sep 18'!C79+'Oct 17'!C79+'Nov 17'!C79+'Dic 17'!C79+'Ene 18'!C79+'Feb 18'!C79+'Mar 18'!C79+'Abr 18'!C79+'May 18'!C79+'Jun 18'!C79)/12</f>
        <v>223.25</v>
      </c>
      <c r="E91" s="245">
        <f>('Julio 18'!D79+'Ago 18'!D79+'Sep 18'!D79+'Oct 17'!D79+'Nov 17'!D79+'Dic 17'!D79+'Ene 18'!D79+'Feb 18'!D79+'Mar 18'!D79+'Abr 18'!D79+'May 18'!D79+'Jun 18'!D79)</f>
        <v>194360</v>
      </c>
    </row>
    <row r="92" spans="2:5" ht="18" x14ac:dyDescent="0.25">
      <c r="B92" s="7" t="s">
        <v>74</v>
      </c>
      <c r="C92" s="19">
        <f>('Julio 18'!B80+'Ago 18'!B80+'Sep 18'!B80+'Oct 17'!B80+'Nov 17'!B80+'Dic 17'!B80+'Ene 18'!B80+'Feb 18'!B80+'Mar 18'!B80+'Abr 18'!B80+'May 18'!B80+'Jun 18'!B80)/12</f>
        <v>11.416666666666666</v>
      </c>
      <c r="D92" s="246">
        <f>('Julio 18'!C80+'Ago 18'!C80+'Sep 18'!C80+'Oct 17'!C80+'Nov 17'!C80+'Dic 17'!C80+'Ene 18'!C80+'Feb 18'!C80+'Mar 18'!C80+'Abr 18'!C80+'May 18'!C80+'Jun 18'!C80)/12</f>
        <v>15</v>
      </c>
      <c r="E92" s="20">
        <f>('Julio 18'!D80+'Ago 18'!D80+'Sep 18'!D80+'Oct 17'!D80+'Nov 17'!D80+'Dic 17'!D80+'Ene 18'!D80+'Feb 18'!D80+'Mar 18'!D80+'Abr 18'!D80+'May 18'!D80+'Jun 18'!D80)</f>
        <v>12279</v>
      </c>
    </row>
    <row r="93" spans="2:5" ht="18" x14ac:dyDescent="0.25">
      <c r="B93" s="7" t="s">
        <v>75</v>
      </c>
      <c r="C93" s="19">
        <f>('Julio 18'!B81+'Ago 18'!B81+'Sep 18'!B81+'Oct 17'!B81+'Nov 17'!B81+'Dic 17'!B81+'Ene 18'!B81+'Feb 18'!B81+'Mar 18'!B81+'Abr 18'!B81+'May 18'!B81+'Jun 18'!B81)/12</f>
        <v>403.83333333333331</v>
      </c>
      <c r="D93" s="246">
        <f>('Julio 18'!C81+'Ago 18'!C81+'Sep 18'!C81+'Oct 17'!C81+'Nov 17'!C81+'Dic 17'!C81+'Ene 18'!C81+'Feb 18'!C81+'Mar 18'!C81+'Abr 18'!C81+'May 18'!C81+'Jun 18'!C81)/12</f>
        <v>630.33333333333337</v>
      </c>
      <c r="E93" s="20">
        <f>('Julio 18'!D81+'Ago 18'!D81+'Sep 18'!D81+'Oct 17'!D81+'Nov 17'!D81+'Dic 17'!D81+'Ene 18'!D81+'Feb 18'!D81+'Mar 18'!D81+'Abr 18'!D81+'May 18'!D81+'Jun 18'!D81)</f>
        <v>532442</v>
      </c>
    </row>
    <row r="94" spans="2:5" ht="18" x14ac:dyDescent="0.25">
      <c r="B94" s="7" t="s">
        <v>72</v>
      </c>
      <c r="C94" s="19">
        <f>('Julio 18'!B82+'Ago 18'!B82+'Sep 18'!B82+'Oct 17'!B82+'Nov 17'!B82+'Dic 17'!B82+'Ene 18'!B82+'Feb 18'!B82+'Mar 18'!B82+'Abr 18'!B82+'May 18'!B82+'Jun 18'!B82)/12</f>
        <v>559.83333333333337</v>
      </c>
      <c r="D94" s="246">
        <f>('Julio 18'!C82+'Ago 18'!C82+'Sep 18'!C82+'Oct 17'!C82+'Nov 17'!C82+'Dic 17'!C82+'Ene 18'!C82+'Feb 18'!C82+'Mar 18'!C82+'Abr 18'!C82+'May 18'!C82+'Jun 18'!C82)/12</f>
        <v>771.08333333333337</v>
      </c>
      <c r="E94" s="20">
        <f>('Julio 18'!D82+'Ago 18'!D82+'Sep 18'!D82+'Oct 17'!D82+'Nov 17'!D82+'Dic 17'!D82+'Ene 18'!D82+'Feb 18'!D82+'Mar 18'!D82+'Abr 18'!D82+'May 18'!D82+'Jun 18'!D82)</f>
        <v>627784</v>
      </c>
    </row>
    <row r="95" spans="2:5" ht="18" x14ac:dyDescent="0.25">
      <c r="B95" s="7" t="s">
        <v>76</v>
      </c>
      <c r="C95" s="19">
        <f>('Julio 18'!B83+'Ago 18'!B83+'Sep 18'!B83+'Oct 17'!B83+'Nov 17'!B83+'Dic 17'!B83+'Ene 18'!B83+'Feb 18'!B83+'Mar 18'!B83+'Abr 18'!B83+'May 18'!B83+'Jun 18'!B83)/12</f>
        <v>513.75</v>
      </c>
      <c r="D95" s="246">
        <f>('Julio 18'!C83+'Ago 18'!C83+'Sep 18'!C83+'Oct 17'!C83+'Nov 17'!C83+'Dic 17'!C83+'Ene 18'!C83+'Feb 18'!C83+'Mar 18'!C83+'Abr 18'!C83+'May 18'!C83+'Jun 18'!C83)/12</f>
        <v>672.08333333333337</v>
      </c>
      <c r="E95" s="20">
        <f>('Julio 18'!D83+'Ago 18'!D83+'Sep 18'!D83+'Oct 17'!D83+'Nov 17'!D83+'Dic 17'!D83+'Ene 18'!D83+'Feb 18'!D83+'Mar 18'!D83+'Abr 18'!D83+'May 18'!D83+'Jun 18'!D83)</f>
        <v>561252</v>
      </c>
    </row>
    <row r="96" spans="2:5" ht="18" x14ac:dyDescent="0.25">
      <c r="B96" s="7" t="s">
        <v>77</v>
      </c>
      <c r="C96" s="19">
        <f>('Julio 18'!B84+'Ago 18'!B84+'Sep 18'!B84+'Oct 17'!B84+'Nov 17'!B84+'Dic 17'!B84+'Ene 18'!B84+'Feb 18'!B84+'Mar 18'!B84+'Abr 18'!B84+'May 18'!B84+'Jun 18'!B84)/12</f>
        <v>525.25</v>
      </c>
      <c r="D96" s="246">
        <f>('Julio 18'!C84+'Ago 18'!C84+'Sep 18'!C84+'Oct 17'!C84+'Nov 17'!C84+'Dic 17'!C84+'Ene 18'!C84+'Feb 18'!C84+'Mar 18'!C84+'Abr 18'!C84+'May 18'!C84+'Jun 18'!C84)/12</f>
        <v>678.91666666666663</v>
      </c>
      <c r="E96" s="20">
        <f>('Julio 18'!D84+'Ago 18'!D84+'Sep 18'!D84+'Oct 17'!D84+'Nov 17'!D84+'Dic 17'!D84+'Ene 18'!D84+'Feb 18'!D84+'Mar 18'!D84+'Abr 18'!D84+'May 18'!D84+'Jun 18'!D84)</f>
        <v>570184</v>
      </c>
    </row>
    <row r="97" spans="2:5" ht="18" x14ac:dyDescent="0.25">
      <c r="B97" s="7" t="s">
        <v>78</v>
      </c>
      <c r="C97" s="19">
        <f>('Julio 18'!B85+'Ago 18'!B85+'Sep 18'!B85+'Oct 17'!B85+'Nov 17'!B85+'Dic 17'!B85+'Ene 18'!B85+'Feb 18'!B85+'Mar 18'!B85+'Abr 18'!B85+'May 18'!B85+'Jun 18'!B85)/12</f>
        <v>168.91666666666666</v>
      </c>
      <c r="D97" s="246">
        <f>('Julio 18'!C85+'Ago 18'!C85+'Sep 18'!C85+'Oct 17'!C85+'Nov 17'!C85+'Dic 17'!C85+'Ene 18'!C85+'Feb 18'!C85+'Mar 18'!C85+'Abr 18'!C85+'May 18'!C85+'Jun 18'!C85)/12</f>
        <v>210.83333333333334</v>
      </c>
      <c r="E97" s="20">
        <f>('Julio 18'!D85+'Ago 18'!D85+'Sep 18'!D85+'Oct 17'!D85+'Nov 17'!D85+'Dic 17'!D85+'Ene 18'!D85+'Feb 18'!D85+'Mar 18'!D85+'Abr 18'!D85+'May 18'!D85+'Jun 18'!D85)</f>
        <v>179869</v>
      </c>
    </row>
    <row r="98" spans="2:5" ht="18" x14ac:dyDescent="0.25">
      <c r="B98" s="7" t="s">
        <v>79</v>
      </c>
      <c r="C98" s="19">
        <f>('Julio 18'!B86+'Ago 18'!B86+'Sep 18'!B86+'Oct 17'!B86+'Nov 17'!B86+'Dic 17'!B86+'Ene 18'!B86+'Feb 18'!B86+'Mar 18'!B86+'Abr 18'!B86+'May 18'!B86+'Jun 18'!B86)/12</f>
        <v>358.58333333333331</v>
      </c>
      <c r="D98" s="246">
        <f>('Julio 18'!C86+'Ago 18'!C86+'Sep 18'!C86+'Oct 17'!C86+'Nov 17'!C86+'Dic 17'!C86+'Ene 18'!C86+'Feb 18'!C86+'Mar 18'!C86+'Abr 18'!C86+'May 18'!C86+'Jun 18'!C86)/12</f>
        <v>452.66666666666669</v>
      </c>
      <c r="E98" s="20">
        <f>('Julio 18'!D86+'Ago 18'!D86+'Sep 18'!D86+'Oct 17'!D86+'Nov 17'!D86+'Dic 17'!D86+'Ene 18'!D86+'Feb 18'!D86+'Mar 18'!D86+'Abr 18'!D86+'May 18'!D86+'Jun 18'!D86)</f>
        <v>366734</v>
      </c>
    </row>
    <row r="99" spans="2:5" ht="18" x14ac:dyDescent="0.25">
      <c r="B99" s="7" t="s">
        <v>80</v>
      </c>
      <c r="C99" s="19">
        <f>('Julio 18'!B87+'Ago 18'!B87+'Sep 18'!B87+'Oct 17'!B87+'Nov 17'!B87+'Dic 17'!B87+'Ene 18'!B87+'Feb 18'!B87+'Mar 18'!B87+'Abr 18'!B87+'May 18'!B87+'Jun 18'!B87)/12</f>
        <v>117.41666666666667</v>
      </c>
      <c r="D99" s="246">
        <f>('Julio 18'!C87+'Ago 18'!C87+'Sep 18'!C87+'Oct 17'!C87+'Nov 17'!C87+'Dic 17'!C87+'Ene 18'!C87+'Feb 18'!C87+'Mar 18'!C87+'Abr 18'!C87+'May 18'!C87+'Jun 18'!C87)/12</f>
        <v>154.41666666666666</v>
      </c>
      <c r="E99" s="20">
        <f>('Julio 18'!D87+'Ago 18'!D87+'Sep 18'!D87+'Oct 17'!D87+'Nov 17'!D87+'Dic 17'!D87+'Ene 18'!D87+'Feb 18'!D87+'Mar 18'!D87+'Abr 18'!D87+'May 18'!D87+'Jun 18'!D87)</f>
        <v>120786</v>
      </c>
    </row>
    <row r="100" spans="2:5" ht="18.75" thickBot="1" x14ac:dyDescent="0.3">
      <c r="B100" s="10" t="s">
        <v>81</v>
      </c>
      <c r="C100" s="33">
        <f>('Julio 18'!B88+'Ago 18'!B88+'Sep 18'!B88+'Oct 17'!B88+'Nov 17'!B88+'Dic 17'!B88+'Ene 18'!B88+'Feb 18'!B88+'Mar 18'!B88+'Abr 18'!B88+'May 18'!B88+'Jun 18'!B88)/12</f>
        <v>661.66666666666663</v>
      </c>
      <c r="D100" s="248">
        <f>('Julio 18'!C88+'Ago 18'!C88+'Sep 18'!C88+'Oct 17'!C88+'Nov 17'!C88+'Dic 17'!C88+'Ene 18'!C88+'Feb 18'!C88+'Mar 18'!C88+'Abr 18'!C88+'May 18'!C88+'Jun 18'!C88)/12</f>
        <v>854</v>
      </c>
      <c r="E100" s="22">
        <f>('Julio 18'!D88+'Ago 18'!D88+'Sep 18'!D88+'Oct 17'!D88+'Nov 17'!D88+'Dic 17'!D88+'Ene 18'!D88+'Feb 18'!D88+'Mar 18'!D88+'Abr 18'!D88+'May 18'!D88+'Jun 18'!D88)</f>
        <v>735780</v>
      </c>
    </row>
    <row r="101" spans="2:5" ht="18.75" thickBot="1" x14ac:dyDescent="0.3">
      <c r="B101" s="13" t="s">
        <v>49</v>
      </c>
      <c r="C101" s="27">
        <f>SUM(C91:C100)</f>
        <v>3473.083333333333</v>
      </c>
      <c r="D101" s="27">
        <f t="shared" ref="D101:E101" si="6">SUM(D91:D100)</f>
        <v>4662.583333333333</v>
      </c>
      <c r="E101" s="371">
        <f t="shared" si="6"/>
        <v>3901470</v>
      </c>
    </row>
    <row r="102" spans="2:5" s="372" customFormat="1" ht="18" x14ac:dyDescent="0.25">
      <c r="B102" s="373"/>
      <c r="C102" s="374"/>
      <c r="D102" s="374"/>
      <c r="E102" s="374"/>
    </row>
    <row r="103" spans="2:5" ht="18.75" thickBot="1" x14ac:dyDescent="0.3">
      <c r="B103" s="378"/>
      <c r="C103" s="29"/>
      <c r="D103" s="29"/>
      <c r="E103" s="29"/>
    </row>
    <row r="104" spans="2:5" ht="16.5" thickBot="1" x14ac:dyDescent="0.3">
      <c r="B104" s="439" t="s">
        <v>82</v>
      </c>
      <c r="C104" s="440"/>
      <c r="D104" s="440"/>
      <c r="E104" s="441"/>
    </row>
    <row r="105" spans="2:5" ht="18" x14ac:dyDescent="0.25">
      <c r="B105" s="4" t="s">
        <v>83</v>
      </c>
      <c r="C105" s="30">
        <f>('Julio 18'!B92+'Ago 18'!B92+'Sep 18'!B92+'Oct 17'!B92+'Nov 17'!B92+'Dic 17'!B92+'Ene 18'!B92+'Feb 18'!B92+'Mar 18'!B92+'Abr 18'!B92+'May 18'!B92+'Jun 18'!B92)/12</f>
        <v>323</v>
      </c>
      <c r="D105" s="247">
        <f>('Julio 18'!C92+'Ago 18'!C92+'Sep 18'!C92+'Oct 17'!C92+'Nov 17'!C92+'Dic 17'!C92+'Ene 18'!C92+'Feb 18'!C92+'Mar 18'!C92+'Abr 18'!C92+'May 18'!C92+'Jun 18'!C92)/12</f>
        <v>402.08333333333331</v>
      </c>
      <c r="E105" s="245">
        <f>('Julio 18'!D92+'Ago 18'!D92+'Sep 18'!D92+'Oct 17'!D92+'Nov 17'!D92+'Dic 17'!D92+'Ene 18'!D92+'Feb 18'!D92+'Mar 18'!D92+'Abr 18'!D92+'May 18'!D92+'Jun 18'!D92)</f>
        <v>348760</v>
      </c>
    </row>
    <row r="106" spans="2:5" ht="18" x14ac:dyDescent="0.25">
      <c r="B106" s="7" t="s">
        <v>84</v>
      </c>
      <c r="C106" s="19">
        <f>('Julio 18'!B93+'Ago 18'!B93+'Sep 18'!B93+'Oct 17'!B93+'Nov 17'!B93+'Dic 17'!B93+'Ene 18'!B93+'Feb 18'!B93+'Mar 18'!B93+'Abr 18'!B93+'May 18'!B93+'Jun 18'!B93)/12</f>
        <v>387.5</v>
      </c>
      <c r="D106" s="246">
        <f>('Julio 18'!C93+'Ago 18'!C93+'Sep 18'!C93+'Oct 17'!C93+'Nov 17'!C93+'Dic 17'!C93+'Ene 18'!C93+'Feb 18'!C93+'Mar 18'!C93+'Abr 18'!C93+'May 18'!C93+'Jun 18'!C93)/12</f>
        <v>447.91666666666669</v>
      </c>
      <c r="E106" s="20">
        <f>('Julio 18'!D93+'Ago 18'!D93+'Sep 18'!D93+'Oct 17'!D93+'Nov 17'!D93+'Dic 17'!D93+'Ene 18'!D93+'Feb 18'!D93+'Mar 18'!D93+'Abr 18'!D93+'May 18'!D93+'Jun 18'!D93)</f>
        <v>365966</v>
      </c>
    </row>
    <row r="107" spans="2:5" ht="18" x14ac:dyDescent="0.25">
      <c r="B107" s="7" t="s">
        <v>85</v>
      </c>
      <c r="C107" s="19">
        <f>('Julio 18'!B94+'Ago 18'!B94+'Sep 18'!B94+'Oct 17'!B94+'Nov 17'!B94+'Dic 17'!B94+'Ene 18'!B94+'Feb 18'!B94+'Mar 18'!B94+'Abr 18'!B94+'May 18'!B94+'Jun 18'!B94)/12</f>
        <v>232.08333333333334</v>
      </c>
      <c r="D107" s="246">
        <f>('Julio 18'!C94+'Ago 18'!C94+'Sep 18'!C94+'Oct 17'!C94+'Nov 17'!C94+'Dic 17'!C94+'Ene 18'!C94+'Feb 18'!C94+'Mar 18'!C94+'Abr 18'!C94+'May 18'!C94+'Jun 18'!C94)/12</f>
        <v>271.91666666666669</v>
      </c>
      <c r="E107" s="20">
        <f>('Julio 18'!D94+'Ago 18'!D94+'Sep 18'!D94+'Oct 17'!D94+'Nov 17'!D94+'Dic 17'!D94+'Ene 18'!D94+'Feb 18'!D94+'Mar 18'!D94+'Abr 18'!D94+'May 18'!D94+'Jun 18'!D94)</f>
        <v>218178</v>
      </c>
    </row>
    <row r="108" spans="2:5" ht="18" x14ac:dyDescent="0.25">
      <c r="B108" s="7" t="s">
        <v>86</v>
      </c>
      <c r="C108" s="19">
        <f>('Julio 18'!B95+'Ago 18'!B95+'Sep 18'!B95+'Oct 17'!B95+'Nov 17'!B95+'Dic 17'!B95+'Ene 18'!B95+'Feb 18'!B95+'Mar 18'!B95+'Abr 18'!B95+'May 18'!B95+'Jun 18'!B95)/12</f>
        <v>114.91666666666667</v>
      </c>
      <c r="D108" s="246">
        <f>('Julio 18'!C95+'Ago 18'!C95+'Sep 18'!C95+'Oct 17'!C95+'Nov 17'!C95+'Dic 17'!C95+'Ene 18'!C95+'Feb 18'!C95+'Mar 18'!C95+'Abr 18'!C95+'May 18'!C95+'Jun 18'!C95)/12</f>
        <v>138.75</v>
      </c>
      <c r="E108" s="20">
        <f>('Julio 18'!D95+'Ago 18'!D95+'Sep 18'!D95+'Oct 17'!D95+'Nov 17'!D95+'Dic 17'!D95+'Ene 18'!D95+'Feb 18'!D95+'Mar 18'!D95+'Abr 18'!D95+'May 18'!D95+'Jun 18'!D95)</f>
        <v>116294</v>
      </c>
    </row>
    <row r="109" spans="2:5" ht="18" x14ac:dyDescent="0.25">
      <c r="B109" s="7" t="s">
        <v>87</v>
      </c>
      <c r="C109" s="19">
        <f>('Julio 18'!B96+'Ago 18'!B96+'Sep 18'!B96+'Oct 17'!B96+'Nov 17'!B96+'Dic 17'!B96+'Ene 18'!B96+'Feb 18'!B96+'Mar 18'!B96+'Abr 18'!B96+'May 18'!B96+'Jun 18'!B96)/12</f>
        <v>346.66666666666669</v>
      </c>
      <c r="D109" s="246">
        <f>('Julio 18'!C96+'Ago 18'!C96+'Sep 18'!C96+'Oct 17'!C96+'Nov 17'!C96+'Dic 17'!C96+'Ene 18'!C96+'Feb 18'!C96+'Mar 18'!C96+'Abr 18'!C96+'May 18'!C96+'Jun 18'!C96)/12</f>
        <v>404</v>
      </c>
      <c r="E109" s="20">
        <f>('Julio 18'!D96+'Ago 18'!D96+'Sep 18'!D96+'Oct 17'!D96+'Nov 17'!D96+'Dic 17'!D96+'Ene 18'!D96+'Feb 18'!D96+'Mar 18'!D96+'Abr 18'!D96+'May 18'!D96+'Jun 18'!D96)</f>
        <v>331941</v>
      </c>
    </row>
    <row r="110" spans="2:5" ht="18" x14ac:dyDescent="0.25">
      <c r="B110" s="7" t="s">
        <v>88</v>
      </c>
      <c r="C110" s="19">
        <f>('Julio 18'!B97+'Ago 18'!B97+'Sep 18'!B97+'Oct 17'!B97+'Nov 17'!B97+'Dic 17'!B97+'Ene 18'!B97+'Feb 18'!B97+'Mar 18'!B97+'Abr 18'!B97+'May 18'!B97+'Jun 18'!B97)/12</f>
        <v>69.666666666666671</v>
      </c>
      <c r="D110" s="246">
        <f>('Julio 18'!C97+'Ago 18'!C97+'Sep 18'!C97+'Oct 17'!C97+'Nov 17'!C97+'Dic 17'!C97+'Ene 18'!C97+'Feb 18'!C97+'Mar 18'!C97+'Abr 18'!C97+'May 18'!C97+'Jun 18'!C97)/12</f>
        <v>110.91666666666667</v>
      </c>
      <c r="E110" s="20">
        <f>('Julio 18'!D97+'Ago 18'!D97+'Sep 18'!D97+'Oct 17'!D97+'Nov 17'!D97+'Dic 17'!D97+'Ene 18'!D97+'Feb 18'!D97+'Mar 18'!D97+'Abr 18'!D97+'May 18'!D97+'Jun 18'!D97)</f>
        <v>100239</v>
      </c>
    </row>
    <row r="111" spans="2:5" ht="18" x14ac:dyDescent="0.25">
      <c r="B111" s="7" t="s">
        <v>89</v>
      </c>
      <c r="C111" s="19">
        <f>('Julio 18'!B98+'Ago 18'!B98+'Sep 18'!B98+'Oct 17'!B98+'Nov 17'!B98+'Dic 17'!B98+'Ene 18'!B98+'Feb 18'!B98+'Mar 18'!B98+'Abr 18'!B98+'May 18'!B98+'Jun 18'!B98)/12</f>
        <v>1078.4166666666667</v>
      </c>
      <c r="D111" s="246">
        <f>('Julio 18'!C98+'Ago 18'!C98+'Sep 18'!C98+'Oct 17'!C98+'Nov 17'!C98+'Dic 17'!C98+'Ene 18'!C98+'Feb 18'!C98+'Mar 18'!C98+'Abr 18'!C98+'May 18'!C98+'Jun 18'!C98)/12</f>
        <v>1510.3333333333333</v>
      </c>
      <c r="E111" s="20">
        <f>('Julio 18'!D98+'Ago 18'!D98+'Sep 18'!D98+'Oct 17'!D98+'Nov 17'!D98+'Dic 17'!D98+'Ene 18'!D98+'Feb 18'!D98+'Mar 18'!D98+'Abr 18'!D98+'May 18'!D98+'Jun 18'!D98)</f>
        <v>1223996</v>
      </c>
    </row>
    <row r="112" spans="2:5" ht="18" x14ac:dyDescent="0.25">
      <c r="B112" s="43" t="s">
        <v>90</v>
      </c>
      <c r="C112" s="19">
        <f>('Julio 18'!B99+'Ago 18'!B99+'Sep 18'!B99+'Oct 17'!B99+'Nov 17'!B99+'Dic 17'!B99+'Ene 18'!B99+'Feb 18'!B99+'Mar 18'!B99+'Abr 18'!B99+'May 18'!B99+'Jun 18'!B99)/12</f>
        <v>266.16666666666669</v>
      </c>
      <c r="D112" s="246">
        <f>('Julio 18'!C99+'Ago 18'!C99+'Sep 18'!C99+'Oct 17'!C99+'Nov 17'!C99+'Dic 17'!C99+'Ene 18'!C99+'Feb 18'!C99+'Mar 18'!C99+'Abr 18'!C99+'May 18'!C99+'Jun 18'!C99)/12</f>
        <v>318.91666666666669</v>
      </c>
      <c r="E112" s="20">
        <f>('Julio 18'!D99+'Ago 18'!D99+'Sep 18'!D99+'Oct 17'!D99+'Nov 17'!D99+'Dic 17'!D99+'Ene 18'!D99+'Feb 18'!D99+'Mar 18'!D99+'Abr 18'!D99+'May 18'!D99+'Jun 18'!D99)</f>
        <v>256018</v>
      </c>
    </row>
    <row r="113" spans="2:5" ht="18.75" thickBot="1" x14ac:dyDescent="0.3">
      <c r="B113" s="7" t="s">
        <v>91</v>
      </c>
      <c r="C113" s="33">
        <f>('Julio 18'!B100+'Ago 18'!B100+'Sep 18'!B100+'Oct 17'!B100+'Nov 17'!B100+'Dic 17'!B100+'Ene 18'!B100+'Feb 18'!B100+'Mar 18'!B100+'Abr 18'!B100+'May 18'!B100+'Jun 18'!B100)/12</f>
        <v>453.58333333333331</v>
      </c>
      <c r="D113" s="248">
        <f>('Julio 18'!C100+'Ago 18'!C100+'Sep 18'!C100+'Oct 17'!C100+'Nov 17'!C100+'Dic 17'!C100+'Ene 18'!C100+'Feb 18'!C100+'Mar 18'!C100+'Abr 18'!C100+'May 18'!C100+'Jun 18'!C100)/12</f>
        <v>552.66666666666663</v>
      </c>
      <c r="E113" s="22">
        <f>('Julio 18'!D100+'Ago 18'!D100+'Sep 18'!D100+'Oct 17'!D100+'Nov 17'!D100+'Dic 17'!D100+'Ene 18'!D100+'Feb 18'!D100+'Mar 18'!D100+'Abr 18'!D100+'May 18'!D100+'Jun 18'!D100)</f>
        <v>462052</v>
      </c>
    </row>
    <row r="114" spans="2:5" ht="18.75" thickBot="1" x14ac:dyDescent="0.3">
      <c r="B114" s="13" t="s">
        <v>49</v>
      </c>
      <c r="C114" s="27">
        <f>SUM(C105:C113)</f>
        <v>3272</v>
      </c>
      <c r="D114" s="27">
        <f t="shared" ref="D114:E114" si="7">SUM(D105:D113)</f>
        <v>4157.5</v>
      </c>
      <c r="E114" s="371">
        <f t="shared" si="7"/>
        <v>3423444</v>
      </c>
    </row>
    <row r="115" spans="2:5" s="322" customFormat="1" ht="18" x14ac:dyDescent="0.25">
      <c r="B115" s="373"/>
      <c r="C115" s="374"/>
      <c r="D115" s="374"/>
      <c r="E115" s="374"/>
    </row>
    <row r="116" spans="2:5" s="322" customFormat="1" ht="18" x14ac:dyDescent="0.25">
      <c r="B116" s="373"/>
      <c r="C116" s="374"/>
      <c r="D116" s="374"/>
      <c r="E116" s="374"/>
    </row>
    <row r="117" spans="2:5" ht="18.75" thickBot="1" x14ac:dyDescent="0.3">
      <c r="B117" s="378"/>
      <c r="C117" s="29"/>
      <c r="D117" s="29"/>
      <c r="E117" s="29"/>
    </row>
    <row r="118" spans="2:5" ht="16.5" thickBot="1" x14ac:dyDescent="0.3">
      <c r="B118" s="442" t="s">
        <v>92</v>
      </c>
      <c r="C118" s="443"/>
      <c r="D118" s="443"/>
      <c r="E118" s="444"/>
    </row>
    <row r="119" spans="2:5" ht="18" x14ac:dyDescent="0.25">
      <c r="B119" s="44" t="s">
        <v>93</v>
      </c>
      <c r="C119" s="30">
        <f>('Julio 18'!B104+'Ago 18'!B104+'Sep 18'!B104+'Oct 17'!B104+'Nov 17'!B104+'Dic 17'!B104+'Ene 18'!B104+'Feb 18'!B104+'Mar 18'!B104+'Abr 18'!B104+'May 18'!B104+'Jun 18'!B104)/12</f>
        <v>233</v>
      </c>
      <c r="D119" s="247">
        <f>('Julio 18'!C104+'Ago 18'!C104+'Sep 18'!C104+'Oct 17'!C104+'Nov 17'!C104+'Dic 17'!C104+'Ene 18'!C104+'Feb 18'!C104+'Mar 18'!C104+'Abr 18'!C104+'May 18'!C104+'Jun 18'!C104)/12</f>
        <v>277.75</v>
      </c>
      <c r="E119" s="245">
        <f>('Julio 18'!D104+'Ago 18'!D104+'Sep 18'!D104+'Oct 17'!D104+'Nov 17'!D104+'Dic 17'!D104+'Ene 18'!D104+'Feb 18'!D104+'Mar 18'!D104+'Abr 18'!D104+'May 18'!D104+'Jun 18'!D104)</f>
        <v>241567</v>
      </c>
    </row>
    <row r="120" spans="2:5" ht="18" x14ac:dyDescent="0.25">
      <c r="B120" s="45" t="s">
        <v>94</v>
      </c>
      <c r="C120" s="19">
        <f>('Julio 18'!B105+'Ago 18'!B105+'Sep 18'!B105+'Oct 17'!B105+'Nov 17'!B105+'Dic 17'!B105+'Ene 18'!B105+'Feb 18'!B105+'Mar 18'!B105+'Abr 18'!B105+'May 18'!B105+'Jun 18'!B105)/12</f>
        <v>345.91666666666669</v>
      </c>
      <c r="D120" s="246">
        <f>('Julio 18'!C105+'Ago 18'!C105+'Sep 18'!C105+'Oct 17'!C105+'Nov 17'!C105+'Dic 17'!C105+'Ene 18'!C105+'Feb 18'!C105+'Mar 18'!C105+'Abr 18'!C105+'May 18'!C105+'Jun 18'!C105)/12</f>
        <v>434</v>
      </c>
      <c r="E120" s="20">
        <f>('Julio 18'!D105+'Ago 18'!D105+'Sep 18'!D105+'Oct 17'!D105+'Nov 17'!D105+'Dic 17'!D105+'Ene 18'!D105+'Feb 18'!D105+'Mar 18'!D105+'Abr 18'!D105+'May 18'!D105+'Jun 18'!D105)</f>
        <v>362527</v>
      </c>
    </row>
    <row r="121" spans="2:5" ht="18" x14ac:dyDescent="0.25">
      <c r="B121" s="45" t="s">
        <v>95</v>
      </c>
      <c r="C121" s="19">
        <f>('Julio 18'!B106+'Ago 18'!B106+'Sep 18'!B106+'Oct 17'!B106+'Nov 17'!B106+'Dic 17'!B106+'Ene 18'!B106+'Feb 18'!B106+'Mar 18'!B106+'Abr 18'!B106+'May 18'!B106+'Jun 18'!B106)/12</f>
        <v>57.916666666666664</v>
      </c>
      <c r="D121" s="246">
        <f>('Julio 18'!C106+'Ago 18'!C106+'Sep 18'!C106+'Oct 17'!C106+'Nov 17'!C106+'Dic 17'!C106+'Ene 18'!C106+'Feb 18'!C106+'Mar 18'!C106+'Abr 18'!C106+'May 18'!C106+'Jun 18'!C106)/12</f>
        <v>63</v>
      </c>
      <c r="E121" s="20">
        <f>('Julio 18'!D106+'Ago 18'!D106+'Sep 18'!D106+'Oct 17'!D106+'Nov 17'!D106+'Dic 17'!D106+'Ene 18'!D106+'Feb 18'!D106+'Mar 18'!D106+'Abr 18'!D106+'May 18'!D106+'Jun 18'!D106)</f>
        <v>53106</v>
      </c>
    </row>
    <row r="122" spans="2:5" ht="18" x14ac:dyDescent="0.25">
      <c r="B122" s="45" t="s">
        <v>96</v>
      </c>
      <c r="C122" s="19">
        <f>('Julio 18'!B107+'Ago 18'!B107+'Sep 18'!B107+'Oct 17'!B107+'Nov 17'!B107+'Dic 17'!B107+'Ene 18'!B107+'Feb 18'!B107+'Mar 18'!B107+'Abr 18'!B107+'May 18'!B107+'Jun 18'!B107)/12</f>
        <v>434.75</v>
      </c>
      <c r="D122" s="246">
        <f>('Julio 18'!C107+'Ago 18'!C107+'Sep 18'!C107+'Oct 17'!C107+'Nov 17'!C107+'Dic 17'!C107+'Ene 18'!C107+'Feb 18'!C107+'Mar 18'!C107+'Abr 18'!C107+'May 18'!C107+'Jun 18'!C107)/12</f>
        <v>506.66666666666669</v>
      </c>
      <c r="E122" s="20">
        <f>('Julio 18'!D107+'Ago 18'!D107+'Sep 18'!D107+'Oct 17'!D107+'Nov 17'!D107+'Dic 17'!D107+'Ene 18'!D107+'Feb 18'!D107+'Mar 18'!D107+'Abr 18'!D107+'May 18'!D107+'Jun 18'!D107)</f>
        <v>413393</v>
      </c>
    </row>
    <row r="123" spans="2:5" ht="18" x14ac:dyDescent="0.25">
      <c r="B123" s="7" t="s">
        <v>97</v>
      </c>
      <c r="C123" s="19">
        <f>('Julio 18'!B108+'Ago 18'!B108+'Sep 18'!B108+'Oct 17'!B108+'Nov 17'!B108+'Dic 17'!B108+'Ene 18'!B108+'Feb 18'!B108+'Mar 18'!B108+'Abr 18'!B108+'May 18'!B108+'Jun 18'!B108)/12</f>
        <v>326.58333333333331</v>
      </c>
      <c r="D123" s="246">
        <f>('Julio 18'!C108+'Ago 18'!C108+'Sep 18'!C108+'Oct 17'!C108+'Nov 17'!C108+'Dic 17'!C108+'Ene 18'!C108+'Feb 18'!C108+'Mar 18'!C108+'Abr 18'!C108+'May 18'!C108+'Jun 18'!C108)/12</f>
        <v>378.58333333333331</v>
      </c>
      <c r="E123" s="20">
        <f>('Julio 18'!D108+'Ago 18'!D108+'Sep 18'!D108+'Oct 17'!D108+'Nov 17'!D108+'Dic 17'!D108+'Ene 18'!D108+'Feb 18'!D108+'Mar 18'!D108+'Abr 18'!D108+'May 18'!D108+'Jun 18'!D108)</f>
        <v>310861</v>
      </c>
    </row>
    <row r="124" spans="2:5" ht="18" x14ac:dyDescent="0.25">
      <c r="B124" s="7" t="s">
        <v>98</v>
      </c>
      <c r="C124" s="19">
        <f>('Julio 18'!B109+'Ago 18'!B109+'Sep 18'!B109+'Oct 17'!B109+'Nov 17'!B109+'Dic 17'!B109+'Ene 18'!B109+'Feb 18'!B109+'Mar 18'!B109+'Abr 18'!B109+'May 18'!B109+'Jun 18'!B109)/12</f>
        <v>300.41666666666669</v>
      </c>
      <c r="D124" s="246">
        <f>('Julio 18'!C109+'Ago 18'!C109+'Sep 18'!C109+'Oct 17'!C109+'Nov 17'!C109+'Dic 17'!C109+'Ene 18'!C109+'Feb 18'!C109+'Mar 18'!C109+'Abr 18'!C109+'May 18'!C109+'Jun 18'!C109)/12</f>
        <v>346.16666666666669</v>
      </c>
      <c r="E124" s="20">
        <f>('Julio 18'!D109+'Ago 18'!D109+'Sep 18'!D109+'Oct 17'!D109+'Nov 17'!D109+'Dic 17'!D109+'Ene 18'!D109+'Feb 18'!D109+'Mar 18'!D109+'Abr 18'!D109+'May 18'!D109+'Jun 18'!D109)</f>
        <v>323643</v>
      </c>
    </row>
    <row r="125" spans="2:5" ht="18" x14ac:dyDescent="0.25">
      <c r="B125" s="7" t="s">
        <v>99</v>
      </c>
      <c r="C125" s="19">
        <f>('Julio 18'!B110+'Ago 18'!B110+'Sep 18'!B110+'Oct 17'!B110+'Nov 17'!B110+'Dic 17'!B110+'Ene 18'!B110+'Feb 18'!B110+'Mar 18'!B110+'Abr 18'!B110+'May 18'!B110+'Jun 18'!B110)/12</f>
        <v>505.83333333333331</v>
      </c>
      <c r="D125" s="246">
        <f>('Julio 18'!C110+'Ago 18'!C110+'Sep 18'!C110+'Oct 17'!C110+'Nov 17'!C110+'Dic 17'!C110+'Ene 18'!C110+'Feb 18'!C110+'Mar 18'!C110+'Abr 18'!C110+'May 18'!C110+'Jun 18'!C110)/12</f>
        <v>606.75</v>
      </c>
      <c r="E125" s="20">
        <f>('Julio 18'!D110+'Ago 18'!D110+'Sep 18'!D110+'Oct 17'!D110+'Nov 17'!D110+'Dic 17'!D110+'Ene 18'!D110+'Feb 18'!D110+'Mar 18'!D110+'Abr 18'!D110+'May 18'!D110+'Jun 18'!D110)</f>
        <v>496058</v>
      </c>
    </row>
    <row r="126" spans="2:5" ht="18" x14ac:dyDescent="0.25">
      <c r="B126" s="7" t="s">
        <v>100</v>
      </c>
      <c r="C126" s="19">
        <f>('Julio 18'!B111+'Ago 18'!B111+'Sep 18'!B111+'Oct 17'!B111+'Nov 17'!B111+'Dic 17'!B111+'Ene 18'!B111+'Feb 18'!B111+'Mar 18'!B111+'Abr 18'!B111+'May 18'!B111+'Jun 18'!B111)/12</f>
        <v>403.5</v>
      </c>
      <c r="D126" s="246">
        <f>('Julio 18'!C111+'Ago 18'!C111+'Sep 18'!C111+'Oct 17'!C111+'Nov 17'!C111+'Dic 17'!C111+'Ene 18'!C111+'Feb 18'!C111+'Mar 18'!C111+'Abr 18'!C111+'May 18'!C111+'Jun 18'!C111)/12</f>
        <v>463.58333333333331</v>
      </c>
      <c r="E126" s="20">
        <f>('Julio 18'!D111+'Ago 18'!D111+'Sep 18'!D111+'Oct 17'!D111+'Nov 17'!D111+'Dic 17'!D111+'Ene 18'!D111+'Feb 18'!D111+'Mar 18'!D111+'Abr 18'!D111+'May 18'!D111+'Jun 18'!D111)</f>
        <v>379716</v>
      </c>
    </row>
    <row r="127" spans="2:5" ht="18" x14ac:dyDescent="0.25">
      <c r="B127" s="7" t="s">
        <v>101</v>
      </c>
      <c r="C127" s="19">
        <f>('Julio 18'!B112+'Ago 18'!B112+'Sep 18'!B112+'Oct 17'!B112+'Nov 17'!B112+'Dic 17'!B112+'Ene 18'!B112+'Feb 18'!B112+'Mar 18'!B112+'Abr 18'!B112+'May 18'!B112+'Jun 18'!B112)/12</f>
        <v>387.5</v>
      </c>
      <c r="D127" s="246">
        <f>('Julio 18'!C112+'Ago 18'!C112+'Sep 18'!C112+'Oct 17'!C112+'Nov 17'!C112+'Dic 17'!C112+'Ene 18'!C112+'Feb 18'!C112+'Mar 18'!C112+'Abr 18'!C112+'May 18'!C112+'Jun 18'!C112)/12</f>
        <v>472.91666666666669</v>
      </c>
      <c r="E127" s="20">
        <f>('Julio 18'!D112+'Ago 18'!D112+'Sep 18'!D112+'Oct 17'!D112+'Nov 17'!D112+'Dic 17'!D112+'Ene 18'!D112+'Feb 18'!D112+'Mar 18'!D112+'Abr 18'!D112+'May 18'!D112+'Jun 18'!D112)</f>
        <v>398031</v>
      </c>
    </row>
    <row r="128" spans="2:5" ht="18" x14ac:dyDescent="0.25">
      <c r="B128" s="7" t="s">
        <v>102</v>
      </c>
      <c r="C128" s="19">
        <f>('Julio 18'!B113+'Ago 18'!B113+'Sep 18'!B113+'Oct 17'!B113+'Nov 17'!B113+'Dic 17'!B113+'Ene 18'!B113+'Feb 18'!B113+'Mar 18'!B113+'Abr 18'!B113+'May 18'!B113+'Jun 18'!B113)/12</f>
        <v>535.66666666666663</v>
      </c>
      <c r="D128" s="246">
        <f>('Julio 18'!C113+'Ago 18'!C113+'Sep 18'!C113+'Oct 17'!C113+'Nov 17'!C113+'Dic 17'!C113+'Ene 18'!C113+'Feb 18'!C113+'Mar 18'!C113+'Abr 18'!C113+'May 18'!C113+'Jun 18'!C113)/12</f>
        <v>624.58333333333337</v>
      </c>
      <c r="E128" s="20">
        <f>('Julio 18'!D113+'Ago 18'!D113+'Sep 18'!D113+'Oct 17'!D113+'Nov 17'!D113+'Dic 17'!D113+'Ene 18'!D113+'Feb 18'!D113+'Mar 18'!D113+'Abr 18'!D113+'May 18'!D113+'Jun 18'!D113)</f>
        <v>510995</v>
      </c>
    </row>
    <row r="129" spans="2:5" ht="18" x14ac:dyDescent="0.25">
      <c r="B129" s="7" t="s">
        <v>103</v>
      </c>
      <c r="C129" s="19">
        <f>('Julio 18'!B114+'Ago 18'!B114+'Sep 18'!B114+'Oct 17'!B114+'Nov 17'!B114+'Dic 17'!B114+'Ene 18'!B114+'Feb 18'!B114+'Mar 18'!B114+'Abr 18'!B114+'May 18'!B114+'Jun 18'!B114)/12</f>
        <v>592.5</v>
      </c>
      <c r="D129" s="246">
        <f>('Julio 18'!C114+'Ago 18'!C114+'Sep 18'!C114+'Oct 17'!C114+'Nov 17'!C114+'Dic 17'!C114+'Ene 18'!C114+'Feb 18'!C114+'Mar 18'!C114+'Abr 18'!C114+'May 18'!C114+'Jun 18'!C114)/12</f>
        <v>748.33333333333337</v>
      </c>
      <c r="E129" s="20">
        <f>('Julio 18'!D114+'Ago 18'!D114+'Sep 18'!D114+'Oct 17'!D114+'Nov 17'!D114+'Dic 17'!D114+'Ene 18'!D114+'Feb 18'!D114+'Mar 18'!D114+'Abr 18'!D114+'May 18'!D114+'Jun 18'!D114)</f>
        <v>621819</v>
      </c>
    </row>
    <row r="130" spans="2:5" ht="18" x14ac:dyDescent="0.25">
      <c r="B130" s="7" t="s">
        <v>104</v>
      </c>
      <c r="C130" s="19">
        <f>('Julio 18'!B115+'Ago 18'!B115+'Sep 18'!B115+'Oct 17'!B115+'Nov 17'!B115+'Dic 17'!B115+'Ene 18'!B115+'Feb 18'!B115+'Mar 18'!B115+'Abr 18'!B115+'May 18'!B115+'Jun 18'!B115)/12</f>
        <v>1219</v>
      </c>
      <c r="D130" s="246">
        <f>('Julio 18'!C115+'Ago 18'!C115+'Sep 18'!C115+'Oct 17'!C115+'Nov 17'!C115+'Dic 17'!C115+'Ene 18'!C115+'Feb 18'!C115+'Mar 18'!C115+'Abr 18'!C115+'May 18'!C115+'Jun 18'!C115)/12</f>
        <v>1432.0833333333333</v>
      </c>
      <c r="E130" s="20">
        <f>('Julio 18'!D115+'Ago 18'!D115+'Sep 18'!D115+'Oct 17'!D115+'Nov 17'!D115+'Dic 17'!D115+'Ene 18'!D115+'Feb 18'!D115+'Mar 18'!D115+'Abr 18'!D115+'May 18'!D115+'Jun 18'!D115)</f>
        <v>1189566</v>
      </c>
    </row>
    <row r="131" spans="2:5" ht="18" x14ac:dyDescent="0.25">
      <c r="B131" s="7" t="s">
        <v>105</v>
      </c>
      <c r="C131" s="19">
        <f>('Julio 18'!B116+'Ago 18'!B116+'Sep 18'!B116+'Oct 17'!B116+'Nov 17'!B116+'Dic 17'!B116+'Ene 18'!B116+'Feb 18'!B116+'Mar 18'!B116+'Abr 18'!B116+'May 18'!B116+'Jun 18'!B116)/12</f>
        <v>291.83333333333331</v>
      </c>
      <c r="D131" s="246">
        <f>('Julio 18'!C116+'Ago 18'!C116+'Sep 18'!C116+'Oct 17'!C116+'Nov 17'!C116+'Dic 17'!C116+'Ene 18'!C116+'Feb 18'!C116+'Mar 18'!C116+'Abr 18'!C116+'May 18'!C116+'Jun 18'!C116)/12</f>
        <v>340.66666666666669</v>
      </c>
      <c r="E131" s="20">
        <f>('Julio 18'!D116+'Ago 18'!D116+'Sep 18'!D116+'Oct 17'!D116+'Nov 17'!D116+'Dic 17'!D116+'Ene 18'!D116+'Feb 18'!D116+'Mar 18'!D116+'Abr 18'!D116+'May 18'!D116+'Jun 18'!D116)</f>
        <v>282634</v>
      </c>
    </row>
    <row r="132" spans="2:5" ht="18.75" thickBot="1" x14ac:dyDescent="0.3">
      <c r="B132" s="7" t="s">
        <v>106</v>
      </c>
      <c r="C132" s="33">
        <f>('Julio 18'!B117+'Ago 18'!B117+'Sep 18'!B117+'Oct 17'!B117+'Nov 17'!B117+'Dic 17'!B117+'Ene 18'!B117+'Feb 18'!B117+'Mar 18'!B117+'Abr 18'!B117+'May 18'!B117+'Jun 18'!B117)/12</f>
        <v>551.66666666666663</v>
      </c>
      <c r="D132" s="248">
        <f>('Julio 18'!C117+'Ago 18'!C117+'Sep 18'!C117+'Oct 17'!C117+'Nov 17'!C117+'Dic 17'!C117+'Ene 18'!C117+'Feb 18'!C117+'Mar 18'!C117+'Abr 18'!C117+'May 18'!C117+'Jun 18'!C117)/12</f>
        <v>601.83333333333337</v>
      </c>
      <c r="E132" s="22">
        <f>('Julio 18'!D117+'Ago 18'!D117+'Sep 18'!D117+'Oct 17'!D117+'Nov 17'!D117+'Dic 17'!D117+'Ene 18'!D117+'Feb 18'!D117+'Mar 18'!D117+'Abr 18'!D117+'May 18'!D117+'Jun 18'!D117)</f>
        <v>488249</v>
      </c>
    </row>
    <row r="133" spans="2:5" ht="18.75" thickBot="1" x14ac:dyDescent="0.3">
      <c r="B133" s="13" t="s">
        <v>49</v>
      </c>
      <c r="C133" s="27">
        <f>SUM(C119:C132)</f>
        <v>6186.0833333333339</v>
      </c>
      <c r="D133" s="27">
        <f t="shared" ref="D133:E133" si="8">SUM(D119:D132)</f>
        <v>7296.9166666666661</v>
      </c>
      <c r="E133" s="371">
        <f t="shared" si="8"/>
        <v>6072165</v>
      </c>
    </row>
    <row r="134" spans="2:5" s="322" customFormat="1" ht="18" x14ac:dyDescent="0.25">
      <c r="B134" s="373"/>
      <c r="C134" s="374"/>
      <c r="D134" s="374"/>
      <c r="E134" s="374"/>
    </row>
    <row r="135" spans="2:5" ht="18.75" thickBot="1" x14ac:dyDescent="0.3">
      <c r="B135" s="378"/>
      <c r="C135" s="29"/>
      <c r="D135" s="29"/>
      <c r="E135" s="29"/>
    </row>
    <row r="136" spans="2:5" ht="16.5" thickBot="1" x14ac:dyDescent="0.3">
      <c r="B136" s="439" t="s">
        <v>107</v>
      </c>
      <c r="C136" s="440"/>
      <c r="D136" s="440"/>
      <c r="E136" s="441"/>
    </row>
    <row r="137" spans="2:5" ht="18" x14ac:dyDescent="0.25">
      <c r="B137" s="4" t="s">
        <v>109</v>
      </c>
      <c r="C137" s="30">
        <f>('Julio 18'!B121+'Ago 18'!B121+'Sep 18'!B121+'Oct 17'!B121+'Nov 17'!B121+'Dic 17'!B121+'Ene 18'!B121+'Feb 18'!B121+'Mar 18'!B121+'Abr 18'!B121+'May 18'!B121+'Jun 18'!B121)/12</f>
        <v>664.75</v>
      </c>
      <c r="D137" s="247">
        <f>('Julio 18'!C121+'Ago 18'!C121+'Sep 18'!C121+'Oct 17'!C121+'Nov 17'!C121+'Dic 17'!C121+'Ene 18'!C121+'Feb 18'!C121+'Mar 18'!C121+'Abr 18'!C121+'May 18'!C121+'Jun 18'!C121)/12</f>
        <v>754.33333333333337</v>
      </c>
      <c r="E137" s="245">
        <f>('Julio 18'!D121+'Ago 18'!D121+'Sep 18'!D121+'Oct 17'!D121+'Nov 17'!D121+'Dic 17'!D121+'Ene 18'!D121+'Feb 18'!D121+'Mar 18'!D121+'Abr 18'!D121+'May 18'!D121+'Jun 18'!D121)</f>
        <v>642434</v>
      </c>
    </row>
    <row r="138" spans="2:5" ht="18" x14ac:dyDescent="0.25">
      <c r="B138" s="7" t="s">
        <v>110</v>
      </c>
      <c r="C138" s="19">
        <f>('Julio 18'!B122+'Ago 18'!B122+'Sep 18'!B122+'Oct 17'!B122+'Nov 17'!B122+'Dic 17'!B122+'Ene 18'!B122+'Feb 18'!B122+'Mar 18'!B122+'Abr 18'!B122+'May 18'!B122+'Jun 18'!B122)/12</f>
        <v>132.08333333333334</v>
      </c>
      <c r="D138" s="246">
        <f>('Julio 18'!C122+'Ago 18'!C122+'Sep 18'!C122+'Oct 17'!C122+'Nov 17'!C122+'Dic 17'!C122+'Ene 18'!C122+'Feb 18'!C122+'Mar 18'!C122+'Abr 18'!C122+'May 18'!C122+'Jun 18'!C122)/12</f>
        <v>146</v>
      </c>
      <c r="E138" s="20">
        <f>('Julio 18'!D122+'Ago 18'!D122+'Sep 18'!D122+'Oct 17'!D122+'Nov 17'!D122+'Dic 17'!D122+'Ene 18'!D122+'Feb 18'!D122+'Mar 18'!D122+'Abr 18'!D122+'May 18'!D122+'Jun 18'!D122)</f>
        <v>123875</v>
      </c>
    </row>
    <row r="139" spans="2:5" ht="18" x14ac:dyDescent="0.25">
      <c r="B139" s="7" t="s">
        <v>111</v>
      </c>
      <c r="C139" s="19">
        <f>('Julio 18'!B123+'Ago 18'!B123+'Sep 18'!B123+'Oct 17'!B123+'Nov 17'!B123+'Dic 17'!B123+'Ene 18'!B123+'Feb 18'!B123+'Mar 18'!B123+'Abr 18'!B123+'May 18'!B123+'Jun 18'!B123)/12</f>
        <v>849.33333333333337</v>
      </c>
      <c r="D139" s="246">
        <f>('Julio 18'!C123+'Ago 18'!C123+'Sep 18'!C123+'Oct 17'!C123+'Nov 17'!C123+'Dic 17'!C123+'Ene 18'!C123+'Feb 18'!C123+'Mar 18'!C123+'Abr 18'!C123+'May 18'!C123+'Jun 18'!C123)/12</f>
        <v>1015.4166666666666</v>
      </c>
      <c r="E139" s="20">
        <f>('Julio 18'!D123+'Ago 18'!D123+'Sep 18'!D123+'Oct 17'!D123+'Nov 17'!D123+'Dic 17'!D123+'Ene 18'!D123+'Feb 18'!D123+'Mar 18'!D123+'Abr 18'!D123+'May 18'!D123+'Jun 18'!D123)</f>
        <v>858034</v>
      </c>
    </row>
    <row r="140" spans="2:5" ht="18" x14ac:dyDescent="0.25">
      <c r="B140" s="7" t="s">
        <v>112</v>
      </c>
      <c r="C140" s="19">
        <f>('Julio 18'!B124+'Ago 18'!B124+'Sep 18'!B124+'Oct 17'!B124+'Nov 17'!B124+'Dic 17'!B124+'Ene 18'!B124+'Feb 18'!B124+'Mar 18'!B124+'Abr 18'!B124+'May 18'!B124+'Jun 18'!B124)/12</f>
        <v>850.25</v>
      </c>
      <c r="D140" s="246">
        <f>('Julio 18'!C124+'Ago 18'!C124+'Sep 18'!C124+'Oct 17'!C124+'Nov 17'!C124+'Dic 17'!C124+'Ene 18'!C124+'Feb 18'!C124+'Mar 18'!C124+'Abr 18'!C124+'May 18'!C124+'Jun 18'!C124)/12</f>
        <v>1069.1666666666667</v>
      </c>
      <c r="E140" s="20">
        <f>('Julio 18'!D124+'Ago 18'!D124+'Sep 18'!D124+'Oct 17'!D124+'Nov 17'!D124+'Dic 17'!D124+'Ene 18'!D124+'Feb 18'!D124+'Mar 18'!D124+'Abr 18'!D124+'May 18'!D124+'Jun 18'!D124)</f>
        <v>879544</v>
      </c>
    </row>
    <row r="141" spans="2:5" ht="18" x14ac:dyDescent="0.25">
      <c r="B141" s="7" t="s">
        <v>113</v>
      </c>
      <c r="C141" s="19">
        <f>('Julio 18'!B125+'Ago 18'!B125+'Sep 18'!B125+'Oct 17'!B125+'Nov 17'!B125+'Dic 17'!B125+'Ene 18'!B125+'Feb 18'!B125+'Mar 18'!B125+'Abr 18'!B125+'May 18'!B125+'Jun 18'!B125)/12</f>
        <v>629.5</v>
      </c>
      <c r="D141" s="246">
        <f>('Julio 18'!C125+'Ago 18'!C125+'Sep 18'!C125+'Oct 17'!C125+'Nov 17'!C125+'Dic 17'!C125+'Ene 18'!C125+'Feb 18'!C125+'Mar 18'!C125+'Abr 18'!C125+'May 18'!C125+'Jun 18'!C125)/12</f>
        <v>762.5</v>
      </c>
      <c r="E141" s="20">
        <f>('Julio 18'!D125+'Ago 18'!D125+'Sep 18'!D125+'Oct 17'!D125+'Nov 17'!D125+'Dic 17'!D125+'Ene 18'!D125+'Feb 18'!D125+'Mar 18'!D125+'Abr 18'!D125+'May 18'!D125+'Jun 18'!D125)</f>
        <v>638255</v>
      </c>
    </row>
    <row r="142" spans="2:5" ht="18" x14ac:dyDescent="0.25">
      <c r="B142" s="7" t="s">
        <v>114</v>
      </c>
      <c r="C142" s="19">
        <f>('Julio 18'!B126+'Ago 18'!B126+'Sep 18'!B126+'Oct 17'!B126+'Nov 17'!B126+'Dic 17'!B126+'Ene 18'!B126+'Feb 18'!B126+'Mar 18'!B126+'Abr 18'!B126+'May 18'!B126+'Jun 18'!B126)/12</f>
        <v>701</v>
      </c>
      <c r="D142" s="246">
        <f>('Julio 18'!C126+'Ago 18'!C126+'Sep 18'!C126+'Oct 17'!C126+'Nov 17'!C126+'Dic 17'!C126+'Ene 18'!C126+'Feb 18'!C126+'Mar 18'!C126+'Abr 18'!C126+'May 18'!C126+'Jun 18'!C126)/12</f>
        <v>904.66666666666663</v>
      </c>
      <c r="E142" s="20">
        <f>('Julio 18'!D126+'Ago 18'!D126+'Sep 18'!D126+'Oct 17'!D126+'Nov 17'!D126+'Dic 17'!D126+'Ene 18'!D126+'Feb 18'!D126+'Mar 18'!D126+'Abr 18'!D126+'May 18'!D126+'Jun 18'!D126)</f>
        <v>727073</v>
      </c>
    </row>
    <row r="143" spans="2:5" ht="18.75" thickBot="1" x14ac:dyDescent="0.3">
      <c r="B143" s="7" t="s">
        <v>115</v>
      </c>
      <c r="C143" s="19">
        <f>('Julio 18'!B127+'Ago 18'!B127+'Sep 18'!B127+'Oct 17'!B127+'Nov 17'!B127+'Dic 17'!B127+'Ene 18'!B127+'Feb 18'!B127+'Mar 18'!B127+'Abr 18'!B127+'May 18'!B127+'Jun 18'!B127)/12</f>
        <v>1144.8333333333333</v>
      </c>
      <c r="D143" s="246">
        <f>('Julio 18'!C127+'Ago 18'!C127+'Sep 18'!C127+'Oct 17'!C127+'Nov 17'!C127+'Dic 17'!C127+'Ene 18'!C127+'Feb 18'!C127+'Mar 18'!C127+'Abr 18'!C127+'May 18'!C127+'Jun 18'!C127)/12</f>
        <v>1480.5833333333333</v>
      </c>
      <c r="E143" s="20">
        <f>('Julio 18'!D127+'Ago 18'!D127+'Sep 18'!D127+'Oct 17'!D127+'Nov 17'!D127+'Dic 17'!D127+'Ene 18'!D127+'Feb 18'!D127+'Mar 18'!D127+'Abr 18'!D127+'May 18'!D127+'Jun 18'!D127)</f>
        <v>1255778</v>
      </c>
    </row>
    <row r="144" spans="2:5" ht="18.75" thickBot="1" x14ac:dyDescent="0.3">
      <c r="B144" s="13" t="s">
        <v>49</v>
      </c>
      <c r="C144" s="27">
        <f>SUM(C137:C143)</f>
        <v>4971.75</v>
      </c>
      <c r="D144" s="27">
        <f>SUM(D137:D143)</f>
        <v>6132.666666666667</v>
      </c>
      <c r="E144" s="371">
        <f>SUM(E137:E143)</f>
        <v>5124993</v>
      </c>
    </row>
    <row r="145" spans="2:5" ht="18.75" thickBot="1" x14ac:dyDescent="0.3">
      <c r="B145" s="35"/>
      <c r="C145" s="36"/>
      <c r="D145" s="36"/>
      <c r="E145" s="36"/>
    </row>
    <row r="146" spans="2:5" ht="18.75" thickBot="1" x14ac:dyDescent="0.3">
      <c r="B146" s="46" t="s">
        <v>116</v>
      </c>
      <c r="C146" s="47">
        <f>SUM(C144+C133+C114+C101+C87+C75+C64+C53+C35+C18)</f>
        <v>42133.083333333336</v>
      </c>
      <c r="D146" s="47">
        <f>SUM(D144+D133+D114+D101+D87+D75+D64+D53+D35+D18)</f>
        <v>53586.666666666664</v>
      </c>
      <c r="E146" s="47">
        <f>SUM(E144+E133+E114+E101+E87+E75+E64+E53+E35+E18)</f>
        <v>44878569</v>
      </c>
    </row>
  </sheetData>
  <mergeCells count="13">
    <mergeCell ref="B136:E136"/>
    <mergeCell ref="A1:F1"/>
    <mergeCell ref="A2:F2"/>
    <mergeCell ref="A3:F3"/>
    <mergeCell ref="A4:F4"/>
    <mergeCell ref="A5:F5"/>
    <mergeCell ref="B41:E41"/>
    <mergeCell ref="B56:E56"/>
    <mergeCell ref="B67:E67"/>
    <mergeCell ref="B90:E90"/>
    <mergeCell ref="B104:E104"/>
    <mergeCell ref="B118:E118"/>
    <mergeCell ref="B21:E21"/>
  </mergeCells>
  <pageMargins left="0.7" right="0.7" top="0.75" bottom="0.75" header="0.3" footer="0.3"/>
  <pageSetup orientation="portrait" verticalDpi="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U28"/>
  <sheetViews>
    <sheetView topLeftCell="A4" workbookViewId="0">
      <selection activeCell="F20" sqref="F20"/>
    </sheetView>
  </sheetViews>
  <sheetFormatPr defaultRowHeight="15" x14ac:dyDescent="0.25"/>
  <cols>
    <col min="1" max="1" width="17.28515625" style="56" bestFit="1" customWidth="1"/>
    <col min="2" max="2" width="13.42578125" style="56" bestFit="1" customWidth="1"/>
    <col min="3" max="3" width="9.28515625" style="56" bestFit="1" customWidth="1"/>
    <col min="4" max="4" width="10.7109375" style="56" bestFit="1" customWidth="1"/>
    <col min="5" max="5" width="12.7109375" style="56" bestFit="1" customWidth="1"/>
    <col min="6" max="6" width="10.7109375" style="56" bestFit="1" customWidth="1"/>
    <col min="7" max="7" width="10.28515625" style="56" bestFit="1" customWidth="1"/>
    <col min="8" max="8" width="8.140625" style="56" bestFit="1" customWidth="1"/>
    <col min="9" max="9" width="9" style="56" bestFit="1" customWidth="1"/>
    <col min="10" max="10" width="8" style="56" bestFit="1" customWidth="1"/>
    <col min="11" max="11" width="8.85546875" style="56" bestFit="1" customWidth="1"/>
    <col min="12" max="12" width="8.7109375" style="56" bestFit="1" customWidth="1"/>
    <col min="13" max="13" width="8.140625" style="56" bestFit="1" customWidth="1"/>
    <col min="14" max="14" width="8.85546875" style="56" bestFit="1" customWidth="1"/>
    <col min="15" max="15" width="12.28515625" style="56" bestFit="1" customWidth="1"/>
    <col min="16" max="16" width="13.28515625" style="56" bestFit="1" customWidth="1"/>
    <col min="17" max="17" width="10.5703125" style="56" bestFit="1" customWidth="1"/>
    <col min="18" max="18" width="7.7109375" style="56" bestFit="1" customWidth="1"/>
    <col min="19" max="19" width="8" style="56" bestFit="1" customWidth="1"/>
    <col min="20" max="20" width="3.140625" style="56" bestFit="1" customWidth="1"/>
    <col min="21" max="21" width="14" style="56" bestFit="1" customWidth="1"/>
    <col min="22" max="16384" width="9.140625" style="56"/>
  </cols>
  <sheetData>
    <row r="1" spans="1:21" ht="15.75" x14ac:dyDescent="0.25">
      <c r="E1" s="447" t="s">
        <v>0</v>
      </c>
      <c r="F1" s="447"/>
      <c r="G1" s="447"/>
      <c r="H1" s="447"/>
      <c r="I1" s="447"/>
      <c r="J1" s="447"/>
      <c r="K1" s="447"/>
      <c r="L1" s="447"/>
    </row>
    <row r="2" spans="1:21" ht="15.75" x14ac:dyDescent="0.25">
      <c r="E2" s="447" t="s">
        <v>1</v>
      </c>
      <c r="F2" s="447"/>
      <c r="G2" s="447"/>
      <c r="H2" s="447"/>
      <c r="I2" s="447"/>
      <c r="J2" s="447"/>
      <c r="K2" s="447"/>
      <c r="L2" s="447"/>
    </row>
    <row r="3" spans="1:21" ht="18.75" x14ac:dyDescent="0.3">
      <c r="E3" s="426" t="s">
        <v>2</v>
      </c>
      <c r="F3" s="426"/>
      <c r="G3" s="426"/>
      <c r="H3" s="426"/>
      <c r="I3" s="426"/>
      <c r="J3" s="426"/>
      <c r="K3" s="426"/>
      <c r="L3" s="426"/>
    </row>
    <row r="4" spans="1:21" ht="15.75" x14ac:dyDescent="0.25">
      <c r="E4" s="447" t="s">
        <v>3</v>
      </c>
      <c r="F4" s="447"/>
      <c r="G4" s="447"/>
      <c r="H4" s="447"/>
      <c r="I4" s="447"/>
      <c r="J4" s="447"/>
      <c r="K4" s="447"/>
      <c r="L4" s="447"/>
    </row>
    <row r="5" spans="1:21" ht="15" customHeight="1" x14ac:dyDescent="0.25">
      <c r="E5" s="448" t="s">
        <v>118</v>
      </c>
      <c r="F5" s="448"/>
      <c r="G5" s="448"/>
      <c r="H5" s="448"/>
      <c r="I5" s="448"/>
      <c r="J5" s="448"/>
      <c r="K5" s="448"/>
      <c r="L5" s="448"/>
    </row>
    <row r="6" spans="1:21" x14ac:dyDescent="0.25">
      <c r="E6" s="446" t="s">
        <v>139</v>
      </c>
      <c r="F6" s="446"/>
      <c r="G6" s="446"/>
      <c r="H6" s="446"/>
      <c r="I6" s="446"/>
      <c r="J6" s="446"/>
      <c r="K6" s="446"/>
      <c r="L6" s="446"/>
    </row>
    <row r="7" spans="1:21" ht="15.75" thickBot="1" x14ac:dyDescent="0.3"/>
    <row r="8" spans="1:21" ht="15.75" thickBot="1" x14ac:dyDescent="0.3">
      <c r="A8" s="210" t="s">
        <v>121</v>
      </c>
      <c r="B8" s="211" t="s">
        <v>122</v>
      </c>
      <c r="C8" s="211" t="s">
        <v>123</v>
      </c>
      <c r="D8" s="211" t="s">
        <v>124</v>
      </c>
      <c r="E8" s="211" t="s">
        <v>5</v>
      </c>
      <c r="F8" s="211" t="s">
        <v>9</v>
      </c>
      <c r="G8" s="211" t="s">
        <v>10</v>
      </c>
      <c r="H8" s="211" t="s">
        <v>125</v>
      </c>
      <c r="I8" s="211" t="s">
        <v>126</v>
      </c>
      <c r="J8" s="211" t="s">
        <v>127</v>
      </c>
      <c r="K8" s="211" t="s">
        <v>128</v>
      </c>
      <c r="L8" s="211" t="s">
        <v>129</v>
      </c>
      <c r="M8" s="211" t="s">
        <v>130</v>
      </c>
      <c r="N8" s="211" t="s">
        <v>131</v>
      </c>
      <c r="O8" s="211" t="s">
        <v>132</v>
      </c>
      <c r="P8" s="211" t="s">
        <v>133</v>
      </c>
      <c r="Q8" s="211" t="s">
        <v>134</v>
      </c>
      <c r="R8" s="211" t="s">
        <v>135</v>
      </c>
      <c r="S8" s="211" t="s">
        <v>136</v>
      </c>
      <c r="T8" s="211" t="s">
        <v>137</v>
      </c>
      <c r="U8" s="212" t="s">
        <v>138</v>
      </c>
    </row>
    <row r="9" spans="1:21" x14ac:dyDescent="0.25">
      <c r="A9" s="213" t="s">
        <v>222</v>
      </c>
      <c r="B9" s="214">
        <v>3725789</v>
      </c>
      <c r="C9" s="215">
        <v>1.3222281162305142E-2</v>
      </c>
      <c r="D9" s="216">
        <v>40550</v>
      </c>
      <c r="E9" s="217">
        <v>52569</v>
      </c>
      <c r="F9" s="218">
        <v>32558</v>
      </c>
      <c r="G9" s="216">
        <v>19987</v>
      </c>
      <c r="H9" s="219">
        <v>24</v>
      </c>
      <c r="I9" s="216">
        <v>11830</v>
      </c>
      <c r="J9" s="216">
        <v>2108</v>
      </c>
      <c r="K9" s="216">
        <v>8958</v>
      </c>
      <c r="L9" s="216">
        <v>9636</v>
      </c>
      <c r="M9" s="216">
        <v>3144</v>
      </c>
      <c r="N9" s="216">
        <v>16893</v>
      </c>
      <c r="O9" s="216">
        <v>14655</v>
      </c>
      <c r="P9" s="220">
        <v>226</v>
      </c>
      <c r="Q9" s="217">
        <v>6398</v>
      </c>
      <c r="R9" s="220">
        <v>249</v>
      </c>
      <c r="S9" s="220">
        <v>270</v>
      </c>
      <c r="T9" s="220">
        <v>3</v>
      </c>
      <c r="U9" s="221">
        <v>2</v>
      </c>
    </row>
    <row r="10" spans="1:21" x14ac:dyDescent="0.25">
      <c r="A10" s="222" t="s">
        <v>223</v>
      </c>
      <c r="B10" s="223">
        <v>3725789</v>
      </c>
      <c r="C10" s="224">
        <v>1.2905362935507895E-2</v>
      </c>
      <c r="D10" s="225">
        <v>40108</v>
      </c>
      <c r="E10" s="225">
        <v>51309</v>
      </c>
      <c r="F10" s="226">
        <v>31780</v>
      </c>
      <c r="G10" s="225">
        <v>19506</v>
      </c>
      <c r="H10" s="227">
        <v>23</v>
      </c>
      <c r="I10" s="225">
        <v>11440</v>
      </c>
      <c r="J10" s="225">
        <v>2022</v>
      </c>
      <c r="K10" s="225">
        <v>8688</v>
      </c>
      <c r="L10" s="225">
        <v>9270</v>
      </c>
      <c r="M10" s="225">
        <v>3079</v>
      </c>
      <c r="N10" s="225">
        <v>16810</v>
      </c>
      <c r="O10" s="225">
        <v>14085</v>
      </c>
      <c r="P10" s="228">
        <v>224</v>
      </c>
      <c r="Q10" s="229">
        <v>6216</v>
      </c>
      <c r="R10" s="228">
        <v>245</v>
      </c>
      <c r="S10" s="228">
        <v>267</v>
      </c>
      <c r="T10" s="228">
        <v>3</v>
      </c>
      <c r="U10" s="230">
        <v>2</v>
      </c>
    </row>
    <row r="11" spans="1:21" x14ac:dyDescent="0.25">
      <c r="A11" s="222" t="s">
        <v>224</v>
      </c>
      <c r="B11" s="223">
        <v>3725789</v>
      </c>
      <c r="C11" s="224">
        <v>1.4446189171507844E-2</v>
      </c>
      <c r="D11" s="225">
        <v>43528</v>
      </c>
      <c r="E11" s="225">
        <v>57435</v>
      </c>
      <c r="F11" s="226">
        <v>35120</v>
      </c>
      <c r="G11" s="225">
        <v>22281</v>
      </c>
      <c r="H11" s="227">
        <v>34</v>
      </c>
      <c r="I11" s="225">
        <v>11882</v>
      </c>
      <c r="J11" s="225">
        <v>2264</v>
      </c>
      <c r="K11" s="225">
        <v>10129</v>
      </c>
      <c r="L11" s="225">
        <v>12370</v>
      </c>
      <c r="M11" s="225">
        <v>3992</v>
      </c>
      <c r="N11" s="225">
        <v>16988</v>
      </c>
      <c r="O11" s="225">
        <v>18494</v>
      </c>
      <c r="P11" s="228">
        <v>316</v>
      </c>
      <c r="Q11" s="229">
        <v>6565</v>
      </c>
      <c r="R11" s="228">
        <v>261</v>
      </c>
      <c r="S11" s="228">
        <v>278</v>
      </c>
      <c r="T11" s="228">
        <v>3</v>
      </c>
      <c r="U11" s="230">
        <v>2</v>
      </c>
    </row>
    <row r="12" spans="1:21" x14ac:dyDescent="0.25">
      <c r="A12" s="222" t="s">
        <v>225</v>
      </c>
      <c r="B12" s="223">
        <v>3725789</v>
      </c>
      <c r="C12" s="224">
        <v>1.5171014783714269E-2</v>
      </c>
      <c r="D12" s="225">
        <v>44005</v>
      </c>
      <c r="E12" s="225">
        <v>56524</v>
      </c>
      <c r="F12" s="226">
        <v>34520</v>
      </c>
      <c r="G12" s="225">
        <v>21974</v>
      </c>
      <c r="H12" s="227">
        <v>30</v>
      </c>
      <c r="I12" s="225">
        <v>11527</v>
      </c>
      <c r="J12" s="225">
        <v>2184</v>
      </c>
      <c r="K12" s="225">
        <v>9958</v>
      </c>
      <c r="L12" s="225">
        <v>12137</v>
      </c>
      <c r="M12" s="225">
        <v>3962</v>
      </c>
      <c r="N12" s="225">
        <v>16756</v>
      </c>
      <c r="O12" s="225">
        <v>18215</v>
      </c>
      <c r="P12" s="228">
        <v>307</v>
      </c>
      <c r="Q12" s="229">
        <v>6373</v>
      </c>
      <c r="R12" s="228">
        <v>264</v>
      </c>
      <c r="S12" s="228">
        <v>280</v>
      </c>
      <c r="T12" s="228">
        <v>5</v>
      </c>
      <c r="U12" s="230">
        <v>2</v>
      </c>
    </row>
    <row r="13" spans="1:21" x14ac:dyDescent="0.25">
      <c r="A13" s="222" t="s">
        <v>226</v>
      </c>
      <c r="B13" s="223">
        <v>3725789</v>
      </c>
      <c r="C13" s="224">
        <v>1.4186618052416765E-2</v>
      </c>
      <c r="D13" s="225">
        <v>44349</v>
      </c>
      <c r="E13" s="225">
        <v>56403</v>
      </c>
      <c r="F13" s="226">
        <v>34441</v>
      </c>
      <c r="G13" s="225">
        <v>21930</v>
      </c>
      <c r="H13" s="227">
        <v>32</v>
      </c>
      <c r="I13" s="225">
        <v>11498</v>
      </c>
      <c r="J13" s="225">
        <v>2163</v>
      </c>
      <c r="K13" s="225">
        <v>9958</v>
      </c>
      <c r="L13" s="225">
        <v>12040</v>
      </c>
      <c r="M13" s="225">
        <v>3997</v>
      </c>
      <c r="N13" s="225">
        <v>16747</v>
      </c>
      <c r="O13" s="225">
        <v>18122</v>
      </c>
      <c r="P13" s="228">
        <v>306</v>
      </c>
      <c r="Q13" s="229">
        <v>6373</v>
      </c>
      <c r="R13" s="228">
        <v>280</v>
      </c>
      <c r="S13" s="228">
        <v>290</v>
      </c>
      <c r="T13" s="228">
        <v>4</v>
      </c>
      <c r="U13" s="230">
        <v>2</v>
      </c>
    </row>
    <row r="14" spans="1:21" x14ac:dyDescent="0.25">
      <c r="A14" s="222" t="s">
        <v>227</v>
      </c>
      <c r="B14" s="223">
        <v>3725789</v>
      </c>
      <c r="C14" s="224">
        <v>1.3799525075400129E-2</v>
      </c>
      <c r="D14" s="225">
        <v>43884</v>
      </c>
      <c r="E14" s="225">
        <v>54864</v>
      </c>
      <c r="F14" s="226">
        <v>33506</v>
      </c>
      <c r="G14" s="225">
        <v>21328</v>
      </c>
      <c r="H14" s="227">
        <v>30</v>
      </c>
      <c r="I14" s="225">
        <v>10960</v>
      </c>
      <c r="J14" s="225">
        <v>2058</v>
      </c>
      <c r="K14" s="225">
        <v>9565</v>
      </c>
      <c r="L14" s="225">
        <v>11674</v>
      </c>
      <c r="M14" s="225">
        <v>3869</v>
      </c>
      <c r="N14" s="225">
        <v>16738</v>
      </c>
      <c r="O14" s="225">
        <v>17548</v>
      </c>
      <c r="P14" s="228">
        <v>296</v>
      </c>
      <c r="Q14" s="229">
        <v>6027</v>
      </c>
      <c r="R14" s="228">
        <v>271</v>
      </c>
      <c r="S14" s="228">
        <v>289</v>
      </c>
      <c r="T14" s="228">
        <v>4</v>
      </c>
      <c r="U14" s="230">
        <v>2</v>
      </c>
    </row>
    <row r="15" spans="1:21" x14ac:dyDescent="0.25">
      <c r="A15" s="222" t="s">
        <v>228</v>
      </c>
      <c r="B15" s="223">
        <v>3725789</v>
      </c>
      <c r="C15" s="224">
        <v>1.47E-2</v>
      </c>
      <c r="D15" s="225">
        <v>42534</v>
      </c>
      <c r="E15" s="225">
        <v>53176</v>
      </c>
      <c r="F15" s="226">
        <v>31531</v>
      </c>
      <c r="G15" s="225">
        <v>21618</v>
      </c>
      <c r="H15" s="227">
        <v>27</v>
      </c>
      <c r="I15" s="225">
        <v>10500</v>
      </c>
      <c r="J15" s="225">
        <v>1934</v>
      </c>
      <c r="K15" s="225">
        <v>9217</v>
      </c>
      <c r="L15" s="225">
        <v>11147</v>
      </c>
      <c r="M15" s="225">
        <v>3694</v>
      </c>
      <c r="N15" s="225">
        <v>16684</v>
      </c>
      <c r="O15" s="225">
        <v>16781</v>
      </c>
      <c r="P15" s="228">
        <v>288</v>
      </c>
      <c r="Q15" s="229">
        <v>5815</v>
      </c>
      <c r="R15" s="228">
        <v>256</v>
      </c>
      <c r="S15" s="228">
        <v>279</v>
      </c>
      <c r="T15" s="228">
        <v>4</v>
      </c>
      <c r="U15" s="230">
        <v>2</v>
      </c>
    </row>
    <row r="16" spans="1:21" x14ac:dyDescent="0.25">
      <c r="A16" s="222" t="s">
        <v>229</v>
      </c>
      <c r="B16" s="223">
        <v>3725789</v>
      </c>
      <c r="C16" s="224">
        <v>1.3049048134502517E-2</v>
      </c>
      <c r="D16" s="225">
        <v>39460</v>
      </c>
      <c r="E16" s="225">
        <v>48618</v>
      </c>
      <c r="F16" s="226">
        <v>29886</v>
      </c>
      <c r="G16" s="225">
        <v>18707</v>
      </c>
      <c r="H16" s="227">
        <v>25</v>
      </c>
      <c r="I16" s="225">
        <v>9401</v>
      </c>
      <c r="J16" s="225">
        <v>1671</v>
      </c>
      <c r="K16" s="225">
        <v>8213</v>
      </c>
      <c r="L16" s="225">
        <v>9815</v>
      </c>
      <c r="M16" s="225">
        <v>3312</v>
      </c>
      <c r="N16" s="225">
        <v>16206</v>
      </c>
      <c r="O16" s="225">
        <v>14830</v>
      </c>
      <c r="P16" s="228">
        <v>247</v>
      </c>
      <c r="Q16" s="229">
        <v>5244</v>
      </c>
      <c r="R16" s="228">
        <v>228</v>
      </c>
      <c r="S16" s="228">
        <v>243</v>
      </c>
      <c r="T16" s="228">
        <v>4</v>
      </c>
      <c r="U16" s="230">
        <v>1</v>
      </c>
    </row>
    <row r="17" spans="1:21" x14ac:dyDescent="0.25">
      <c r="A17" s="222" t="s">
        <v>230</v>
      </c>
      <c r="B17" s="223">
        <v>3725789</v>
      </c>
      <c r="C17" s="224">
        <v>1.3403067108738578E-2</v>
      </c>
      <c r="D17" s="225">
        <v>39775</v>
      </c>
      <c r="E17" s="225">
        <v>49937</v>
      </c>
      <c r="F17" s="226">
        <v>30660</v>
      </c>
      <c r="G17" s="225">
        <v>19252</v>
      </c>
      <c r="H17" s="227">
        <v>25</v>
      </c>
      <c r="I17" s="225">
        <v>9680</v>
      </c>
      <c r="J17" s="225">
        <v>1724</v>
      </c>
      <c r="K17" s="225">
        <v>8471</v>
      </c>
      <c r="L17" s="225">
        <v>10144</v>
      </c>
      <c r="M17" s="225">
        <v>3435</v>
      </c>
      <c r="N17" s="225">
        <v>16483</v>
      </c>
      <c r="O17" s="225">
        <v>15341</v>
      </c>
      <c r="P17" s="228">
        <v>244</v>
      </c>
      <c r="Q17" s="229">
        <v>5426</v>
      </c>
      <c r="R17" s="228">
        <v>237</v>
      </c>
      <c r="S17" s="228">
        <v>258</v>
      </c>
      <c r="T17" s="228">
        <v>4</v>
      </c>
      <c r="U17" s="230">
        <v>1</v>
      </c>
    </row>
    <row r="18" spans="1:21" x14ac:dyDescent="0.25">
      <c r="A18" s="222" t="s">
        <v>231</v>
      </c>
      <c r="B18" s="223">
        <v>3725789</v>
      </c>
      <c r="C18" s="224">
        <v>1.2905454388318824E-2</v>
      </c>
      <c r="D18" s="225">
        <v>38080</v>
      </c>
      <c r="E18" s="225">
        <v>48083</v>
      </c>
      <c r="F18" s="226">
        <v>29624</v>
      </c>
      <c r="G18" s="225">
        <v>18442</v>
      </c>
      <c r="H18" s="227">
        <v>17</v>
      </c>
      <c r="I18" s="225">
        <v>9443</v>
      </c>
      <c r="J18" s="225">
        <v>1633</v>
      </c>
      <c r="K18" s="225">
        <v>8040</v>
      </c>
      <c r="L18" s="225">
        <v>9339</v>
      </c>
      <c r="M18" s="225">
        <v>3170</v>
      </c>
      <c r="N18" s="225">
        <v>16458</v>
      </c>
      <c r="O18" s="225">
        <v>14288</v>
      </c>
      <c r="P18" s="228">
        <v>229</v>
      </c>
      <c r="Q18" s="229">
        <v>5323</v>
      </c>
      <c r="R18" s="228">
        <v>237</v>
      </c>
      <c r="S18" s="228">
        <v>247</v>
      </c>
      <c r="T18" s="228">
        <v>4</v>
      </c>
      <c r="U18" s="230">
        <v>1</v>
      </c>
    </row>
    <row r="19" spans="1:21" x14ac:dyDescent="0.25">
      <c r="A19" s="222" t="s">
        <v>232</v>
      </c>
      <c r="B19" s="223">
        <v>3725789</v>
      </c>
      <c r="C19" s="224">
        <v>1.1389265468334358E-2</v>
      </c>
      <c r="D19" s="225">
        <v>34649</v>
      </c>
      <c r="E19" s="225">
        <v>42434</v>
      </c>
      <c r="F19" s="226">
        <v>26303</v>
      </c>
      <c r="G19" s="225">
        <v>16123</v>
      </c>
      <c r="H19" s="227">
        <v>8</v>
      </c>
      <c r="I19" s="225">
        <v>8057</v>
      </c>
      <c r="J19" s="225">
        <v>1352</v>
      </c>
      <c r="K19" s="225">
        <v>6732</v>
      </c>
      <c r="L19" s="225">
        <v>7635</v>
      </c>
      <c r="M19" s="225">
        <v>2672</v>
      </c>
      <c r="N19" s="225">
        <v>15986</v>
      </c>
      <c r="O19" s="225">
        <v>11639</v>
      </c>
      <c r="P19" s="228">
        <v>176</v>
      </c>
      <c r="Q19" s="229">
        <v>4568</v>
      </c>
      <c r="R19" s="228">
        <v>197</v>
      </c>
      <c r="S19" s="228">
        <v>213</v>
      </c>
      <c r="T19" s="228">
        <v>4</v>
      </c>
      <c r="U19" s="230">
        <v>1</v>
      </c>
    </row>
    <row r="20" spans="1:21" ht="15.75" thickBot="1" x14ac:dyDescent="0.3">
      <c r="A20" s="231" t="s">
        <v>233</v>
      </c>
      <c r="B20" s="232">
        <v>3725789</v>
      </c>
      <c r="C20" s="233">
        <v>1.1389265468334358E-2</v>
      </c>
      <c r="D20" s="234">
        <v>34649</v>
      </c>
      <c r="E20" s="234">
        <v>42434</v>
      </c>
      <c r="F20" s="235">
        <v>26303</v>
      </c>
      <c r="G20" s="234">
        <v>16123</v>
      </c>
      <c r="H20" s="236">
        <v>8</v>
      </c>
      <c r="I20" s="234">
        <v>8057</v>
      </c>
      <c r="J20" s="234">
        <v>1352</v>
      </c>
      <c r="K20" s="234">
        <v>6732</v>
      </c>
      <c r="L20" s="234">
        <v>7635</v>
      </c>
      <c r="M20" s="234">
        <v>2672</v>
      </c>
      <c r="N20" s="234">
        <v>15986</v>
      </c>
      <c r="O20" s="234">
        <v>11639</v>
      </c>
      <c r="P20" s="237">
        <v>176</v>
      </c>
      <c r="Q20" s="238">
        <v>4568</v>
      </c>
      <c r="R20" s="237">
        <v>197</v>
      </c>
      <c r="S20" s="237">
        <v>213</v>
      </c>
      <c r="T20" s="237">
        <v>4</v>
      </c>
      <c r="U20" s="239">
        <v>1</v>
      </c>
    </row>
    <row r="24" spans="1:21" ht="15.75" x14ac:dyDescent="0.25">
      <c r="G24" s="445"/>
      <c r="H24" s="445"/>
      <c r="I24" s="445"/>
      <c r="J24" s="445"/>
      <c r="K24" s="445"/>
      <c r="L24" s="445"/>
      <c r="M24" s="445"/>
    </row>
    <row r="25" spans="1:21" ht="15.75" x14ac:dyDescent="0.25">
      <c r="G25" s="445"/>
      <c r="H25" s="445"/>
      <c r="I25" s="445"/>
      <c r="J25" s="445"/>
      <c r="K25" s="445"/>
      <c r="L25" s="445"/>
      <c r="M25" s="445"/>
    </row>
    <row r="26" spans="1:21" ht="15.75" x14ac:dyDescent="0.25">
      <c r="G26" s="445"/>
      <c r="H26" s="445"/>
      <c r="I26" s="445"/>
      <c r="J26" s="445"/>
      <c r="K26" s="445"/>
      <c r="L26" s="445"/>
      <c r="M26" s="445"/>
    </row>
    <row r="27" spans="1:21" ht="15.75" x14ac:dyDescent="0.25">
      <c r="G27" s="445"/>
      <c r="H27" s="445"/>
      <c r="I27" s="445"/>
      <c r="J27" s="445"/>
      <c r="K27" s="445"/>
      <c r="L27" s="445"/>
      <c r="M27" s="445"/>
    </row>
    <row r="28" spans="1:21" ht="15.75" x14ac:dyDescent="0.25">
      <c r="G28" s="445"/>
      <c r="H28" s="445"/>
      <c r="I28" s="445"/>
      <c r="J28" s="445"/>
      <c r="K28" s="445"/>
      <c r="L28" s="445"/>
      <c r="M28" s="445"/>
    </row>
  </sheetData>
  <mergeCells count="11">
    <mergeCell ref="E6:L6"/>
    <mergeCell ref="E1:L1"/>
    <mergeCell ref="E2:L2"/>
    <mergeCell ref="E3:L3"/>
    <mergeCell ref="E4:L4"/>
    <mergeCell ref="E5:L5"/>
    <mergeCell ref="G24:M24"/>
    <mergeCell ref="G25:M25"/>
    <mergeCell ref="G26:M26"/>
    <mergeCell ref="G27:M27"/>
    <mergeCell ref="G28:M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workbookViewId="0">
      <pane xSplit="1" ySplit="8" topLeftCell="B126" activePane="bottomRight" state="frozen"/>
      <selection pane="topRight" activeCell="B1" sqref="B1"/>
      <selection pane="bottomLeft" activeCell="A9" sqref="A9"/>
      <selection pane="bottomRight" activeCell="E126" sqref="E126:E127"/>
    </sheetView>
  </sheetViews>
  <sheetFormatPr defaultRowHeight="15" x14ac:dyDescent="0.25"/>
  <cols>
    <col min="1" max="1" width="18.140625" style="56" bestFit="1" customWidth="1"/>
    <col min="2" max="2" width="12.28515625" style="56" bestFit="1" customWidth="1"/>
    <col min="3" max="3" width="17.85546875" style="56" bestFit="1" customWidth="1"/>
    <col min="4" max="4" width="14.7109375" style="56" bestFit="1" customWidth="1"/>
    <col min="5" max="5" width="37.5703125" style="56" bestFit="1" customWidth="1"/>
    <col min="6" max="6" width="9.2851562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6.5703125" style="56" bestFit="1" customWidth="1"/>
    <col min="11" max="16384" width="9.140625" style="56"/>
  </cols>
  <sheetData>
    <row r="1" spans="1:10" ht="18.75" x14ac:dyDescent="0.3">
      <c r="D1" s="425" t="s">
        <v>0</v>
      </c>
      <c r="E1" s="425"/>
      <c r="F1" s="425"/>
    </row>
    <row r="2" spans="1:10" ht="18.75" x14ac:dyDescent="0.3">
      <c r="D2" s="425" t="s">
        <v>1</v>
      </c>
      <c r="E2" s="425"/>
      <c r="F2" s="425"/>
    </row>
    <row r="3" spans="1:10" ht="18.75" x14ac:dyDescent="0.3">
      <c r="D3" s="426" t="s">
        <v>2</v>
      </c>
      <c r="E3" s="426"/>
      <c r="F3" s="426"/>
    </row>
    <row r="4" spans="1:10" ht="18.75" x14ac:dyDescent="0.3">
      <c r="D4" s="425" t="s">
        <v>3</v>
      </c>
      <c r="E4" s="425"/>
      <c r="F4" s="425"/>
    </row>
    <row r="5" spans="1:10" ht="18.75" x14ac:dyDescent="0.3">
      <c r="D5" s="427" t="s">
        <v>186</v>
      </c>
      <c r="E5" s="427"/>
      <c r="F5" s="427"/>
    </row>
    <row r="6" spans="1:10" ht="15.75" thickBot="1" x14ac:dyDescent="0.3"/>
    <row r="7" spans="1:10" ht="16.5" thickBot="1" x14ac:dyDescent="0.3">
      <c r="A7" s="192" t="s">
        <v>161</v>
      </c>
      <c r="B7" s="58" t="s">
        <v>4</v>
      </c>
      <c r="C7" s="59" t="s">
        <v>5</v>
      </c>
      <c r="D7" s="60" t="s">
        <v>117</v>
      </c>
      <c r="E7" s="61" t="s">
        <v>6</v>
      </c>
      <c r="F7" s="62" t="s">
        <v>7</v>
      </c>
      <c r="G7" s="63" t="s">
        <v>8</v>
      </c>
      <c r="H7" s="61" t="s">
        <v>9</v>
      </c>
      <c r="I7" s="59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466</v>
      </c>
      <c r="C9" s="72">
        <v>577</v>
      </c>
      <c r="D9" s="73">
        <v>42022</v>
      </c>
      <c r="E9" s="74">
        <f>D9/B9</f>
        <v>90.175965665236049</v>
      </c>
      <c r="F9" s="71">
        <v>93</v>
      </c>
      <c r="G9" s="75">
        <f t="shared" ref="G9:G16" si="0">C9-F9</f>
        <v>484</v>
      </c>
      <c r="H9" s="76">
        <f t="shared" ref="H9:H16" si="1">C9-I9-J9</f>
        <v>341</v>
      </c>
      <c r="I9" s="77">
        <v>236</v>
      </c>
      <c r="J9" s="78">
        <v>0</v>
      </c>
    </row>
    <row r="10" spans="1:10" ht="18.75" x14ac:dyDescent="0.3">
      <c r="A10" s="79" t="s">
        <v>14</v>
      </c>
      <c r="B10" s="80">
        <v>467</v>
      </c>
      <c r="C10" s="81">
        <v>637</v>
      </c>
      <c r="D10" s="82">
        <v>45757</v>
      </c>
      <c r="E10" s="83">
        <f t="shared" ref="E10:E16" si="2">D10/B10</f>
        <v>97.980728051391864</v>
      </c>
      <c r="F10" s="84">
        <v>152</v>
      </c>
      <c r="G10" s="75">
        <f t="shared" si="0"/>
        <v>485</v>
      </c>
      <c r="H10" s="76">
        <f t="shared" si="1"/>
        <v>383</v>
      </c>
      <c r="I10" s="77">
        <v>254</v>
      </c>
      <c r="J10" s="78">
        <v>0</v>
      </c>
    </row>
    <row r="11" spans="1:10" ht="18.75" x14ac:dyDescent="0.3">
      <c r="A11" s="79" t="s">
        <v>15</v>
      </c>
      <c r="B11" s="80">
        <v>546</v>
      </c>
      <c r="C11" s="81">
        <v>703</v>
      </c>
      <c r="D11" s="82">
        <v>49184</v>
      </c>
      <c r="E11" s="83">
        <f t="shared" si="2"/>
        <v>90.080586080586087</v>
      </c>
      <c r="F11" s="84">
        <v>146</v>
      </c>
      <c r="G11" s="75">
        <f t="shared" si="0"/>
        <v>557</v>
      </c>
      <c r="H11" s="76">
        <f t="shared" si="1"/>
        <v>429</v>
      </c>
      <c r="I11" s="77">
        <v>274</v>
      </c>
      <c r="J11" s="78">
        <v>0</v>
      </c>
    </row>
    <row r="12" spans="1:10" ht="18.75" x14ac:dyDescent="0.3">
      <c r="A12" s="79" t="s">
        <v>16</v>
      </c>
      <c r="B12" s="80">
        <v>615</v>
      </c>
      <c r="C12" s="81">
        <v>786</v>
      </c>
      <c r="D12" s="82">
        <v>54504</v>
      </c>
      <c r="E12" s="83">
        <f t="shared" si="2"/>
        <v>88.62439024390244</v>
      </c>
      <c r="F12" s="84">
        <v>130</v>
      </c>
      <c r="G12" s="75">
        <f t="shared" si="0"/>
        <v>656</v>
      </c>
      <c r="H12" s="76">
        <f t="shared" si="1"/>
        <v>466</v>
      </c>
      <c r="I12" s="77">
        <v>320</v>
      </c>
      <c r="J12" s="78">
        <v>0</v>
      </c>
    </row>
    <row r="13" spans="1:10" ht="18.75" x14ac:dyDescent="0.3">
      <c r="A13" s="79" t="s">
        <v>17</v>
      </c>
      <c r="B13" s="80">
        <v>144</v>
      </c>
      <c r="C13" s="81">
        <v>194</v>
      </c>
      <c r="D13" s="82">
        <v>13160</v>
      </c>
      <c r="E13" s="83">
        <f t="shared" si="2"/>
        <v>91.388888888888886</v>
      </c>
      <c r="F13" s="84">
        <v>37</v>
      </c>
      <c r="G13" s="75">
        <f t="shared" si="0"/>
        <v>157</v>
      </c>
      <c r="H13" s="76">
        <f t="shared" si="1"/>
        <v>111</v>
      </c>
      <c r="I13" s="77">
        <v>83</v>
      </c>
      <c r="J13" s="78">
        <v>0</v>
      </c>
    </row>
    <row r="14" spans="1:10" ht="18.75" x14ac:dyDescent="0.3">
      <c r="A14" s="79" t="s">
        <v>18</v>
      </c>
      <c r="B14" s="80">
        <v>535</v>
      </c>
      <c r="C14" s="81">
        <v>627</v>
      </c>
      <c r="D14" s="82">
        <v>49147</v>
      </c>
      <c r="E14" s="83">
        <f t="shared" si="2"/>
        <v>91.863551401869159</v>
      </c>
      <c r="F14" s="84">
        <v>95</v>
      </c>
      <c r="G14" s="75">
        <f t="shared" si="0"/>
        <v>532</v>
      </c>
      <c r="H14" s="76">
        <f t="shared" si="1"/>
        <v>372</v>
      </c>
      <c r="I14" s="77">
        <v>255</v>
      </c>
      <c r="J14" s="78">
        <v>0</v>
      </c>
    </row>
    <row r="15" spans="1:10" ht="18.75" x14ac:dyDescent="0.3">
      <c r="A15" s="79" t="s">
        <v>19</v>
      </c>
      <c r="B15" s="80">
        <v>189</v>
      </c>
      <c r="C15" s="81">
        <v>230</v>
      </c>
      <c r="D15" s="82">
        <v>15599</v>
      </c>
      <c r="E15" s="83">
        <f t="shared" si="2"/>
        <v>82.534391534391531</v>
      </c>
      <c r="F15" s="84">
        <v>40</v>
      </c>
      <c r="G15" s="75">
        <f t="shared" si="0"/>
        <v>190</v>
      </c>
      <c r="H15" s="76">
        <f t="shared" si="1"/>
        <v>128</v>
      </c>
      <c r="I15" s="77">
        <v>102</v>
      </c>
      <c r="J15" s="78">
        <v>0</v>
      </c>
    </row>
    <row r="16" spans="1:10" ht="19.5" thickBot="1" x14ac:dyDescent="0.35">
      <c r="A16" s="86" t="s">
        <v>20</v>
      </c>
      <c r="B16" s="87">
        <v>583</v>
      </c>
      <c r="C16" s="88">
        <v>753</v>
      </c>
      <c r="D16" s="89">
        <v>59265</v>
      </c>
      <c r="E16" s="90">
        <f t="shared" si="2"/>
        <v>101.65523156089193</v>
      </c>
      <c r="F16" s="91">
        <v>161</v>
      </c>
      <c r="G16" s="75">
        <f t="shared" si="0"/>
        <v>592</v>
      </c>
      <c r="H16" s="76">
        <f t="shared" si="1"/>
        <v>478</v>
      </c>
      <c r="I16" s="93">
        <v>275</v>
      </c>
      <c r="J16" s="94">
        <v>0</v>
      </c>
    </row>
    <row r="17" spans="1:10" ht="19.5" thickBot="1" x14ac:dyDescent="0.35">
      <c r="A17" s="95" t="s">
        <v>21</v>
      </c>
      <c r="B17" s="96">
        <f>SUM(B9:B16)</f>
        <v>3545</v>
      </c>
      <c r="C17" s="96">
        <f t="shared" ref="C17:E17" si="3">SUM(C9:C16)</f>
        <v>4507</v>
      </c>
      <c r="D17" s="97">
        <f t="shared" si="3"/>
        <v>328638</v>
      </c>
      <c r="E17" s="98">
        <f t="shared" si="3"/>
        <v>734.30373342715791</v>
      </c>
      <c r="F17" s="97">
        <f>SUM(F9:F16)</f>
        <v>854</v>
      </c>
      <c r="G17" s="97">
        <f>SUM(G9:G16)</f>
        <v>3653</v>
      </c>
      <c r="H17" s="96">
        <f t="shared" ref="H17:J17" si="4">SUM(H9:H16)</f>
        <v>2708</v>
      </c>
      <c r="I17" s="99">
        <f>SUM(I9:I16)</f>
        <v>1799</v>
      </c>
      <c r="J17" s="100">
        <f t="shared" si="4"/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933</v>
      </c>
      <c r="C20" s="72">
        <v>1230</v>
      </c>
      <c r="D20" s="73">
        <v>91846</v>
      </c>
      <c r="E20" s="104">
        <f t="shared" ref="E20:E32" si="5">D20/B20</f>
        <v>98.441586280814576</v>
      </c>
      <c r="F20" s="71">
        <v>283</v>
      </c>
      <c r="G20" s="105">
        <f t="shared" ref="G20:G32" si="6">C20-F20</f>
        <v>947</v>
      </c>
      <c r="H20" s="106">
        <f t="shared" ref="H20:H32" si="7">C20-I20-J20</f>
        <v>765</v>
      </c>
      <c r="I20" s="107">
        <v>465</v>
      </c>
      <c r="J20" s="108">
        <v>0</v>
      </c>
    </row>
    <row r="21" spans="1:10" ht="18.75" x14ac:dyDescent="0.3">
      <c r="A21" s="103" t="s">
        <v>24</v>
      </c>
      <c r="B21" s="84">
        <v>558</v>
      </c>
      <c r="C21" s="109">
        <v>755</v>
      </c>
      <c r="D21" s="110">
        <v>56531</v>
      </c>
      <c r="E21" s="111">
        <f t="shared" si="5"/>
        <v>101.31003584229391</v>
      </c>
      <c r="F21" s="84">
        <v>184</v>
      </c>
      <c r="G21" s="75">
        <f t="shared" si="6"/>
        <v>571</v>
      </c>
      <c r="H21" s="85">
        <f t="shared" si="7"/>
        <v>491</v>
      </c>
      <c r="I21" s="112">
        <v>264</v>
      </c>
      <c r="J21" s="113">
        <v>0</v>
      </c>
    </row>
    <row r="22" spans="1:10" ht="18.75" x14ac:dyDescent="0.3">
      <c r="A22" s="70" t="s">
        <v>25</v>
      </c>
      <c r="B22" s="114">
        <v>324</v>
      </c>
      <c r="C22" s="115">
        <v>437</v>
      </c>
      <c r="D22" s="116">
        <v>32255</v>
      </c>
      <c r="E22" s="111">
        <f t="shared" si="5"/>
        <v>99.552469135802468</v>
      </c>
      <c r="F22" s="84">
        <v>114</v>
      </c>
      <c r="G22" s="75">
        <f t="shared" si="6"/>
        <v>323</v>
      </c>
      <c r="H22" s="85">
        <f t="shared" si="7"/>
        <v>276</v>
      </c>
      <c r="I22" s="112">
        <v>161</v>
      </c>
      <c r="J22" s="113">
        <v>0</v>
      </c>
    </row>
    <row r="23" spans="1:10" ht="18.75" x14ac:dyDescent="0.3">
      <c r="A23" s="79" t="s">
        <v>26</v>
      </c>
      <c r="B23" s="117">
        <v>464</v>
      </c>
      <c r="C23" s="118">
        <v>569</v>
      </c>
      <c r="D23" s="119">
        <v>45133</v>
      </c>
      <c r="E23" s="111">
        <f t="shared" si="5"/>
        <v>97.269396551724142</v>
      </c>
      <c r="F23" s="80">
        <v>92</v>
      </c>
      <c r="G23" s="120">
        <f t="shared" si="6"/>
        <v>477</v>
      </c>
      <c r="H23" s="85">
        <f t="shared" si="7"/>
        <v>327</v>
      </c>
      <c r="I23" s="112">
        <v>242</v>
      </c>
      <c r="J23" s="121">
        <v>0</v>
      </c>
    </row>
    <row r="24" spans="1:10" ht="18.75" x14ac:dyDescent="0.3">
      <c r="A24" s="79" t="s">
        <v>27</v>
      </c>
      <c r="B24" s="117">
        <v>252</v>
      </c>
      <c r="C24" s="118">
        <v>335</v>
      </c>
      <c r="D24" s="119">
        <v>23603</v>
      </c>
      <c r="E24" s="111">
        <f t="shared" si="5"/>
        <v>93.662698412698418</v>
      </c>
      <c r="F24" s="80">
        <v>81</v>
      </c>
      <c r="G24" s="120">
        <f t="shared" si="6"/>
        <v>254</v>
      </c>
      <c r="H24" s="85">
        <f t="shared" si="7"/>
        <v>197</v>
      </c>
      <c r="I24" s="112">
        <v>138</v>
      </c>
      <c r="J24" s="121">
        <v>0</v>
      </c>
    </row>
    <row r="25" spans="1:10" ht="18.75" x14ac:dyDescent="0.3">
      <c r="A25" s="79" t="s">
        <v>28</v>
      </c>
      <c r="B25" s="117">
        <v>196</v>
      </c>
      <c r="C25" s="118">
        <v>278</v>
      </c>
      <c r="D25" s="119">
        <v>21529</v>
      </c>
      <c r="E25" s="111">
        <f t="shared" si="5"/>
        <v>109.84183673469387</v>
      </c>
      <c r="F25" s="80">
        <v>77</v>
      </c>
      <c r="G25" s="120">
        <f t="shared" si="6"/>
        <v>201</v>
      </c>
      <c r="H25" s="85">
        <f t="shared" si="7"/>
        <v>176</v>
      </c>
      <c r="I25" s="112">
        <v>102</v>
      </c>
      <c r="J25" s="121">
        <v>0</v>
      </c>
    </row>
    <row r="26" spans="1:10" ht="18.75" x14ac:dyDescent="0.3">
      <c r="A26" s="79" t="s">
        <v>29</v>
      </c>
      <c r="B26" s="117">
        <v>539</v>
      </c>
      <c r="C26" s="118">
        <v>713</v>
      </c>
      <c r="D26" s="119">
        <v>52124</v>
      </c>
      <c r="E26" s="111">
        <f t="shared" si="5"/>
        <v>96.705009276437849</v>
      </c>
      <c r="F26" s="80">
        <v>152</v>
      </c>
      <c r="G26" s="120">
        <f t="shared" si="6"/>
        <v>561</v>
      </c>
      <c r="H26" s="85">
        <f t="shared" si="7"/>
        <v>416</v>
      </c>
      <c r="I26" s="112">
        <v>297</v>
      </c>
      <c r="J26" s="121">
        <v>0</v>
      </c>
    </row>
    <row r="27" spans="1:10" ht="18.75" x14ac:dyDescent="0.3">
      <c r="A27" s="79" t="s">
        <v>30</v>
      </c>
      <c r="B27" s="117">
        <v>626</v>
      </c>
      <c r="C27" s="118">
        <v>826</v>
      </c>
      <c r="D27" s="119">
        <v>64139</v>
      </c>
      <c r="E27" s="111">
        <f t="shared" si="5"/>
        <v>102.45846645367412</v>
      </c>
      <c r="F27" s="80">
        <v>161</v>
      </c>
      <c r="G27" s="120">
        <f t="shared" si="6"/>
        <v>665</v>
      </c>
      <c r="H27" s="85">
        <f t="shared" si="7"/>
        <v>500</v>
      </c>
      <c r="I27" s="112">
        <v>326</v>
      </c>
      <c r="J27" s="121">
        <v>0</v>
      </c>
    </row>
    <row r="28" spans="1:10" ht="18.75" x14ac:dyDescent="0.3">
      <c r="A28" s="79" t="s">
        <v>31</v>
      </c>
      <c r="B28" s="117">
        <v>647</v>
      </c>
      <c r="C28" s="118">
        <v>904</v>
      </c>
      <c r="D28" s="119">
        <v>63847</v>
      </c>
      <c r="E28" s="111">
        <f t="shared" si="5"/>
        <v>98.68160741885626</v>
      </c>
      <c r="F28" s="80">
        <v>251</v>
      </c>
      <c r="G28" s="120">
        <f t="shared" si="6"/>
        <v>653</v>
      </c>
      <c r="H28" s="85">
        <f t="shared" si="7"/>
        <v>586</v>
      </c>
      <c r="I28" s="112">
        <v>318</v>
      </c>
      <c r="J28" s="121">
        <v>0</v>
      </c>
    </row>
    <row r="29" spans="1:10" ht="18.75" x14ac:dyDescent="0.3">
      <c r="A29" s="79" t="s">
        <v>32</v>
      </c>
      <c r="B29" s="117">
        <v>428</v>
      </c>
      <c r="C29" s="118">
        <v>563</v>
      </c>
      <c r="D29" s="119">
        <v>37952</v>
      </c>
      <c r="E29" s="111">
        <f t="shared" si="5"/>
        <v>88.672897196261687</v>
      </c>
      <c r="F29" s="80">
        <v>114</v>
      </c>
      <c r="G29" s="120">
        <f t="shared" si="6"/>
        <v>449</v>
      </c>
      <c r="H29" s="85">
        <f t="shared" si="7"/>
        <v>335</v>
      </c>
      <c r="I29" s="112">
        <v>228</v>
      </c>
      <c r="J29" s="121">
        <v>0</v>
      </c>
    </row>
    <row r="30" spans="1:10" ht="18.75" x14ac:dyDescent="0.3">
      <c r="A30" s="79" t="s">
        <v>33</v>
      </c>
      <c r="B30" s="117">
        <v>328</v>
      </c>
      <c r="C30" s="118">
        <v>474</v>
      </c>
      <c r="D30" s="119">
        <v>34558</v>
      </c>
      <c r="E30" s="111">
        <f t="shared" si="5"/>
        <v>105.35975609756098</v>
      </c>
      <c r="F30" s="80">
        <v>138</v>
      </c>
      <c r="G30" s="120">
        <f t="shared" si="6"/>
        <v>336</v>
      </c>
      <c r="H30" s="85">
        <f t="shared" si="7"/>
        <v>285</v>
      </c>
      <c r="I30" s="112">
        <v>189</v>
      </c>
      <c r="J30" s="121">
        <v>0</v>
      </c>
    </row>
    <row r="31" spans="1:10" ht="18.75" x14ac:dyDescent="0.3">
      <c r="A31" s="122" t="s">
        <v>34</v>
      </c>
      <c r="B31" s="117">
        <v>420</v>
      </c>
      <c r="C31" s="123">
        <v>491</v>
      </c>
      <c r="D31" s="124">
        <v>34503</v>
      </c>
      <c r="E31" s="111">
        <f t="shared" si="5"/>
        <v>82.15</v>
      </c>
      <c r="F31" s="125">
        <v>64</v>
      </c>
      <c r="G31" s="120">
        <f t="shared" si="6"/>
        <v>427</v>
      </c>
      <c r="H31" s="85">
        <f t="shared" si="7"/>
        <v>281</v>
      </c>
      <c r="I31" s="112">
        <v>210</v>
      </c>
      <c r="J31" s="126">
        <v>0</v>
      </c>
    </row>
    <row r="32" spans="1:10" ht="19.5" thickBot="1" x14ac:dyDescent="0.35">
      <c r="A32" s="122" t="s">
        <v>35</v>
      </c>
      <c r="B32" s="361">
        <v>102</v>
      </c>
      <c r="C32" s="123">
        <v>135</v>
      </c>
      <c r="D32" s="124">
        <v>21381</v>
      </c>
      <c r="E32" s="174">
        <f t="shared" si="5"/>
        <v>209.61764705882354</v>
      </c>
      <c r="F32" s="125">
        <v>26</v>
      </c>
      <c r="G32" s="362">
        <f t="shared" si="6"/>
        <v>109</v>
      </c>
      <c r="H32" s="180">
        <f t="shared" si="7"/>
        <v>80</v>
      </c>
      <c r="I32" s="175">
        <v>55</v>
      </c>
      <c r="J32" s="126">
        <v>0</v>
      </c>
    </row>
    <row r="33" spans="1:10" ht="19.5" thickBot="1" x14ac:dyDescent="0.35">
      <c r="A33" s="95" t="s">
        <v>36</v>
      </c>
      <c r="B33" s="133">
        <f>SUM(B20:B32)</f>
        <v>5817</v>
      </c>
      <c r="C33" s="133">
        <f t="shared" ref="C33:E33" si="8">SUM(C20:C32)</f>
        <v>7710</v>
      </c>
      <c r="D33" s="134">
        <f>SUM(D20:D32)</f>
        <v>579401</v>
      </c>
      <c r="E33" s="165">
        <f t="shared" si="8"/>
        <v>1383.7234064596419</v>
      </c>
      <c r="F33" s="133">
        <f>SUM(F20:F32)</f>
        <v>1737</v>
      </c>
      <c r="G33" s="177">
        <f>SUM(G20:G32)</f>
        <v>5973</v>
      </c>
      <c r="H33" s="96">
        <f>SUM(H20:H32)</f>
        <v>4715</v>
      </c>
      <c r="I33" s="99">
        <f>SUM(I20:I32)</f>
        <v>2995</v>
      </c>
      <c r="J33" s="100">
        <f t="shared" ref="J33" si="9">SUM(J20:J32)</f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/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697</v>
      </c>
      <c r="C36" s="118">
        <v>944</v>
      </c>
      <c r="D36" s="119">
        <v>71743</v>
      </c>
      <c r="E36" s="76">
        <f t="shared" ref="E36:E46" si="10">D36/B36</f>
        <v>102.93113342898135</v>
      </c>
      <c r="F36" s="138">
        <v>235</v>
      </c>
      <c r="G36" s="139">
        <f t="shared" ref="G36:G46" si="11">C36-F36</f>
        <v>709</v>
      </c>
      <c r="H36" s="106">
        <f t="shared" ref="H36:H46" si="12">C36-I36-J36</f>
        <v>619</v>
      </c>
      <c r="I36" s="107">
        <v>325</v>
      </c>
      <c r="J36" s="140">
        <v>0</v>
      </c>
    </row>
    <row r="37" spans="1:10" ht="18.75" x14ac:dyDescent="0.3">
      <c r="A37" s="79" t="s">
        <v>39</v>
      </c>
      <c r="B37" s="117">
        <v>703</v>
      </c>
      <c r="C37" s="118">
        <v>1028</v>
      </c>
      <c r="D37" s="119">
        <v>68459</v>
      </c>
      <c r="E37" s="85">
        <f t="shared" si="10"/>
        <v>97.381223328591744</v>
      </c>
      <c r="F37" s="117">
        <v>316</v>
      </c>
      <c r="G37" s="141">
        <f t="shared" si="11"/>
        <v>712</v>
      </c>
      <c r="H37" s="85">
        <f t="shared" si="12"/>
        <v>660</v>
      </c>
      <c r="I37" s="112">
        <v>368</v>
      </c>
      <c r="J37" s="142">
        <v>0</v>
      </c>
    </row>
    <row r="38" spans="1:10" ht="18.75" x14ac:dyDescent="0.3">
      <c r="A38" s="79" t="s">
        <v>40</v>
      </c>
      <c r="B38" s="117">
        <v>426</v>
      </c>
      <c r="C38" s="118">
        <v>612</v>
      </c>
      <c r="D38" s="119">
        <v>41380</v>
      </c>
      <c r="E38" s="85">
        <f t="shared" si="10"/>
        <v>97.136150234741791</v>
      </c>
      <c r="F38" s="117">
        <v>179</v>
      </c>
      <c r="G38" s="141">
        <f t="shared" si="11"/>
        <v>433</v>
      </c>
      <c r="H38" s="85">
        <f t="shared" si="12"/>
        <v>423</v>
      </c>
      <c r="I38" s="112">
        <v>189</v>
      </c>
      <c r="J38" s="142">
        <v>0</v>
      </c>
    </row>
    <row r="39" spans="1:10" ht="18.75" x14ac:dyDescent="0.3">
      <c r="A39" s="79" t="s">
        <v>41</v>
      </c>
      <c r="B39" s="117">
        <v>586</v>
      </c>
      <c r="C39" s="118">
        <v>662</v>
      </c>
      <c r="D39" s="119">
        <v>44000</v>
      </c>
      <c r="E39" s="85">
        <f t="shared" si="10"/>
        <v>75.085324232081916</v>
      </c>
      <c r="F39" s="117">
        <v>75</v>
      </c>
      <c r="G39" s="141">
        <f t="shared" si="11"/>
        <v>587</v>
      </c>
      <c r="H39" s="85">
        <f t="shared" si="12"/>
        <v>365</v>
      </c>
      <c r="I39" s="112">
        <v>297</v>
      </c>
      <c r="J39" s="142">
        <v>0</v>
      </c>
    </row>
    <row r="40" spans="1:10" ht="18.75" x14ac:dyDescent="0.3">
      <c r="A40" s="79" t="s">
        <v>42</v>
      </c>
      <c r="B40" s="117">
        <v>258</v>
      </c>
      <c r="C40" s="118">
        <v>332</v>
      </c>
      <c r="D40" s="119">
        <v>22029</v>
      </c>
      <c r="E40" s="85">
        <f t="shared" si="10"/>
        <v>85.383720930232556</v>
      </c>
      <c r="F40" s="117">
        <v>71</v>
      </c>
      <c r="G40" s="141">
        <f t="shared" si="11"/>
        <v>261</v>
      </c>
      <c r="H40" s="85">
        <f t="shared" si="12"/>
        <v>217</v>
      </c>
      <c r="I40" s="112">
        <v>115</v>
      </c>
      <c r="J40" s="142">
        <v>0</v>
      </c>
    </row>
    <row r="41" spans="1:10" ht="18.75" x14ac:dyDescent="0.3">
      <c r="A41" s="79" t="s">
        <v>43</v>
      </c>
      <c r="B41" s="117">
        <v>381</v>
      </c>
      <c r="C41" s="118">
        <v>471</v>
      </c>
      <c r="D41" s="119">
        <v>31766</v>
      </c>
      <c r="E41" s="85">
        <f t="shared" si="10"/>
        <v>83.375328083989501</v>
      </c>
      <c r="F41" s="117">
        <v>81</v>
      </c>
      <c r="G41" s="141">
        <f t="shared" si="11"/>
        <v>390</v>
      </c>
      <c r="H41" s="85">
        <f t="shared" si="12"/>
        <v>294</v>
      </c>
      <c r="I41" s="112">
        <v>177</v>
      </c>
      <c r="J41" s="142">
        <v>0</v>
      </c>
    </row>
    <row r="42" spans="1:10" ht="18.75" x14ac:dyDescent="0.3">
      <c r="A42" s="79" t="s">
        <v>44</v>
      </c>
      <c r="B42" s="117">
        <v>584</v>
      </c>
      <c r="C42" s="118">
        <v>753</v>
      </c>
      <c r="D42" s="119">
        <v>52796</v>
      </c>
      <c r="E42" s="85">
        <f t="shared" si="10"/>
        <v>90.404109589041099</v>
      </c>
      <c r="F42" s="117">
        <v>163</v>
      </c>
      <c r="G42" s="141">
        <f t="shared" si="11"/>
        <v>590</v>
      </c>
      <c r="H42" s="85">
        <f t="shared" si="12"/>
        <v>434</v>
      </c>
      <c r="I42" s="112">
        <v>319</v>
      </c>
      <c r="J42" s="142">
        <v>0</v>
      </c>
    </row>
    <row r="43" spans="1:10" ht="18.75" x14ac:dyDescent="0.3">
      <c r="A43" s="79" t="s">
        <v>45</v>
      </c>
      <c r="B43" s="117">
        <v>403</v>
      </c>
      <c r="C43" s="118">
        <v>547</v>
      </c>
      <c r="D43" s="119">
        <v>36577</v>
      </c>
      <c r="E43" s="85">
        <f t="shared" si="10"/>
        <v>90.761786600496279</v>
      </c>
      <c r="F43" s="117">
        <v>142</v>
      </c>
      <c r="G43" s="141">
        <f t="shared" si="11"/>
        <v>405</v>
      </c>
      <c r="H43" s="85">
        <f t="shared" si="12"/>
        <v>341</v>
      </c>
      <c r="I43" s="112">
        <v>206</v>
      </c>
      <c r="J43" s="142">
        <v>0</v>
      </c>
    </row>
    <row r="44" spans="1:10" ht="18.75" x14ac:dyDescent="0.3">
      <c r="A44" s="79" t="s">
        <v>46</v>
      </c>
      <c r="B44" s="117">
        <v>271</v>
      </c>
      <c r="C44" s="118">
        <v>322</v>
      </c>
      <c r="D44" s="119">
        <v>22226</v>
      </c>
      <c r="E44" s="85">
        <f t="shared" si="10"/>
        <v>82.014760147601478</v>
      </c>
      <c r="F44" s="117">
        <v>52</v>
      </c>
      <c r="G44" s="141">
        <f t="shared" si="11"/>
        <v>270</v>
      </c>
      <c r="H44" s="85">
        <f t="shared" si="12"/>
        <v>208</v>
      </c>
      <c r="I44" s="112">
        <v>114</v>
      </c>
      <c r="J44" s="142">
        <v>0</v>
      </c>
    </row>
    <row r="45" spans="1:10" ht="18.75" x14ac:dyDescent="0.3">
      <c r="A45" s="79" t="s">
        <v>47</v>
      </c>
      <c r="B45" s="117">
        <v>439</v>
      </c>
      <c r="C45" s="118">
        <v>641</v>
      </c>
      <c r="D45" s="119">
        <v>42551</v>
      </c>
      <c r="E45" s="85">
        <f t="shared" si="10"/>
        <v>96.92710706150342</v>
      </c>
      <c r="F45" s="117">
        <v>194</v>
      </c>
      <c r="G45" s="141">
        <f t="shared" si="11"/>
        <v>447</v>
      </c>
      <c r="H45" s="85">
        <f t="shared" si="12"/>
        <v>383</v>
      </c>
      <c r="I45" s="112">
        <v>258</v>
      </c>
      <c r="J45" s="142">
        <v>0</v>
      </c>
    </row>
    <row r="46" spans="1:10" ht="19.5" thickBot="1" x14ac:dyDescent="0.35">
      <c r="A46" s="122" t="s">
        <v>48</v>
      </c>
      <c r="B46" s="117">
        <v>523</v>
      </c>
      <c r="C46" s="118">
        <v>636</v>
      </c>
      <c r="D46" s="119">
        <v>42227</v>
      </c>
      <c r="E46" s="85">
        <f t="shared" si="10"/>
        <v>80.73996175908222</v>
      </c>
      <c r="F46" s="143">
        <v>118</v>
      </c>
      <c r="G46" s="141">
        <f t="shared" si="11"/>
        <v>518</v>
      </c>
      <c r="H46" s="85">
        <f t="shared" si="12"/>
        <v>357</v>
      </c>
      <c r="I46" s="112">
        <v>279</v>
      </c>
      <c r="J46" s="142">
        <v>0</v>
      </c>
    </row>
    <row r="47" spans="1:10" ht="19.5" thickBot="1" x14ac:dyDescent="0.35">
      <c r="A47" s="95" t="s">
        <v>49</v>
      </c>
      <c r="B47" s="133">
        <f t="shared" ref="B47:J47" si="13">SUM(B36:B46)</f>
        <v>5271</v>
      </c>
      <c r="C47" s="133">
        <f t="shared" si="13"/>
        <v>6948</v>
      </c>
      <c r="D47" s="134">
        <f t="shared" si="13"/>
        <v>475754</v>
      </c>
      <c r="E47" s="98">
        <f t="shared" si="13"/>
        <v>982.1406053963434</v>
      </c>
      <c r="F47" s="147">
        <f t="shared" si="13"/>
        <v>1626</v>
      </c>
      <c r="G47" s="147">
        <f t="shared" si="13"/>
        <v>5322</v>
      </c>
      <c r="H47" s="96">
        <f t="shared" si="13"/>
        <v>4301</v>
      </c>
      <c r="I47" s="99">
        <f t="shared" si="13"/>
        <v>2647</v>
      </c>
      <c r="J47" s="100">
        <f t="shared" si="13"/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360</v>
      </c>
      <c r="C50" s="151">
        <v>451</v>
      </c>
      <c r="D50" s="152">
        <v>36075</v>
      </c>
      <c r="E50" s="106">
        <f t="shared" ref="E50:E56" si="14">D50/B50</f>
        <v>100.20833333333333</v>
      </c>
      <c r="F50" s="138">
        <v>89</v>
      </c>
      <c r="G50" s="153">
        <f t="shared" ref="G50:G56" si="15">C50-F50</f>
        <v>362</v>
      </c>
      <c r="H50" s="154">
        <f t="shared" ref="H50:H56" si="16">C50-I50-J50</f>
        <v>279</v>
      </c>
      <c r="I50" s="107">
        <v>172</v>
      </c>
      <c r="J50" s="108">
        <v>0</v>
      </c>
    </row>
    <row r="51" spans="1:10" ht="18.75" x14ac:dyDescent="0.3">
      <c r="A51" s="79" t="s">
        <v>52</v>
      </c>
      <c r="B51" s="117">
        <v>546</v>
      </c>
      <c r="C51" s="155">
        <v>641</v>
      </c>
      <c r="D51" s="156">
        <v>46160</v>
      </c>
      <c r="E51" s="85">
        <f t="shared" si="14"/>
        <v>84.54212454212454</v>
      </c>
      <c r="F51" s="114">
        <v>79</v>
      </c>
      <c r="G51" s="153">
        <f t="shared" si="15"/>
        <v>562</v>
      </c>
      <c r="H51" s="111">
        <f t="shared" si="16"/>
        <v>383</v>
      </c>
      <c r="I51" s="112">
        <v>258</v>
      </c>
      <c r="J51" s="121">
        <v>0</v>
      </c>
    </row>
    <row r="52" spans="1:10" ht="18.75" x14ac:dyDescent="0.3">
      <c r="A52" s="79" t="s">
        <v>53</v>
      </c>
      <c r="B52" s="117">
        <v>1524</v>
      </c>
      <c r="C52" s="155">
        <v>1886</v>
      </c>
      <c r="D52" s="156">
        <v>150729</v>
      </c>
      <c r="E52" s="85">
        <f t="shared" si="14"/>
        <v>98.903543307086608</v>
      </c>
      <c r="F52" s="114">
        <v>349</v>
      </c>
      <c r="G52" s="153">
        <f t="shared" si="15"/>
        <v>1537</v>
      </c>
      <c r="H52" s="111">
        <f t="shared" si="16"/>
        <v>1167</v>
      </c>
      <c r="I52" s="112">
        <v>719</v>
      </c>
      <c r="J52" s="121">
        <v>0</v>
      </c>
    </row>
    <row r="53" spans="1:10" ht="18.75" x14ac:dyDescent="0.3">
      <c r="A53" s="79" t="s">
        <v>54</v>
      </c>
      <c r="B53" s="117">
        <v>342</v>
      </c>
      <c r="C53" s="155">
        <v>414</v>
      </c>
      <c r="D53" s="156">
        <v>30661</v>
      </c>
      <c r="E53" s="85">
        <f t="shared" si="14"/>
        <v>89.652046783625735</v>
      </c>
      <c r="F53" s="114">
        <v>66</v>
      </c>
      <c r="G53" s="153">
        <f t="shared" si="15"/>
        <v>348</v>
      </c>
      <c r="H53" s="111">
        <f t="shared" si="16"/>
        <v>232</v>
      </c>
      <c r="I53" s="112">
        <v>182</v>
      </c>
      <c r="J53" s="121">
        <v>0</v>
      </c>
    </row>
    <row r="54" spans="1:10" ht="18.75" x14ac:dyDescent="0.3">
      <c r="A54" s="79" t="s">
        <v>55</v>
      </c>
      <c r="B54" s="117">
        <v>325</v>
      </c>
      <c r="C54" s="155">
        <v>408</v>
      </c>
      <c r="D54" s="156">
        <v>28756</v>
      </c>
      <c r="E54" s="85">
        <f t="shared" si="14"/>
        <v>88.48</v>
      </c>
      <c r="F54" s="114">
        <v>74</v>
      </c>
      <c r="G54" s="153">
        <f t="shared" si="15"/>
        <v>334</v>
      </c>
      <c r="H54" s="111">
        <f t="shared" si="16"/>
        <v>246</v>
      </c>
      <c r="I54" s="112">
        <v>162</v>
      </c>
      <c r="J54" s="121">
        <v>0</v>
      </c>
    </row>
    <row r="55" spans="1:10" ht="18.75" x14ac:dyDescent="0.3">
      <c r="A55" s="79" t="s">
        <v>56</v>
      </c>
      <c r="B55" s="117">
        <v>271</v>
      </c>
      <c r="C55" s="155">
        <v>324</v>
      </c>
      <c r="D55" s="156">
        <v>23485</v>
      </c>
      <c r="E55" s="85">
        <f t="shared" si="14"/>
        <v>86.660516605166052</v>
      </c>
      <c r="F55" s="114">
        <v>51</v>
      </c>
      <c r="G55" s="153">
        <f t="shared" si="15"/>
        <v>273</v>
      </c>
      <c r="H55" s="111">
        <f t="shared" si="16"/>
        <v>212</v>
      </c>
      <c r="I55" s="112">
        <v>112</v>
      </c>
      <c r="J55" s="121">
        <v>0</v>
      </c>
    </row>
    <row r="56" spans="1:10" ht="19.5" thickBot="1" x14ac:dyDescent="0.35">
      <c r="A56" s="79" t="s">
        <v>57</v>
      </c>
      <c r="B56" s="144">
        <v>637</v>
      </c>
      <c r="C56" s="157">
        <v>799</v>
      </c>
      <c r="D56" s="158">
        <v>51247</v>
      </c>
      <c r="E56" s="85">
        <f t="shared" si="14"/>
        <v>80.450549450549445</v>
      </c>
      <c r="F56" s="127">
        <v>105</v>
      </c>
      <c r="G56" s="153">
        <f t="shared" si="15"/>
        <v>694</v>
      </c>
      <c r="H56" s="159">
        <f t="shared" si="16"/>
        <v>479</v>
      </c>
      <c r="I56" s="131">
        <v>320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4005</v>
      </c>
      <c r="C57" s="133">
        <f t="shared" ref="C57:J57" si="17">SUM(C50:C56)</f>
        <v>4923</v>
      </c>
      <c r="D57" s="135">
        <f t="shared" si="17"/>
        <v>367113</v>
      </c>
      <c r="E57" s="160">
        <f t="shared" si="17"/>
        <v>628.89711402188573</v>
      </c>
      <c r="F57" s="134">
        <f t="shared" si="17"/>
        <v>813</v>
      </c>
      <c r="G57" s="134">
        <f t="shared" si="17"/>
        <v>4110</v>
      </c>
      <c r="H57" s="161">
        <f t="shared" si="17"/>
        <v>2998</v>
      </c>
      <c r="I57" s="162">
        <f t="shared" si="17"/>
        <v>1925</v>
      </c>
      <c r="J57" s="163">
        <f t="shared" si="17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601</v>
      </c>
      <c r="C60" s="139">
        <v>843</v>
      </c>
      <c r="D60" s="138">
        <v>56975</v>
      </c>
      <c r="E60" s="106">
        <f t="shared" ref="E60:E66" si="18">D60/B60</f>
        <v>94.800332778702156</v>
      </c>
      <c r="F60" s="153">
        <v>243</v>
      </c>
      <c r="G60" s="153">
        <f t="shared" ref="G60:G66" si="19">C60-F60</f>
        <v>600</v>
      </c>
      <c r="H60" s="154">
        <f t="shared" ref="H60:H66" si="20">C60-I60-J60</f>
        <v>510</v>
      </c>
      <c r="I60" s="107">
        <v>333</v>
      </c>
      <c r="J60" s="108">
        <v>0</v>
      </c>
    </row>
    <row r="61" spans="1:10" ht="18.75" x14ac:dyDescent="0.3">
      <c r="A61" s="79" t="s">
        <v>60</v>
      </c>
      <c r="B61" s="117">
        <v>526</v>
      </c>
      <c r="C61" s="141">
        <v>756</v>
      </c>
      <c r="D61" s="117">
        <v>54087</v>
      </c>
      <c r="E61" s="85">
        <f t="shared" si="18"/>
        <v>102.82699619771863</v>
      </c>
      <c r="F61" s="153">
        <v>218</v>
      </c>
      <c r="G61" s="153">
        <f t="shared" si="19"/>
        <v>538</v>
      </c>
      <c r="H61" s="111">
        <f t="shared" si="20"/>
        <v>490</v>
      </c>
      <c r="I61" s="112">
        <v>266</v>
      </c>
      <c r="J61" s="121">
        <v>0</v>
      </c>
    </row>
    <row r="62" spans="1:10" ht="18.75" x14ac:dyDescent="0.3">
      <c r="A62" s="79" t="s">
        <v>61</v>
      </c>
      <c r="B62" s="117">
        <v>631</v>
      </c>
      <c r="C62" s="141">
        <v>888</v>
      </c>
      <c r="D62" s="117">
        <v>59664</v>
      </c>
      <c r="E62" s="85">
        <f t="shared" si="18"/>
        <v>94.554675118858952</v>
      </c>
      <c r="F62" s="153">
        <v>255</v>
      </c>
      <c r="G62" s="153">
        <f t="shared" si="19"/>
        <v>633</v>
      </c>
      <c r="H62" s="111">
        <f t="shared" si="20"/>
        <v>603</v>
      </c>
      <c r="I62" s="112">
        <v>285</v>
      </c>
      <c r="J62" s="121">
        <v>0</v>
      </c>
    </row>
    <row r="63" spans="1:10" ht="18.75" x14ac:dyDescent="0.3">
      <c r="A63" s="79" t="s">
        <v>62</v>
      </c>
      <c r="B63" s="117">
        <v>446</v>
      </c>
      <c r="C63" s="141">
        <v>641</v>
      </c>
      <c r="D63" s="117">
        <v>43011</v>
      </c>
      <c r="E63" s="85">
        <f t="shared" si="18"/>
        <v>96.437219730941706</v>
      </c>
      <c r="F63" s="153">
        <v>176</v>
      </c>
      <c r="G63" s="153">
        <f t="shared" si="19"/>
        <v>465</v>
      </c>
      <c r="H63" s="111">
        <f t="shared" si="20"/>
        <v>399</v>
      </c>
      <c r="I63" s="112">
        <v>242</v>
      </c>
      <c r="J63" s="121">
        <v>0</v>
      </c>
    </row>
    <row r="64" spans="1:10" ht="18.75" x14ac:dyDescent="0.3">
      <c r="A64" s="79" t="s">
        <v>63</v>
      </c>
      <c r="B64" s="117">
        <v>262</v>
      </c>
      <c r="C64" s="141">
        <v>371</v>
      </c>
      <c r="D64" s="117">
        <v>23003</v>
      </c>
      <c r="E64" s="85">
        <f t="shared" si="18"/>
        <v>87.797709923664115</v>
      </c>
      <c r="F64" s="153">
        <v>91</v>
      </c>
      <c r="G64" s="153">
        <f t="shared" si="19"/>
        <v>280</v>
      </c>
      <c r="H64" s="111">
        <f t="shared" si="20"/>
        <v>213</v>
      </c>
      <c r="I64" s="112">
        <v>158</v>
      </c>
      <c r="J64" s="121">
        <v>0</v>
      </c>
    </row>
    <row r="65" spans="1:10" ht="18.75" x14ac:dyDescent="0.3">
      <c r="A65" s="79" t="s">
        <v>64</v>
      </c>
      <c r="B65" s="117">
        <v>551</v>
      </c>
      <c r="C65" s="141">
        <v>764</v>
      </c>
      <c r="D65" s="117">
        <v>57694</v>
      </c>
      <c r="E65" s="85">
        <f t="shared" si="18"/>
        <v>104.70780399274047</v>
      </c>
      <c r="F65" s="153">
        <v>211</v>
      </c>
      <c r="G65" s="153">
        <f t="shared" si="19"/>
        <v>553</v>
      </c>
      <c r="H65" s="111">
        <f t="shared" si="20"/>
        <v>503</v>
      </c>
      <c r="I65" s="112">
        <v>261</v>
      </c>
      <c r="J65" s="121">
        <v>0</v>
      </c>
    </row>
    <row r="66" spans="1:10" ht="19.5" thickBot="1" x14ac:dyDescent="0.35">
      <c r="A66" s="79" t="s">
        <v>65</v>
      </c>
      <c r="B66" s="144">
        <v>566</v>
      </c>
      <c r="C66" s="145">
        <v>739</v>
      </c>
      <c r="D66" s="144">
        <v>59865</v>
      </c>
      <c r="E66" s="85">
        <f t="shared" si="18"/>
        <v>105.76855123674912</v>
      </c>
      <c r="F66" s="164">
        <v>162</v>
      </c>
      <c r="G66" s="153">
        <f t="shared" si="19"/>
        <v>577</v>
      </c>
      <c r="H66" s="159">
        <f t="shared" si="20"/>
        <v>450</v>
      </c>
      <c r="I66" s="131">
        <v>289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3583</v>
      </c>
      <c r="C67" s="133">
        <f t="shared" ref="C67:J67" si="21">SUM(C60:C66)</f>
        <v>5002</v>
      </c>
      <c r="D67" s="133">
        <f t="shared" si="21"/>
        <v>354299</v>
      </c>
      <c r="E67" s="165">
        <f t="shared" si="21"/>
        <v>686.89328897937514</v>
      </c>
      <c r="F67" s="134">
        <f t="shared" si="21"/>
        <v>1356</v>
      </c>
      <c r="G67" s="134">
        <f t="shared" si="21"/>
        <v>3646</v>
      </c>
      <c r="H67" s="96">
        <f t="shared" si="21"/>
        <v>3168</v>
      </c>
      <c r="I67" s="99">
        <f t="shared" si="21"/>
        <v>1834</v>
      </c>
      <c r="J67" s="100">
        <f t="shared" si="21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359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290</v>
      </c>
      <c r="C70" s="139">
        <v>396</v>
      </c>
      <c r="D70" s="138">
        <v>29492</v>
      </c>
      <c r="E70" s="170">
        <f t="shared" ref="E70:E75" si="22">D70/B70</f>
        <v>101.69655172413793</v>
      </c>
      <c r="F70" s="153">
        <v>101</v>
      </c>
      <c r="G70" s="153">
        <f t="shared" ref="G70:G75" si="23">C70-F70</f>
        <v>295</v>
      </c>
      <c r="H70" s="104">
        <f t="shared" ref="H70:H75" si="24">C70-I70-J70</f>
        <v>239</v>
      </c>
      <c r="I70" s="171">
        <v>157</v>
      </c>
      <c r="J70" s="113">
        <v>0</v>
      </c>
    </row>
    <row r="71" spans="1:10" ht="18.75" x14ac:dyDescent="0.3">
      <c r="A71" s="79" t="s">
        <v>68</v>
      </c>
      <c r="B71" s="117">
        <v>626</v>
      </c>
      <c r="C71" s="141">
        <v>857</v>
      </c>
      <c r="D71" s="117">
        <v>65930</v>
      </c>
      <c r="E71" s="172">
        <f t="shared" si="22"/>
        <v>105.31948881789137</v>
      </c>
      <c r="F71" s="153">
        <v>204</v>
      </c>
      <c r="G71" s="153">
        <f t="shared" si="23"/>
        <v>653</v>
      </c>
      <c r="H71" s="111">
        <f t="shared" si="24"/>
        <v>527</v>
      </c>
      <c r="I71" s="112">
        <v>330</v>
      </c>
      <c r="J71" s="121">
        <v>0</v>
      </c>
    </row>
    <row r="72" spans="1:10" ht="18.75" x14ac:dyDescent="0.3">
      <c r="A72" s="79" t="s">
        <v>66</v>
      </c>
      <c r="B72" s="117">
        <v>665</v>
      </c>
      <c r="C72" s="141">
        <v>976</v>
      </c>
      <c r="D72" s="117">
        <v>73922</v>
      </c>
      <c r="E72" s="172">
        <f t="shared" si="22"/>
        <v>111.1609022556391</v>
      </c>
      <c r="F72" s="153">
        <v>282</v>
      </c>
      <c r="G72" s="153">
        <f t="shared" si="23"/>
        <v>694</v>
      </c>
      <c r="H72" s="111">
        <f t="shared" si="24"/>
        <v>616</v>
      </c>
      <c r="I72" s="112">
        <v>360</v>
      </c>
      <c r="J72" s="121">
        <v>0</v>
      </c>
    </row>
    <row r="73" spans="1:10" ht="18.75" x14ac:dyDescent="0.3">
      <c r="A73" s="79" t="s">
        <v>69</v>
      </c>
      <c r="B73" s="117">
        <v>303</v>
      </c>
      <c r="C73" s="141">
        <v>382</v>
      </c>
      <c r="D73" s="117">
        <v>26128</v>
      </c>
      <c r="E73" s="172">
        <f t="shared" si="22"/>
        <v>86.231023102310232</v>
      </c>
      <c r="F73" s="153">
        <v>74</v>
      </c>
      <c r="G73" s="153">
        <f t="shared" si="23"/>
        <v>308</v>
      </c>
      <c r="H73" s="111">
        <f t="shared" si="24"/>
        <v>219</v>
      </c>
      <c r="I73" s="112">
        <v>163</v>
      </c>
      <c r="J73" s="121">
        <v>0</v>
      </c>
    </row>
    <row r="74" spans="1:10" ht="18.75" x14ac:dyDescent="0.3">
      <c r="A74" s="79" t="s">
        <v>70</v>
      </c>
      <c r="B74" s="117">
        <v>358</v>
      </c>
      <c r="C74" s="141">
        <v>497</v>
      </c>
      <c r="D74" s="117">
        <v>37209</v>
      </c>
      <c r="E74" s="172">
        <f t="shared" si="22"/>
        <v>103.93575418994413</v>
      </c>
      <c r="F74" s="153">
        <v>136</v>
      </c>
      <c r="G74" s="153">
        <f t="shared" si="23"/>
        <v>361</v>
      </c>
      <c r="H74" s="111">
        <f t="shared" si="24"/>
        <v>325</v>
      </c>
      <c r="I74" s="112">
        <v>172</v>
      </c>
      <c r="J74" s="121">
        <v>0</v>
      </c>
    </row>
    <row r="75" spans="1:10" ht="19.5" thickBot="1" x14ac:dyDescent="0.35">
      <c r="A75" s="86" t="s">
        <v>71</v>
      </c>
      <c r="B75" s="144">
        <v>353</v>
      </c>
      <c r="C75" s="145">
        <v>491</v>
      </c>
      <c r="D75" s="144">
        <v>36625</v>
      </c>
      <c r="E75" s="173">
        <f t="shared" si="22"/>
        <v>103.75354107648725</v>
      </c>
      <c r="F75" s="164">
        <v>134</v>
      </c>
      <c r="G75" s="153">
        <f t="shared" si="23"/>
        <v>357</v>
      </c>
      <c r="H75" s="174">
        <f t="shared" si="24"/>
        <v>327</v>
      </c>
      <c r="I75" s="175">
        <v>164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2595</v>
      </c>
      <c r="C76" s="133">
        <f t="shared" ref="C76:J76" si="25">SUM(C70:C75)</f>
        <v>3599</v>
      </c>
      <c r="D76" s="133">
        <f t="shared" si="25"/>
        <v>269306</v>
      </c>
      <c r="E76" s="160">
        <f t="shared" si="25"/>
        <v>612.09726116641002</v>
      </c>
      <c r="F76" s="134">
        <f t="shared" si="25"/>
        <v>931</v>
      </c>
      <c r="G76" s="134">
        <f t="shared" si="25"/>
        <v>2668</v>
      </c>
      <c r="H76" s="96">
        <f t="shared" si="25"/>
        <v>2253</v>
      </c>
      <c r="I76" s="99">
        <f t="shared" si="25"/>
        <v>1346</v>
      </c>
      <c r="J76" s="100">
        <f t="shared" si="25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142</v>
      </c>
      <c r="C79" s="139">
        <v>212</v>
      </c>
      <c r="D79" s="138">
        <v>14682</v>
      </c>
      <c r="E79" s="170">
        <f t="shared" ref="E79:E88" si="26">D79/B79</f>
        <v>103.3943661971831</v>
      </c>
      <c r="F79" s="153">
        <v>71</v>
      </c>
      <c r="G79" s="153">
        <f t="shared" ref="G79:G88" si="27">C79-F79</f>
        <v>141</v>
      </c>
      <c r="H79" s="154">
        <f t="shared" ref="H79:H88" si="28">C79-I79-J79</f>
        <v>130</v>
      </c>
      <c r="I79" s="107">
        <v>82</v>
      </c>
      <c r="J79" s="108">
        <v>0</v>
      </c>
    </row>
    <row r="80" spans="1:10" ht="18.75" x14ac:dyDescent="0.3">
      <c r="A80" s="79" t="s">
        <v>74</v>
      </c>
      <c r="B80" s="117">
        <v>11</v>
      </c>
      <c r="C80" s="141">
        <v>16</v>
      </c>
      <c r="D80" s="117">
        <v>1071</v>
      </c>
      <c r="E80" s="172">
        <f t="shared" si="26"/>
        <v>97.36363636363636</v>
      </c>
      <c r="F80" s="153">
        <v>5</v>
      </c>
      <c r="G80" s="153">
        <f t="shared" si="27"/>
        <v>11</v>
      </c>
      <c r="H80" s="111">
        <f t="shared" si="28"/>
        <v>8</v>
      </c>
      <c r="I80" s="112">
        <v>8</v>
      </c>
      <c r="J80" s="121">
        <v>0</v>
      </c>
    </row>
    <row r="81" spans="1:10" ht="18.75" x14ac:dyDescent="0.3">
      <c r="A81" s="79" t="s">
        <v>75</v>
      </c>
      <c r="B81" s="117">
        <v>396</v>
      </c>
      <c r="C81" s="141">
        <v>643</v>
      </c>
      <c r="D81" s="117">
        <v>42364</v>
      </c>
      <c r="E81" s="172">
        <f t="shared" si="26"/>
        <v>106.97979797979798</v>
      </c>
      <c r="F81" s="153">
        <v>250</v>
      </c>
      <c r="G81" s="153">
        <f t="shared" si="27"/>
        <v>393</v>
      </c>
      <c r="H81" s="111">
        <f t="shared" si="28"/>
        <v>422</v>
      </c>
      <c r="I81" s="112">
        <v>221</v>
      </c>
      <c r="J81" s="121">
        <v>0</v>
      </c>
    </row>
    <row r="82" spans="1:10" ht="18.75" x14ac:dyDescent="0.3">
      <c r="A82" s="79" t="s">
        <v>72</v>
      </c>
      <c r="B82" s="117">
        <v>575</v>
      </c>
      <c r="C82" s="141">
        <v>830</v>
      </c>
      <c r="D82" s="117">
        <v>58487</v>
      </c>
      <c r="E82" s="172">
        <f t="shared" si="26"/>
        <v>101.71652173913043</v>
      </c>
      <c r="F82" s="153">
        <v>226</v>
      </c>
      <c r="G82" s="153">
        <f t="shared" si="27"/>
        <v>604</v>
      </c>
      <c r="H82" s="111">
        <f t="shared" si="28"/>
        <v>527</v>
      </c>
      <c r="I82" s="112">
        <v>303</v>
      </c>
      <c r="J82" s="121">
        <v>0</v>
      </c>
    </row>
    <row r="83" spans="1:10" ht="18.75" x14ac:dyDescent="0.3">
      <c r="A83" s="79" t="s">
        <v>76</v>
      </c>
      <c r="B83" s="117">
        <v>522</v>
      </c>
      <c r="C83" s="141">
        <v>688</v>
      </c>
      <c r="D83" s="117">
        <v>48577</v>
      </c>
      <c r="E83" s="172">
        <f t="shared" si="26"/>
        <v>93.059386973180082</v>
      </c>
      <c r="F83" s="153">
        <v>160</v>
      </c>
      <c r="G83" s="153">
        <f t="shared" si="27"/>
        <v>528</v>
      </c>
      <c r="H83" s="111">
        <f t="shared" si="28"/>
        <v>418</v>
      </c>
      <c r="I83" s="112">
        <v>270</v>
      </c>
      <c r="J83" s="121">
        <v>0</v>
      </c>
    </row>
    <row r="84" spans="1:10" ht="18.75" x14ac:dyDescent="0.3">
      <c r="A84" s="79" t="s">
        <v>77</v>
      </c>
      <c r="B84" s="117">
        <v>547</v>
      </c>
      <c r="C84" s="141">
        <v>729</v>
      </c>
      <c r="D84" s="117">
        <v>52016</v>
      </c>
      <c r="E84" s="172">
        <f t="shared" si="26"/>
        <v>95.093235831809878</v>
      </c>
      <c r="F84" s="153">
        <v>174</v>
      </c>
      <c r="G84" s="153">
        <f t="shared" si="27"/>
        <v>555</v>
      </c>
      <c r="H84" s="111">
        <f t="shared" si="28"/>
        <v>454</v>
      </c>
      <c r="I84" s="112">
        <v>275</v>
      </c>
      <c r="J84" s="121">
        <v>0</v>
      </c>
    </row>
    <row r="85" spans="1:10" ht="18.75" x14ac:dyDescent="0.3">
      <c r="A85" s="79" t="s">
        <v>78</v>
      </c>
      <c r="B85" s="117">
        <v>166</v>
      </c>
      <c r="C85" s="141">
        <v>220</v>
      </c>
      <c r="D85" s="117">
        <v>15049</v>
      </c>
      <c r="E85" s="172">
        <f t="shared" si="26"/>
        <v>90.656626506024097</v>
      </c>
      <c r="F85" s="153">
        <v>50</v>
      </c>
      <c r="G85" s="153">
        <f t="shared" si="27"/>
        <v>170</v>
      </c>
      <c r="H85" s="111">
        <f t="shared" si="28"/>
        <v>135</v>
      </c>
      <c r="I85" s="112">
        <v>85</v>
      </c>
      <c r="J85" s="121">
        <v>0</v>
      </c>
    </row>
    <row r="86" spans="1:10" ht="18.75" x14ac:dyDescent="0.3">
      <c r="A86" s="79" t="s">
        <v>79</v>
      </c>
      <c r="B86" s="117">
        <v>384</v>
      </c>
      <c r="C86" s="141">
        <v>497</v>
      </c>
      <c r="D86" s="117">
        <v>32868</v>
      </c>
      <c r="E86" s="172">
        <f t="shared" si="26"/>
        <v>85.59375</v>
      </c>
      <c r="F86" s="153">
        <v>114</v>
      </c>
      <c r="G86" s="153">
        <f t="shared" si="27"/>
        <v>383</v>
      </c>
      <c r="H86" s="111">
        <f t="shared" si="28"/>
        <v>322</v>
      </c>
      <c r="I86" s="112">
        <v>175</v>
      </c>
      <c r="J86" s="121">
        <v>0</v>
      </c>
    </row>
    <row r="87" spans="1:10" ht="18.75" x14ac:dyDescent="0.3">
      <c r="A87" s="79" t="s">
        <v>80</v>
      </c>
      <c r="B87" s="117">
        <v>126</v>
      </c>
      <c r="C87" s="141">
        <v>191</v>
      </c>
      <c r="D87" s="117">
        <v>13338</v>
      </c>
      <c r="E87" s="172">
        <f t="shared" si="26"/>
        <v>105.85714285714286</v>
      </c>
      <c r="F87" s="153">
        <v>60</v>
      </c>
      <c r="G87" s="153">
        <f t="shared" si="27"/>
        <v>131</v>
      </c>
      <c r="H87" s="111">
        <f t="shared" si="28"/>
        <v>114</v>
      </c>
      <c r="I87" s="112">
        <v>77</v>
      </c>
      <c r="J87" s="121">
        <v>0</v>
      </c>
    </row>
    <row r="88" spans="1:10" ht="19.5" thickBot="1" x14ac:dyDescent="0.35">
      <c r="A88" s="86" t="s">
        <v>81</v>
      </c>
      <c r="B88" s="144">
        <v>686</v>
      </c>
      <c r="C88" s="145">
        <v>893</v>
      </c>
      <c r="D88" s="144">
        <v>65427</v>
      </c>
      <c r="E88" s="173">
        <f t="shared" si="26"/>
        <v>95.374635568513114</v>
      </c>
      <c r="F88" s="164">
        <v>194</v>
      </c>
      <c r="G88" s="153">
        <f t="shared" si="27"/>
        <v>699</v>
      </c>
      <c r="H88" s="159">
        <f t="shared" si="28"/>
        <v>565</v>
      </c>
      <c r="I88" s="131">
        <v>328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3555</v>
      </c>
      <c r="C89" s="133">
        <f t="shared" ref="C89:E89" si="29">SUM(C79:C88)</f>
        <v>4919</v>
      </c>
      <c r="D89" s="133">
        <f t="shared" si="29"/>
        <v>343879</v>
      </c>
      <c r="E89" s="176">
        <f t="shared" si="29"/>
        <v>975.08910001641789</v>
      </c>
      <c r="F89" s="177">
        <f>SUM(F79:F88)</f>
        <v>1304</v>
      </c>
      <c r="G89" s="177">
        <f>SUM(G79:G88)</f>
        <v>3615</v>
      </c>
      <c r="H89" s="161">
        <f>SUM(H79:H88)</f>
        <v>3095</v>
      </c>
      <c r="I89" s="162">
        <f t="shared" ref="I89:J89" si="30">SUM(I79:I88)</f>
        <v>1824</v>
      </c>
      <c r="J89" s="163">
        <f t="shared" si="3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369</v>
      </c>
      <c r="C92" s="139">
        <v>461</v>
      </c>
      <c r="D92" s="152">
        <v>42119</v>
      </c>
      <c r="E92" s="106">
        <f t="shared" ref="E92:E100" si="31">D92/B92</f>
        <v>114.14363143631437</v>
      </c>
      <c r="F92" s="153">
        <v>86</v>
      </c>
      <c r="G92" s="153">
        <f t="shared" ref="G92:G100" si="32">C92-F92</f>
        <v>375</v>
      </c>
      <c r="H92" s="154">
        <f t="shared" ref="H92:H100" si="33">C92-I92-J92</f>
        <v>276</v>
      </c>
      <c r="I92" s="107">
        <v>185</v>
      </c>
      <c r="J92" s="108">
        <v>0</v>
      </c>
    </row>
    <row r="93" spans="1:10" ht="18.75" x14ac:dyDescent="0.3">
      <c r="A93" s="79" t="s">
        <v>84</v>
      </c>
      <c r="B93" s="117">
        <v>430</v>
      </c>
      <c r="C93" s="141">
        <v>509</v>
      </c>
      <c r="D93" s="156">
        <v>39708</v>
      </c>
      <c r="E93" s="85">
        <f t="shared" si="31"/>
        <v>92.344186046511624</v>
      </c>
      <c r="F93" s="153">
        <v>69</v>
      </c>
      <c r="G93" s="153">
        <f t="shared" si="32"/>
        <v>440</v>
      </c>
      <c r="H93" s="111">
        <f t="shared" si="33"/>
        <v>298</v>
      </c>
      <c r="I93" s="112">
        <v>211</v>
      </c>
      <c r="J93" s="121">
        <v>0</v>
      </c>
    </row>
    <row r="94" spans="1:10" ht="18.75" x14ac:dyDescent="0.3">
      <c r="A94" s="79" t="s">
        <v>85</v>
      </c>
      <c r="B94" s="117">
        <v>238</v>
      </c>
      <c r="C94" s="141">
        <v>282</v>
      </c>
      <c r="D94" s="156">
        <v>20625</v>
      </c>
      <c r="E94" s="85">
        <f t="shared" si="31"/>
        <v>86.659663865546221</v>
      </c>
      <c r="F94" s="153">
        <v>45</v>
      </c>
      <c r="G94" s="153">
        <f t="shared" si="32"/>
        <v>237</v>
      </c>
      <c r="H94" s="111">
        <f t="shared" si="33"/>
        <v>173</v>
      </c>
      <c r="I94" s="112">
        <v>109</v>
      </c>
      <c r="J94" s="121">
        <v>0</v>
      </c>
    </row>
    <row r="95" spans="1:10" ht="18.75" x14ac:dyDescent="0.3">
      <c r="A95" s="79" t="s">
        <v>86</v>
      </c>
      <c r="B95" s="117">
        <v>118</v>
      </c>
      <c r="C95" s="141">
        <v>137</v>
      </c>
      <c r="D95" s="156">
        <v>11598</v>
      </c>
      <c r="E95" s="85">
        <f t="shared" si="31"/>
        <v>98.288135593220332</v>
      </c>
      <c r="F95" s="153">
        <v>17</v>
      </c>
      <c r="G95" s="153">
        <f t="shared" si="32"/>
        <v>120</v>
      </c>
      <c r="H95" s="111">
        <f t="shared" si="33"/>
        <v>73</v>
      </c>
      <c r="I95" s="112">
        <v>64</v>
      </c>
      <c r="J95" s="121">
        <v>0</v>
      </c>
    </row>
    <row r="96" spans="1:10" ht="18.75" x14ac:dyDescent="0.3">
      <c r="A96" s="79" t="s">
        <v>87</v>
      </c>
      <c r="B96" s="117">
        <v>346</v>
      </c>
      <c r="C96" s="141">
        <v>410</v>
      </c>
      <c r="D96" s="156">
        <v>30126</v>
      </c>
      <c r="E96" s="85">
        <f t="shared" si="31"/>
        <v>87.069364161849705</v>
      </c>
      <c r="F96" s="153">
        <v>49</v>
      </c>
      <c r="G96" s="153">
        <f t="shared" si="32"/>
        <v>361</v>
      </c>
      <c r="H96" s="111">
        <f t="shared" si="33"/>
        <v>258</v>
      </c>
      <c r="I96" s="112">
        <v>152</v>
      </c>
      <c r="J96" s="121">
        <v>0</v>
      </c>
    </row>
    <row r="97" spans="1:10" ht="18.75" x14ac:dyDescent="0.3">
      <c r="A97" s="79" t="s">
        <v>88</v>
      </c>
      <c r="B97" s="117">
        <v>74</v>
      </c>
      <c r="C97" s="141">
        <v>112</v>
      </c>
      <c r="D97" s="156">
        <v>8270</v>
      </c>
      <c r="E97" s="85">
        <f t="shared" si="31"/>
        <v>111.75675675675676</v>
      </c>
      <c r="F97" s="153">
        <v>34</v>
      </c>
      <c r="G97" s="153">
        <f t="shared" si="32"/>
        <v>78</v>
      </c>
      <c r="H97" s="111">
        <f t="shared" si="33"/>
        <v>66</v>
      </c>
      <c r="I97" s="112">
        <v>46</v>
      </c>
      <c r="J97" s="121">
        <v>0</v>
      </c>
    </row>
    <row r="98" spans="1:10" ht="18.75" x14ac:dyDescent="0.3">
      <c r="A98" s="79" t="s">
        <v>89</v>
      </c>
      <c r="B98" s="117">
        <v>1137</v>
      </c>
      <c r="C98" s="141">
        <v>1566</v>
      </c>
      <c r="D98" s="156">
        <v>113445</v>
      </c>
      <c r="E98" s="85">
        <f t="shared" si="31"/>
        <v>99.775725593667545</v>
      </c>
      <c r="F98" s="153">
        <v>398</v>
      </c>
      <c r="G98" s="153">
        <f t="shared" si="32"/>
        <v>1168</v>
      </c>
      <c r="H98" s="111">
        <f t="shared" si="33"/>
        <v>985</v>
      </c>
      <c r="I98" s="112">
        <v>581</v>
      </c>
      <c r="J98" s="121">
        <v>0</v>
      </c>
    </row>
    <row r="99" spans="1:10" ht="18.75" x14ac:dyDescent="0.3">
      <c r="A99" s="178" t="s">
        <v>90</v>
      </c>
      <c r="B99" s="117">
        <v>284</v>
      </c>
      <c r="C99" s="141">
        <v>363</v>
      </c>
      <c r="D99" s="179">
        <v>26309</v>
      </c>
      <c r="E99" s="180">
        <f t="shared" si="31"/>
        <v>92.637323943661968</v>
      </c>
      <c r="F99" s="153">
        <v>73</v>
      </c>
      <c r="G99" s="153">
        <f t="shared" si="32"/>
        <v>290</v>
      </c>
      <c r="H99" s="111">
        <f t="shared" si="33"/>
        <v>194</v>
      </c>
      <c r="I99" s="112">
        <v>169</v>
      </c>
      <c r="J99" s="121">
        <v>0</v>
      </c>
    </row>
    <row r="100" spans="1:10" ht="19.5" thickBot="1" x14ac:dyDescent="0.35">
      <c r="A100" s="79" t="s">
        <v>91</v>
      </c>
      <c r="B100" s="144">
        <v>467</v>
      </c>
      <c r="C100" s="145">
        <v>583</v>
      </c>
      <c r="D100" s="158">
        <v>43573</v>
      </c>
      <c r="E100" s="92">
        <f t="shared" si="31"/>
        <v>93.304068522483945</v>
      </c>
      <c r="F100" s="164">
        <v>107</v>
      </c>
      <c r="G100" s="153">
        <f t="shared" si="32"/>
        <v>476</v>
      </c>
      <c r="H100" s="159">
        <f t="shared" si="33"/>
        <v>341</v>
      </c>
      <c r="I100" s="131">
        <v>242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3463</v>
      </c>
      <c r="C101" s="133">
        <f t="shared" ref="C101:G101" si="34">SUM(C92:C100)</f>
        <v>4423</v>
      </c>
      <c r="D101" s="133">
        <f t="shared" si="34"/>
        <v>335773</v>
      </c>
      <c r="E101" s="160">
        <f t="shared" si="34"/>
        <v>875.97885592001239</v>
      </c>
      <c r="F101" s="134">
        <f t="shared" si="34"/>
        <v>878</v>
      </c>
      <c r="G101" s="134">
        <f t="shared" si="34"/>
        <v>3545</v>
      </c>
      <c r="H101" s="161">
        <f>SUM(H92:H100)</f>
        <v>2664</v>
      </c>
      <c r="I101" s="162">
        <f>SUM(I92:I100)</f>
        <v>1759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222</v>
      </c>
      <c r="C104" s="183">
        <v>274</v>
      </c>
      <c r="D104" s="182">
        <v>18396</v>
      </c>
      <c r="E104" s="170">
        <f t="shared" ref="E104:E117" si="35">D104/B104</f>
        <v>82.86486486486487</v>
      </c>
      <c r="F104" s="153">
        <v>35</v>
      </c>
      <c r="G104" s="153">
        <f t="shared" ref="G104:G117" si="36">C104-F104</f>
        <v>239</v>
      </c>
      <c r="H104" s="154">
        <f t="shared" ref="H104:H117" si="37">C104-I104-J104</f>
        <v>165</v>
      </c>
      <c r="I104" s="107">
        <v>109</v>
      </c>
      <c r="J104" s="108"/>
    </row>
    <row r="105" spans="1:10" ht="18.75" x14ac:dyDescent="0.3">
      <c r="A105" s="184" t="s">
        <v>94</v>
      </c>
      <c r="B105" s="117">
        <v>337</v>
      </c>
      <c r="C105" s="119">
        <v>430</v>
      </c>
      <c r="D105" s="117">
        <v>31730</v>
      </c>
      <c r="E105" s="172">
        <f t="shared" si="35"/>
        <v>94.154302670623139</v>
      </c>
      <c r="F105" s="153">
        <v>76</v>
      </c>
      <c r="G105" s="153">
        <f t="shared" si="36"/>
        <v>354</v>
      </c>
      <c r="H105" s="111">
        <f t="shared" si="37"/>
        <v>260</v>
      </c>
      <c r="I105" s="112">
        <v>170</v>
      </c>
      <c r="J105" s="121"/>
    </row>
    <row r="106" spans="1:10" ht="18.75" x14ac:dyDescent="0.3">
      <c r="A106" s="184" t="s">
        <v>95</v>
      </c>
      <c r="B106" s="114">
        <v>58</v>
      </c>
      <c r="C106" s="185">
        <v>65</v>
      </c>
      <c r="D106" s="114">
        <v>4336</v>
      </c>
      <c r="E106" s="172">
        <f t="shared" si="35"/>
        <v>74.758620689655174</v>
      </c>
      <c r="F106" s="153">
        <v>6</v>
      </c>
      <c r="G106" s="153">
        <f t="shared" si="36"/>
        <v>59</v>
      </c>
      <c r="H106" s="111">
        <f t="shared" si="37"/>
        <v>49</v>
      </c>
      <c r="I106" s="112">
        <v>16</v>
      </c>
      <c r="J106" s="121">
        <v>0</v>
      </c>
    </row>
    <row r="107" spans="1:10" ht="18.75" x14ac:dyDescent="0.3">
      <c r="A107" s="184" t="s">
        <v>96</v>
      </c>
      <c r="B107" s="117">
        <v>467</v>
      </c>
      <c r="C107" s="141">
        <v>559</v>
      </c>
      <c r="D107" s="117">
        <v>43886</v>
      </c>
      <c r="E107" s="172">
        <f t="shared" si="35"/>
        <v>93.974304068522486</v>
      </c>
      <c r="F107" s="153">
        <v>75</v>
      </c>
      <c r="G107" s="153">
        <f t="shared" si="36"/>
        <v>484</v>
      </c>
      <c r="H107" s="111">
        <f t="shared" si="37"/>
        <v>332</v>
      </c>
      <c r="I107" s="112">
        <v>227</v>
      </c>
      <c r="J107" s="121">
        <v>0</v>
      </c>
    </row>
    <row r="108" spans="1:10" ht="18.75" x14ac:dyDescent="0.3">
      <c r="A108" s="79" t="s">
        <v>97</v>
      </c>
      <c r="B108" s="117">
        <v>367</v>
      </c>
      <c r="C108" s="141">
        <v>422</v>
      </c>
      <c r="D108" s="117">
        <v>38943</v>
      </c>
      <c r="E108" s="172">
        <f t="shared" si="35"/>
        <v>106.11171662125341</v>
      </c>
      <c r="F108" s="153">
        <v>47</v>
      </c>
      <c r="G108" s="153">
        <f t="shared" si="36"/>
        <v>375</v>
      </c>
      <c r="H108" s="111">
        <f t="shared" si="37"/>
        <v>266</v>
      </c>
      <c r="I108" s="112">
        <v>156</v>
      </c>
      <c r="J108" s="121">
        <v>0</v>
      </c>
    </row>
    <row r="109" spans="1:10" ht="18.75" x14ac:dyDescent="0.3">
      <c r="A109" s="79" t="s">
        <v>98</v>
      </c>
      <c r="B109" s="117">
        <v>294</v>
      </c>
      <c r="C109" s="141">
        <v>341</v>
      </c>
      <c r="D109" s="117">
        <v>24860</v>
      </c>
      <c r="E109" s="172">
        <f t="shared" si="35"/>
        <v>84.557823129251702</v>
      </c>
      <c r="F109" s="153">
        <v>48</v>
      </c>
      <c r="G109" s="153">
        <f t="shared" si="36"/>
        <v>293</v>
      </c>
      <c r="H109" s="111">
        <f t="shared" si="37"/>
        <v>199</v>
      </c>
      <c r="I109" s="112">
        <v>142</v>
      </c>
      <c r="J109" s="121">
        <v>0</v>
      </c>
    </row>
    <row r="110" spans="1:10" ht="18.75" x14ac:dyDescent="0.3">
      <c r="A110" s="79" t="s">
        <v>99</v>
      </c>
      <c r="B110" s="117">
        <v>564</v>
      </c>
      <c r="C110" s="141">
        <v>676</v>
      </c>
      <c r="D110" s="117">
        <v>55557</v>
      </c>
      <c r="E110" s="172">
        <f t="shared" si="35"/>
        <v>98.505319148936167</v>
      </c>
      <c r="F110" s="153">
        <v>109</v>
      </c>
      <c r="G110" s="153">
        <f t="shared" si="36"/>
        <v>567</v>
      </c>
      <c r="H110" s="111">
        <f t="shared" si="37"/>
        <v>425</v>
      </c>
      <c r="I110" s="112">
        <v>251</v>
      </c>
      <c r="J110" s="121">
        <v>0</v>
      </c>
    </row>
    <row r="111" spans="1:10" ht="18.75" x14ac:dyDescent="0.3">
      <c r="A111" s="79" t="s">
        <v>100</v>
      </c>
      <c r="B111" s="117">
        <v>415</v>
      </c>
      <c r="C111" s="141">
        <v>478</v>
      </c>
      <c r="D111" s="117">
        <v>31410</v>
      </c>
      <c r="E111" s="172">
        <f t="shared" si="35"/>
        <v>75.686746987951807</v>
      </c>
      <c r="F111" s="153">
        <v>47</v>
      </c>
      <c r="G111" s="153">
        <f t="shared" si="36"/>
        <v>431</v>
      </c>
      <c r="H111" s="111">
        <f t="shared" si="37"/>
        <v>269</v>
      </c>
      <c r="I111" s="112">
        <v>209</v>
      </c>
      <c r="J111" s="121">
        <v>0</v>
      </c>
    </row>
    <row r="112" spans="1:10" ht="18.75" x14ac:dyDescent="0.3">
      <c r="A112" s="79" t="s">
        <v>101</v>
      </c>
      <c r="B112" s="117">
        <v>398</v>
      </c>
      <c r="C112" s="141">
        <v>506</v>
      </c>
      <c r="D112" s="117">
        <v>38448</v>
      </c>
      <c r="E112" s="172">
        <f t="shared" si="35"/>
        <v>96.603015075376888</v>
      </c>
      <c r="F112" s="153">
        <v>104</v>
      </c>
      <c r="G112" s="153">
        <f t="shared" si="36"/>
        <v>402</v>
      </c>
      <c r="H112" s="111">
        <f t="shared" si="37"/>
        <v>285</v>
      </c>
      <c r="I112" s="112">
        <v>221</v>
      </c>
      <c r="J112" s="121">
        <v>0</v>
      </c>
    </row>
    <row r="113" spans="1:10" ht="18.75" x14ac:dyDescent="0.3">
      <c r="A113" s="79" t="s">
        <v>102</v>
      </c>
      <c r="B113" s="117">
        <v>546</v>
      </c>
      <c r="C113" s="141">
        <v>636</v>
      </c>
      <c r="D113" s="117">
        <v>50404</v>
      </c>
      <c r="E113" s="172">
        <f t="shared" si="35"/>
        <v>92.315018315018321</v>
      </c>
      <c r="F113" s="153">
        <v>81</v>
      </c>
      <c r="G113" s="153">
        <f t="shared" si="36"/>
        <v>555</v>
      </c>
      <c r="H113" s="111">
        <f t="shared" si="37"/>
        <v>402</v>
      </c>
      <c r="I113" s="112">
        <v>234</v>
      </c>
      <c r="J113" s="121">
        <v>0</v>
      </c>
    </row>
    <row r="114" spans="1:10" ht="18.75" x14ac:dyDescent="0.3">
      <c r="A114" s="79" t="s">
        <v>103</v>
      </c>
      <c r="B114" s="117">
        <v>646</v>
      </c>
      <c r="C114" s="141">
        <v>824</v>
      </c>
      <c r="D114" s="117">
        <v>68537</v>
      </c>
      <c r="E114" s="172">
        <f t="shared" si="35"/>
        <v>106.09442724458205</v>
      </c>
      <c r="F114" s="153">
        <v>168</v>
      </c>
      <c r="G114" s="153">
        <f t="shared" si="36"/>
        <v>656</v>
      </c>
      <c r="H114" s="111">
        <f t="shared" si="37"/>
        <v>496</v>
      </c>
      <c r="I114" s="112">
        <v>328</v>
      </c>
      <c r="J114" s="121">
        <v>0</v>
      </c>
    </row>
    <row r="115" spans="1:10" ht="18.75" x14ac:dyDescent="0.3">
      <c r="A115" s="79" t="s">
        <v>104</v>
      </c>
      <c r="B115" s="117">
        <v>1237</v>
      </c>
      <c r="C115" s="141">
        <v>1484</v>
      </c>
      <c r="D115" s="117">
        <v>115006</v>
      </c>
      <c r="E115" s="172">
        <f t="shared" si="35"/>
        <v>92.971705739692808</v>
      </c>
      <c r="F115" s="153">
        <v>242</v>
      </c>
      <c r="G115" s="153">
        <f t="shared" si="36"/>
        <v>1242</v>
      </c>
      <c r="H115" s="111">
        <f t="shared" si="37"/>
        <v>929</v>
      </c>
      <c r="I115" s="112">
        <v>555</v>
      </c>
      <c r="J115" s="121">
        <v>0</v>
      </c>
    </row>
    <row r="116" spans="1:10" ht="18.75" x14ac:dyDescent="0.3">
      <c r="A116" s="79" t="s">
        <v>105</v>
      </c>
      <c r="B116" s="117">
        <v>271</v>
      </c>
      <c r="C116" s="141">
        <v>322</v>
      </c>
      <c r="D116" s="117">
        <v>21334</v>
      </c>
      <c r="E116" s="172">
        <f t="shared" si="35"/>
        <v>78.723247232472332</v>
      </c>
      <c r="F116" s="153">
        <v>50</v>
      </c>
      <c r="G116" s="153">
        <f t="shared" si="36"/>
        <v>272</v>
      </c>
      <c r="H116" s="111">
        <f t="shared" si="37"/>
        <v>190</v>
      </c>
      <c r="I116" s="112">
        <v>132</v>
      </c>
      <c r="J116" s="121">
        <v>0</v>
      </c>
    </row>
    <row r="117" spans="1:10" ht="19.5" thickBot="1" x14ac:dyDescent="0.35">
      <c r="A117" s="79" t="s">
        <v>106</v>
      </c>
      <c r="B117" s="144">
        <v>559</v>
      </c>
      <c r="C117" s="145">
        <v>615</v>
      </c>
      <c r="D117" s="144">
        <v>46686</v>
      </c>
      <c r="E117" s="173">
        <f t="shared" si="35"/>
        <v>83.516994633273697</v>
      </c>
      <c r="F117" s="164">
        <v>50</v>
      </c>
      <c r="G117" s="153">
        <f t="shared" si="36"/>
        <v>565</v>
      </c>
      <c r="H117" s="159">
        <f t="shared" si="37"/>
        <v>366</v>
      </c>
      <c r="I117" s="131">
        <v>249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6381</v>
      </c>
      <c r="C118" s="133">
        <f t="shared" ref="C118:J118" si="38">SUM(C104:C117)</f>
        <v>7632</v>
      </c>
      <c r="D118" s="133">
        <f t="shared" si="38"/>
        <v>589533</v>
      </c>
      <c r="E118" s="160">
        <f t="shared" si="38"/>
        <v>1260.838106421475</v>
      </c>
      <c r="F118" s="134">
        <f t="shared" si="38"/>
        <v>1138</v>
      </c>
      <c r="G118" s="134">
        <f t="shared" si="38"/>
        <v>6494</v>
      </c>
      <c r="H118" s="161">
        <f>SUM(H104:H117)</f>
        <v>4633</v>
      </c>
      <c r="I118" s="162">
        <f t="shared" si="38"/>
        <v>2999</v>
      </c>
      <c r="J118" s="163">
        <f t="shared" si="38"/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109</v>
      </c>
      <c r="B121" s="138">
        <v>748</v>
      </c>
      <c r="C121" s="186">
        <v>858</v>
      </c>
      <c r="D121" s="138">
        <v>73917</v>
      </c>
      <c r="E121" s="170">
        <f t="shared" ref="E121:E127" si="39">D121/B121</f>
        <v>98.819518716577534</v>
      </c>
      <c r="F121" s="138">
        <v>108</v>
      </c>
      <c r="G121" s="186">
        <f t="shared" ref="G121:G126" si="40">C121-F121</f>
        <v>750</v>
      </c>
      <c r="H121" s="106">
        <f t="shared" ref="H121:H126" si="41">C121-I121-J121</f>
        <v>511</v>
      </c>
      <c r="I121" s="107">
        <v>347</v>
      </c>
      <c r="J121" s="140">
        <v>0</v>
      </c>
    </row>
    <row r="122" spans="1:10" ht="18.75" x14ac:dyDescent="0.3">
      <c r="A122" s="79" t="s">
        <v>110</v>
      </c>
      <c r="B122" s="114">
        <v>146</v>
      </c>
      <c r="C122" s="153">
        <v>163</v>
      </c>
      <c r="D122" s="114">
        <v>12788</v>
      </c>
      <c r="E122" s="172">
        <f t="shared" si="39"/>
        <v>87.589041095890408</v>
      </c>
      <c r="F122" s="117">
        <v>17</v>
      </c>
      <c r="G122" s="187">
        <f t="shared" si="40"/>
        <v>146</v>
      </c>
      <c r="H122" s="85">
        <f t="shared" si="41"/>
        <v>114</v>
      </c>
      <c r="I122" s="112">
        <v>49</v>
      </c>
      <c r="J122" s="142">
        <v>0</v>
      </c>
    </row>
    <row r="123" spans="1:10" ht="18.75" x14ac:dyDescent="0.3">
      <c r="A123" s="79" t="s">
        <v>111</v>
      </c>
      <c r="B123" s="117">
        <v>754</v>
      </c>
      <c r="C123" s="155">
        <v>925</v>
      </c>
      <c r="D123" s="117">
        <v>62282</v>
      </c>
      <c r="E123" s="172">
        <f t="shared" si="39"/>
        <v>82.602122015915114</v>
      </c>
      <c r="F123" s="117">
        <v>157</v>
      </c>
      <c r="G123" s="187">
        <f t="shared" si="40"/>
        <v>768</v>
      </c>
      <c r="H123" s="85">
        <f t="shared" si="41"/>
        <v>538</v>
      </c>
      <c r="I123" s="112">
        <v>387</v>
      </c>
      <c r="J123" s="142">
        <v>0</v>
      </c>
    </row>
    <row r="124" spans="1:10" ht="18.75" x14ac:dyDescent="0.3">
      <c r="A124" s="79" t="s">
        <v>112</v>
      </c>
      <c r="B124" s="117">
        <v>873</v>
      </c>
      <c r="C124" s="155">
        <v>1111</v>
      </c>
      <c r="D124" s="117">
        <v>84481</v>
      </c>
      <c r="E124" s="172">
        <f t="shared" si="39"/>
        <v>96.770904925544102</v>
      </c>
      <c r="F124" s="117">
        <v>222</v>
      </c>
      <c r="G124" s="187">
        <f t="shared" si="40"/>
        <v>889</v>
      </c>
      <c r="H124" s="85">
        <f t="shared" si="41"/>
        <v>733</v>
      </c>
      <c r="I124" s="112">
        <v>378</v>
      </c>
      <c r="J124" s="142">
        <v>0</v>
      </c>
    </row>
    <row r="125" spans="1:10" ht="18.75" x14ac:dyDescent="0.3">
      <c r="A125" s="79" t="s">
        <v>113</v>
      </c>
      <c r="B125" s="117">
        <v>685</v>
      </c>
      <c r="C125" s="155">
        <v>829</v>
      </c>
      <c r="D125" s="117">
        <v>63426</v>
      </c>
      <c r="E125" s="172">
        <f t="shared" si="39"/>
        <v>92.592700729927003</v>
      </c>
      <c r="F125" s="117">
        <v>141</v>
      </c>
      <c r="G125" s="187">
        <f t="shared" si="40"/>
        <v>688</v>
      </c>
      <c r="H125" s="85">
        <f t="shared" si="41"/>
        <v>550</v>
      </c>
      <c r="I125" s="112">
        <v>279</v>
      </c>
      <c r="J125" s="142">
        <v>0</v>
      </c>
    </row>
    <row r="126" spans="1:10" ht="18.75" x14ac:dyDescent="0.3">
      <c r="A126" s="79" t="s">
        <v>114</v>
      </c>
      <c r="B126" s="117">
        <v>711</v>
      </c>
      <c r="C126" s="155">
        <v>926</v>
      </c>
      <c r="D126" s="117">
        <v>66110</v>
      </c>
      <c r="E126" s="172">
        <f t="shared" si="39"/>
        <v>92.981715893108301</v>
      </c>
      <c r="F126" s="117">
        <v>207</v>
      </c>
      <c r="G126" s="187">
        <f t="shared" si="40"/>
        <v>719</v>
      </c>
      <c r="H126" s="85">
        <f t="shared" si="41"/>
        <v>574</v>
      </c>
      <c r="I126" s="112">
        <v>352</v>
      </c>
      <c r="J126" s="142">
        <v>0</v>
      </c>
    </row>
    <row r="127" spans="1:10" ht="19.5" thickBot="1" x14ac:dyDescent="0.35">
      <c r="A127" s="79" t="s">
        <v>206</v>
      </c>
      <c r="B127" s="117">
        <v>1342</v>
      </c>
      <c r="C127" s="155">
        <v>1749</v>
      </c>
      <c r="D127" s="117">
        <v>150249</v>
      </c>
      <c r="E127" s="172">
        <f t="shared" si="39"/>
        <v>111.95901639344262</v>
      </c>
      <c r="F127" s="117">
        <v>402</v>
      </c>
      <c r="G127" s="187">
        <v>1347</v>
      </c>
      <c r="H127" s="85">
        <v>1107</v>
      </c>
      <c r="I127" s="112">
        <v>642</v>
      </c>
      <c r="J127" s="142">
        <v>0</v>
      </c>
    </row>
    <row r="128" spans="1:10" ht="19.5" thickBot="1" x14ac:dyDescent="0.35">
      <c r="A128" s="95" t="s">
        <v>49</v>
      </c>
      <c r="B128" s="133">
        <f t="shared" ref="B128:J128" si="42">SUM(B121:B127)</f>
        <v>5259</v>
      </c>
      <c r="C128" s="133">
        <f t="shared" si="42"/>
        <v>6561</v>
      </c>
      <c r="D128" s="133">
        <f t="shared" si="42"/>
        <v>513253</v>
      </c>
      <c r="E128" s="160">
        <f t="shared" si="42"/>
        <v>663.31501977040512</v>
      </c>
      <c r="F128" s="147">
        <f t="shared" si="42"/>
        <v>1254</v>
      </c>
      <c r="G128" s="147">
        <f t="shared" si="42"/>
        <v>5307</v>
      </c>
      <c r="H128" s="161">
        <f t="shared" si="42"/>
        <v>4127</v>
      </c>
      <c r="I128" s="162">
        <f t="shared" si="42"/>
        <v>2434</v>
      </c>
      <c r="J128" s="163">
        <f t="shared" si="42"/>
        <v>0</v>
      </c>
    </row>
    <row r="129" spans="1:10" ht="19.5" thickBot="1" x14ac:dyDescent="0.35">
      <c r="A129" s="148"/>
      <c r="B129" s="149"/>
      <c r="C129" s="149"/>
      <c r="D129" s="149"/>
      <c r="E129" s="150"/>
      <c r="F129" s="137"/>
      <c r="G129" s="137"/>
      <c r="H129" s="102"/>
      <c r="I129" s="102"/>
      <c r="J129" s="102"/>
    </row>
    <row r="130" spans="1:10" ht="19.5" thickBot="1" x14ac:dyDescent="0.35">
      <c r="A130" s="189" t="s">
        <v>116</v>
      </c>
      <c r="B130" s="190">
        <f t="shared" ref="B130:J130" si="43">SUM(B128+B118+B101+B89+B76+B67+B57+B47+B33+B17)</f>
        <v>43474</v>
      </c>
      <c r="C130" s="190">
        <f t="shared" si="43"/>
        <v>56224</v>
      </c>
      <c r="D130" s="190">
        <f t="shared" si="43"/>
        <v>4156949</v>
      </c>
      <c r="E130" s="190">
        <f t="shared" si="43"/>
        <v>8803.2764915791231</v>
      </c>
      <c r="F130" s="134">
        <f t="shared" si="43"/>
        <v>11891</v>
      </c>
      <c r="G130" s="134">
        <f t="shared" si="43"/>
        <v>44333</v>
      </c>
      <c r="H130" s="133">
        <f t="shared" si="43"/>
        <v>34662</v>
      </c>
      <c r="I130" s="177">
        <f t="shared" si="43"/>
        <v>21562</v>
      </c>
      <c r="J130" s="191">
        <f t="shared" si="43"/>
        <v>0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A19:J19"/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50"/>
  <sheetViews>
    <sheetView workbookViewId="0">
      <selection activeCell="G34" sqref="G34"/>
    </sheetView>
  </sheetViews>
  <sheetFormatPr defaultRowHeight="15" x14ac:dyDescent="0.25"/>
  <cols>
    <col min="1" max="1" width="14" bestFit="1" customWidth="1"/>
    <col min="2" max="2" width="10.5703125" bestFit="1" customWidth="1"/>
    <col min="3" max="3" width="11.85546875" bestFit="1" customWidth="1"/>
    <col min="4" max="4" width="14.28515625" bestFit="1" customWidth="1"/>
    <col min="6" max="6" width="14" bestFit="1" customWidth="1"/>
    <col min="7" max="7" width="11.5703125" bestFit="1" customWidth="1"/>
    <col min="8" max="8" width="11.7109375" bestFit="1" customWidth="1"/>
    <col min="9" max="9" width="14.42578125" bestFit="1" customWidth="1"/>
    <col min="11" max="11" width="14" bestFit="1" customWidth="1"/>
    <col min="12" max="12" width="10.5703125" bestFit="1" customWidth="1"/>
    <col min="13" max="13" width="11.85546875" bestFit="1" customWidth="1"/>
    <col min="14" max="14" width="14.28515625" bestFit="1" customWidth="1"/>
    <col min="16" max="16" width="14" bestFit="1" customWidth="1"/>
    <col min="17" max="17" width="10.5703125" bestFit="1" customWidth="1"/>
    <col min="18" max="18" width="11.5703125" bestFit="1" customWidth="1"/>
    <col min="19" max="19" width="14.28515625" bestFit="1" customWidth="1"/>
  </cols>
  <sheetData>
    <row r="2" spans="1:19" ht="15.75" thickBot="1" x14ac:dyDescent="0.3"/>
    <row r="3" spans="1:19" x14ac:dyDescent="0.25">
      <c r="A3" s="455" t="s">
        <v>12</v>
      </c>
      <c r="B3" s="456"/>
      <c r="C3" s="456"/>
      <c r="D3" s="457"/>
      <c r="F3" s="455" t="s">
        <v>22</v>
      </c>
      <c r="G3" s="456"/>
      <c r="H3" s="456"/>
      <c r="I3" s="457"/>
      <c r="K3" s="455" t="s">
        <v>142</v>
      </c>
      <c r="L3" s="456"/>
      <c r="M3" s="456"/>
      <c r="N3" s="457"/>
      <c r="P3" s="455" t="s">
        <v>50</v>
      </c>
      <c r="Q3" s="456"/>
      <c r="R3" s="456"/>
      <c r="S3" s="457"/>
    </row>
    <row r="4" spans="1:19" ht="15.75" thickBot="1" x14ac:dyDescent="0.3">
      <c r="A4" s="299" t="s">
        <v>143</v>
      </c>
      <c r="B4" s="300" t="s">
        <v>144</v>
      </c>
      <c r="C4" s="300" t="s">
        <v>145</v>
      </c>
      <c r="D4" s="301" t="s">
        <v>146</v>
      </c>
      <c r="F4" s="302" t="s">
        <v>143</v>
      </c>
      <c r="G4" s="303" t="s">
        <v>144</v>
      </c>
      <c r="H4" s="303" t="s">
        <v>145</v>
      </c>
      <c r="I4" s="304" t="s">
        <v>146</v>
      </c>
      <c r="K4" s="299" t="s">
        <v>143</v>
      </c>
      <c r="L4" s="300" t="s">
        <v>144</v>
      </c>
      <c r="M4" s="300" t="s">
        <v>145</v>
      </c>
      <c r="N4" s="301" t="s">
        <v>146</v>
      </c>
      <c r="P4" s="299" t="s">
        <v>143</v>
      </c>
      <c r="Q4" s="300" t="s">
        <v>144</v>
      </c>
      <c r="R4" s="300" t="s">
        <v>145</v>
      </c>
      <c r="S4" s="301" t="s">
        <v>146</v>
      </c>
    </row>
    <row r="5" spans="1:19" x14ac:dyDescent="0.25">
      <c r="A5" s="305" t="s">
        <v>147</v>
      </c>
      <c r="B5" s="306">
        <f>'Julio 18'!B17</f>
        <v>3229</v>
      </c>
      <c r="C5" s="306">
        <f>'Julio 18'!C17</f>
        <v>4046</v>
      </c>
      <c r="D5" s="306">
        <f>'Julio 18'!D17</f>
        <v>274775</v>
      </c>
      <c r="F5" s="305" t="s">
        <v>147</v>
      </c>
      <c r="G5" s="307">
        <f>'Julio 18'!B33</f>
        <v>5122</v>
      </c>
      <c r="H5" s="307">
        <f>'Julio 18'!C33</f>
        <v>6660</v>
      </c>
      <c r="I5" s="307">
        <f>'Julio 18'!D33</f>
        <v>456684</v>
      </c>
      <c r="K5" s="305" t="s">
        <v>147</v>
      </c>
      <c r="L5" s="207">
        <f>'Julio 18'!B47</f>
        <v>4958</v>
      </c>
      <c r="M5" s="207">
        <f>'Julio 18'!C47</f>
        <v>6232</v>
      </c>
      <c r="N5" s="207">
        <f>'Julio 18'!D47</f>
        <v>426486</v>
      </c>
      <c r="P5" s="305" t="s">
        <v>147</v>
      </c>
      <c r="Q5" s="207">
        <f>'Julio 18'!B57</f>
        <v>3660</v>
      </c>
      <c r="R5" s="207">
        <f>'Julio 18'!C57</f>
        <v>4423</v>
      </c>
      <c r="S5" s="207">
        <f>'Julio 18'!D57</f>
        <v>304006</v>
      </c>
    </row>
    <row r="6" spans="1:19" x14ac:dyDescent="0.25">
      <c r="A6" s="308" t="s">
        <v>148</v>
      </c>
      <c r="B6" s="309">
        <f>'Ago 18'!B17</f>
        <v>3322</v>
      </c>
      <c r="C6" s="309">
        <f>'Ago 18'!C17</f>
        <v>4146</v>
      </c>
      <c r="D6" s="309">
        <f>'Ago 18'!D17</f>
        <v>289426</v>
      </c>
      <c r="F6" s="308" t="s">
        <v>148</v>
      </c>
      <c r="G6" s="309">
        <f>'Ago 18'!B33</f>
        <v>5143</v>
      </c>
      <c r="H6" s="309">
        <f>'Ago 18'!C33</f>
        <v>6690</v>
      </c>
      <c r="I6" s="309">
        <f>'Ago 18'!D33</f>
        <v>462462</v>
      </c>
      <c r="K6" s="308" t="s">
        <v>148</v>
      </c>
      <c r="L6" s="309">
        <f>'Ago 18'!B47</f>
        <v>4941</v>
      </c>
      <c r="M6" s="309">
        <f>'Ago 18'!C47</f>
        <v>6159</v>
      </c>
      <c r="N6" s="309">
        <f>'Ago 18'!D47</f>
        <v>428391</v>
      </c>
      <c r="P6" s="308" t="s">
        <v>148</v>
      </c>
      <c r="Q6" s="309">
        <f>'Ago 18'!B57</f>
        <v>3709</v>
      </c>
      <c r="R6" s="309">
        <f>'Ago 18'!C57</f>
        <v>4484</v>
      </c>
      <c r="S6" s="309">
        <f>'Ago 18'!D57</f>
        <v>311139</v>
      </c>
    </row>
    <row r="7" spans="1:19" x14ac:dyDescent="0.25">
      <c r="A7" s="308" t="s">
        <v>149</v>
      </c>
      <c r="B7" s="309">
        <f>'Sep 18'!B17</f>
        <v>3283</v>
      </c>
      <c r="C7" s="309">
        <f>'Sep 18'!C17</f>
        <v>4114</v>
      </c>
      <c r="D7" s="309">
        <f>'Sep 18'!D17</f>
        <v>286809</v>
      </c>
      <c r="F7" s="308" t="s">
        <v>149</v>
      </c>
      <c r="G7" s="309">
        <f>'Sep 18'!B33</f>
        <v>5137</v>
      </c>
      <c r="H7" s="309">
        <f>'Sep 18'!C33</f>
        <v>6698</v>
      </c>
      <c r="I7" s="309">
        <f>'Sep 18'!D33</f>
        <v>467370</v>
      </c>
      <c r="K7" s="308" t="s">
        <v>149</v>
      </c>
      <c r="L7" s="309">
        <f>'Sep 18'!B47</f>
        <v>4918</v>
      </c>
      <c r="M7" s="309">
        <f>'Sep 18'!C47</f>
        <v>6110</v>
      </c>
      <c r="N7" s="309">
        <f>'Sep 18'!D47</f>
        <v>429929</v>
      </c>
      <c r="P7" s="308" t="s">
        <v>149</v>
      </c>
      <c r="Q7" s="309">
        <f>'Sep 18'!B57</f>
        <v>3655</v>
      </c>
      <c r="R7" s="309">
        <f>'Sep 18'!C57</f>
        <v>4407</v>
      </c>
      <c r="S7" s="309">
        <f>'Sep 18'!D57</f>
        <v>304634</v>
      </c>
    </row>
    <row r="8" spans="1:19" x14ac:dyDescent="0.25">
      <c r="A8" s="308" t="s">
        <v>150</v>
      </c>
      <c r="B8" s="309">
        <f>'Oct 17'!B17</f>
        <v>3442</v>
      </c>
      <c r="C8" s="309">
        <f>'Oct 17'!C17</f>
        <v>4423</v>
      </c>
      <c r="D8" s="309">
        <f>'Oct 17'!D17</f>
        <v>308810</v>
      </c>
      <c r="F8" s="308" t="s">
        <v>150</v>
      </c>
      <c r="G8" s="309">
        <f>'Oct 17'!B33</f>
        <v>5557</v>
      </c>
      <c r="H8" s="309">
        <f>'Oct 17'!C33</f>
        <v>7455</v>
      </c>
      <c r="I8" s="309">
        <f>'Oct 17'!D33</f>
        <v>519872</v>
      </c>
      <c r="K8" s="308" t="s">
        <v>150</v>
      </c>
      <c r="L8" s="309">
        <f>'Oct 17'!B47</f>
        <v>5176</v>
      </c>
      <c r="M8" s="309">
        <f>'Oct 17'!C47</f>
        <v>6823</v>
      </c>
      <c r="N8" s="309">
        <f>'Oct 17'!D47</f>
        <v>452949</v>
      </c>
      <c r="P8" s="308" t="s">
        <v>150</v>
      </c>
      <c r="Q8" s="309">
        <f>'Oct 17'!B57</f>
        <v>3704</v>
      </c>
      <c r="R8" s="309">
        <f>'Oct 17'!C57</f>
        <v>4600</v>
      </c>
      <c r="S8" s="309">
        <f>'Oct 17'!D57</f>
        <v>311788</v>
      </c>
    </row>
    <row r="9" spans="1:19" x14ac:dyDescent="0.25">
      <c r="A9" s="308" t="s">
        <v>151</v>
      </c>
      <c r="B9" s="309">
        <f>'Nov 17'!B17</f>
        <v>3545</v>
      </c>
      <c r="C9" s="309">
        <f>'Nov 17'!C17</f>
        <v>4507</v>
      </c>
      <c r="D9" s="309">
        <f>'Nov 17'!D17</f>
        <v>328638</v>
      </c>
      <c r="F9" s="308" t="s">
        <v>151</v>
      </c>
      <c r="G9" s="309">
        <f>'Nov 17'!B33</f>
        <v>5817</v>
      </c>
      <c r="H9" s="309">
        <f>'Nov 17'!C33</f>
        <v>7710</v>
      </c>
      <c r="I9" s="309">
        <f>'Nov 17'!D33</f>
        <v>579401</v>
      </c>
      <c r="K9" s="308" t="s">
        <v>151</v>
      </c>
      <c r="L9" s="310">
        <f>'Nov 17'!B47</f>
        <v>5271</v>
      </c>
      <c r="M9" s="310">
        <f>'Nov 17'!C47</f>
        <v>6948</v>
      </c>
      <c r="N9" s="310">
        <f>'Nov 17'!D47</f>
        <v>475754</v>
      </c>
      <c r="P9" s="308" t="s">
        <v>151</v>
      </c>
      <c r="Q9" s="310">
        <f>'Nov 17'!B57</f>
        <v>4005</v>
      </c>
      <c r="R9" s="310">
        <f>'Nov 17'!C57</f>
        <v>4923</v>
      </c>
      <c r="S9" s="310">
        <f>'Nov 17'!D57</f>
        <v>367113</v>
      </c>
    </row>
    <row r="10" spans="1:19" x14ac:dyDescent="0.25">
      <c r="A10" s="308" t="s">
        <v>152</v>
      </c>
      <c r="B10" s="309">
        <f>'Dic 17'!B17</f>
        <v>3637</v>
      </c>
      <c r="C10" s="309">
        <f>'Dic 17'!C17</f>
        <v>4599</v>
      </c>
      <c r="D10" s="309">
        <f>'Dic 17'!D17</f>
        <v>340748</v>
      </c>
      <c r="F10" s="308" t="s">
        <v>152</v>
      </c>
      <c r="G10" s="309">
        <f>'Dic 17'!B33</f>
        <v>5877</v>
      </c>
      <c r="H10" s="309">
        <f>'Dic 17'!C33</f>
        <v>7741</v>
      </c>
      <c r="I10" s="309">
        <f>'Dic 17'!D33</f>
        <v>567610</v>
      </c>
      <c r="K10" s="308" t="s">
        <v>152</v>
      </c>
      <c r="L10" s="309">
        <f>'Dic 17'!B47</f>
        <v>6061</v>
      </c>
      <c r="M10" s="309">
        <f>'Dic 17'!C47</f>
        <v>7779</v>
      </c>
      <c r="N10" s="309">
        <f>'Dic 17'!D47</f>
        <v>651156</v>
      </c>
      <c r="P10" s="308" t="s">
        <v>152</v>
      </c>
      <c r="Q10" s="309">
        <f>'Dic 17'!B57</f>
        <v>4269</v>
      </c>
      <c r="R10" s="309">
        <f>'Dic 17'!C57</f>
        <v>5170</v>
      </c>
      <c r="S10" s="309">
        <f>'Dic 17'!D57</f>
        <v>410302</v>
      </c>
    </row>
    <row r="11" spans="1:19" x14ac:dyDescent="0.25">
      <c r="A11" s="308" t="s">
        <v>153</v>
      </c>
      <c r="B11" s="309">
        <f>'Ene 18'!B17</f>
        <v>3651</v>
      </c>
      <c r="C11" s="309">
        <f>'Ene 18'!C17</f>
        <v>4602</v>
      </c>
      <c r="D11" s="309">
        <f>'Ene 18'!D17</f>
        <v>340677</v>
      </c>
      <c r="F11" s="308" t="s">
        <v>153</v>
      </c>
      <c r="G11" s="309">
        <f>'Ene 18'!B33</f>
        <v>5773</v>
      </c>
      <c r="H11" s="309">
        <f>'Ene 18'!C33</f>
        <v>7587</v>
      </c>
      <c r="I11" s="309">
        <f>'Ene 18'!D33</f>
        <v>539231</v>
      </c>
      <c r="K11" s="308" t="s">
        <v>153</v>
      </c>
      <c r="L11" s="309">
        <f>'Ene 18'!B47</f>
        <v>6163</v>
      </c>
      <c r="M11" s="309">
        <f>'Ene 18'!C47</f>
        <v>7866</v>
      </c>
      <c r="N11" s="309">
        <f>'Ene 18'!D47</f>
        <v>639786</v>
      </c>
      <c r="P11" s="308" t="s">
        <v>153</v>
      </c>
      <c r="Q11" s="309">
        <f>'Ene 18'!B57</f>
        <v>4171</v>
      </c>
      <c r="R11" s="309">
        <f>'Ene 18'!C57</f>
        <v>5050</v>
      </c>
      <c r="S11" s="309">
        <f>'Ene 18'!D57</f>
        <v>367243</v>
      </c>
    </row>
    <row r="12" spans="1:19" x14ac:dyDescent="0.25">
      <c r="A12" s="308" t="s">
        <v>154</v>
      </c>
      <c r="B12" s="309">
        <f>'Feb 18'!B17</f>
        <v>3647</v>
      </c>
      <c r="C12" s="309">
        <f>'Feb 18'!C17</f>
        <v>4612</v>
      </c>
      <c r="D12" s="309">
        <f>'Feb 18'!D17</f>
        <v>324087</v>
      </c>
      <c r="F12" s="308" t="s">
        <v>154</v>
      </c>
      <c r="G12" s="309">
        <f>'Feb 18'!B33</f>
        <v>5763</v>
      </c>
      <c r="H12" s="309">
        <f>'Feb 18'!C33</f>
        <v>7554</v>
      </c>
      <c r="I12" s="309">
        <f>'Feb 18'!D33</f>
        <v>529725</v>
      </c>
      <c r="K12" s="308" t="s">
        <v>154</v>
      </c>
      <c r="L12" s="309">
        <f>'Feb 18'!B47</f>
        <v>6049</v>
      </c>
      <c r="M12" s="309">
        <f>'Feb 18'!C47</f>
        <v>7755</v>
      </c>
      <c r="N12" s="309">
        <f>'Feb 18'!D47</f>
        <v>564400</v>
      </c>
      <c r="P12" s="308" t="s">
        <v>154</v>
      </c>
      <c r="Q12" s="309">
        <f>'Feb 18'!B57</f>
        <v>4199</v>
      </c>
      <c r="R12" s="309">
        <f>'Feb 18'!C57</f>
        <v>5092</v>
      </c>
      <c r="S12" s="309">
        <f>'Feb 18'!D57</f>
        <v>367351</v>
      </c>
    </row>
    <row r="13" spans="1:19" x14ac:dyDescent="0.25">
      <c r="A13" s="308" t="s">
        <v>155</v>
      </c>
      <c r="B13" s="309">
        <f>'Mar 18'!B17</f>
        <v>3552</v>
      </c>
      <c r="C13" s="309">
        <f>'Mar 18'!C17</f>
        <v>4482</v>
      </c>
      <c r="D13" s="309">
        <f>'Mar 18'!D17</f>
        <v>303639</v>
      </c>
      <c r="F13" s="308" t="s">
        <v>155</v>
      </c>
      <c r="G13" s="309">
        <f>'Mar 18'!B33</f>
        <v>5648</v>
      </c>
      <c r="H13" s="309">
        <f>'Mar 18'!C33</f>
        <v>7384</v>
      </c>
      <c r="I13" s="309">
        <f>'Mar 18'!D33</f>
        <v>506263</v>
      </c>
      <c r="K13" s="308" t="s">
        <v>155</v>
      </c>
      <c r="L13" s="309">
        <f>'Mar 18'!B47</f>
        <v>5884</v>
      </c>
      <c r="M13" s="309">
        <f>'Mar 18'!C47</f>
        <v>7498</v>
      </c>
      <c r="N13" s="309">
        <f>'Mar 18'!D47</f>
        <v>513124</v>
      </c>
      <c r="P13" s="308" t="s">
        <v>155</v>
      </c>
      <c r="Q13" s="309">
        <f>'Mar 18'!B57</f>
        <v>4141</v>
      </c>
      <c r="R13" s="309">
        <f>'Mar 18'!C57</f>
        <v>5010</v>
      </c>
      <c r="S13" s="309">
        <f>'Mar 18'!D57</f>
        <v>340868</v>
      </c>
    </row>
    <row r="14" spans="1:19" x14ac:dyDescent="0.25">
      <c r="A14" s="308" t="s">
        <v>156</v>
      </c>
      <c r="B14" s="309">
        <f>'Abr 18'!B17</f>
        <v>3515</v>
      </c>
      <c r="C14" s="309">
        <f>'Abr 18'!C17</f>
        <v>4413</v>
      </c>
      <c r="D14" s="309">
        <f>'Abr 18'!D17</f>
        <v>302104</v>
      </c>
      <c r="F14" s="308" t="s">
        <v>156</v>
      </c>
      <c r="G14" s="309">
        <f>'Abr 18'!B33</f>
        <v>5506</v>
      </c>
      <c r="H14" s="309">
        <f>'Abr 18'!C33</f>
        <v>7197</v>
      </c>
      <c r="I14" s="309">
        <f>'Abr 18'!D33</f>
        <v>495943</v>
      </c>
      <c r="K14" s="308" t="s">
        <v>156</v>
      </c>
      <c r="L14" s="309">
        <f>'Abr 18'!B47</f>
        <v>5674</v>
      </c>
      <c r="M14" s="309">
        <f>'Abr 18'!C47</f>
        <v>7189</v>
      </c>
      <c r="N14" s="309">
        <f>'Abr 18'!D47</f>
        <v>487282</v>
      </c>
      <c r="P14" s="308" t="s">
        <v>156</v>
      </c>
      <c r="Q14" s="309">
        <f>'Abr 18'!B57</f>
        <v>3981</v>
      </c>
      <c r="R14" s="309">
        <f>'Abr 18'!C57</f>
        <v>4824</v>
      </c>
      <c r="S14" s="309">
        <f>'Abr 18'!D57</f>
        <v>328831</v>
      </c>
    </row>
    <row r="15" spans="1:19" x14ac:dyDescent="0.25">
      <c r="A15" s="308" t="s">
        <v>157</v>
      </c>
      <c r="B15" s="309">
        <f>'May 18'!B17</f>
        <v>3473</v>
      </c>
      <c r="C15" s="309">
        <f>'May 18'!C17</f>
        <v>4343</v>
      </c>
      <c r="D15" s="309">
        <f>'May 18'!D17</f>
        <v>294607</v>
      </c>
      <c r="F15" s="308" t="s">
        <v>157</v>
      </c>
      <c r="G15" s="309">
        <f>'May 18'!B33</f>
        <v>5385</v>
      </c>
      <c r="H15" s="309">
        <f>'May 18'!C33</f>
        <v>7010</v>
      </c>
      <c r="I15" s="309">
        <f>'May 18'!D33</f>
        <v>483372</v>
      </c>
      <c r="K15" s="308" t="s">
        <v>157</v>
      </c>
      <c r="L15" s="309">
        <f>'May 18'!B47</f>
        <v>5397</v>
      </c>
      <c r="M15" s="309">
        <f>'May 18'!C47</f>
        <v>6808</v>
      </c>
      <c r="N15" s="309">
        <f>'May 18'!D47</f>
        <v>461078</v>
      </c>
      <c r="P15" s="308" t="s">
        <v>157</v>
      </c>
      <c r="Q15" s="309">
        <f>'May 18'!B57</f>
        <v>3835</v>
      </c>
      <c r="R15" s="309">
        <f>'May 18'!C57</f>
        <v>4661</v>
      </c>
      <c r="S15" s="309">
        <f>'May 18'!D57</f>
        <v>316481</v>
      </c>
    </row>
    <row r="16" spans="1:19" ht="15.75" thickBot="1" x14ac:dyDescent="0.3">
      <c r="A16" s="311" t="s">
        <v>158</v>
      </c>
      <c r="B16" s="312">
        <f>'Jun 18'!B17</f>
        <v>3383</v>
      </c>
      <c r="C16" s="312">
        <f>'Jun 18'!C17</f>
        <v>4218</v>
      </c>
      <c r="D16" s="312">
        <f>'Jun 18'!D17</f>
        <v>287314</v>
      </c>
      <c r="F16" s="313" t="s">
        <v>158</v>
      </c>
      <c r="G16" s="312">
        <f>'Jun 18'!B33</f>
        <v>5264</v>
      </c>
      <c r="H16" s="312">
        <f>'Jun 18'!C33</f>
        <v>6826</v>
      </c>
      <c r="I16" s="312">
        <f>'Jun 18'!D33</f>
        <v>467128</v>
      </c>
      <c r="K16" s="313" t="s">
        <v>158</v>
      </c>
      <c r="L16" s="312">
        <f>'Jun 18'!B47</f>
        <v>5241</v>
      </c>
      <c r="M16" s="312">
        <f>'Jun 18'!C47</f>
        <v>6616</v>
      </c>
      <c r="N16" s="312">
        <f>'Jun 18'!D47</f>
        <v>446855</v>
      </c>
      <c r="P16" s="313" t="s">
        <v>158</v>
      </c>
      <c r="Q16" s="312">
        <f>'Jun 18'!B57</f>
        <v>3790</v>
      </c>
      <c r="R16" s="312">
        <f>'Jun 18'!C57</f>
        <v>4558</v>
      </c>
      <c r="S16" s="312">
        <f>'Jun 18'!D57</f>
        <v>308888</v>
      </c>
    </row>
    <row r="17" spans="1:19" ht="15.75" thickBot="1" x14ac:dyDescent="0.3">
      <c r="A17" s="314" t="s">
        <v>159</v>
      </c>
      <c r="B17" s="315">
        <f>AVERAGE(B5:B16)</f>
        <v>3473.25</v>
      </c>
      <c r="C17" s="315">
        <f>AVERAGE(C5:C16)</f>
        <v>4375.416666666667</v>
      </c>
      <c r="D17" s="315">
        <f>AVERAGE(D5:D16)</f>
        <v>306802.83333333331</v>
      </c>
      <c r="F17" s="314" t="s">
        <v>159</v>
      </c>
      <c r="G17" s="315">
        <f>AVERAGE(G5:G16)</f>
        <v>5499.333333333333</v>
      </c>
      <c r="H17" s="315">
        <f>AVERAGE(H5:H16)</f>
        <v>7209.333333333333</v>
      </c>
      <c r="I17" s="315">
        <f>AVERAGE(I5:I16)</f>
        <v>506255.08333333331</v>
      </c>
      <c r="K17" s="314" t="s">
        <v>159</v>
      </c>
      <c r="L17" s="315">
        <f>AVERAGE(L5:L16)</f>
        <v>5477.75</v>
      </c>
      <c r="M17" s="315">
        <f>AVERAGE(M5:M16)</f>
        <v>6981.916666666667</v>
      </c>
      <c r="N17" s="315">
        <f>AVERAGE(N5:N16)</f>
        <v>498099.16666666669</v>
      </c>
      <c r="P17" s="314" t="s">
        <v>159</v>
      </c>
      <c r="Q17" s="315">
        <f>AVERAGE(Q5:Q16)</f>
        <v>3926.5833333333335</v>
      </c>
      <c r="R17" s="315">
        <f>AVERAGE(R5:R16)</f>
        <v>4766.833333333333</v>
      </c>
      <c r="S17" s="315">
        <f>AVERAGE(S5:S16)</f>
        <v>336553.66666666669</v>
      </c>
    </row>
    <row r="18" spans="1:19" ht="15.75" thickBot="1" x14ac:dyDescent="0.3"/>
    <row r="19" spans="1:19" x14ac:dyDescent="0.25">
      <c r="A19" s="455" t="s">
        <v>58</v>
      </c>
      <c r="B19" s="456"/>
      <c r="C19" s="456"/>
      <c r="D19" s="457"/>
      <c r="F19" s="455" t="s">
        <v>66</v>
      </c>
      <c r="G19" s="456"/>
      <c r="H19" s="456"/>
      <c r="I19" s="457"/>
      <c r="K19" s="455" t="s">
        <v>72</v>
      </c>
      <c r="L19" s="456"/>
      <c r="M19" s="456"/>
      <c r="N19" s="457"/>
      <c r="P19" s="455" t="s">
        <v>82</v>
      </c>
      <c r="Q19" s="456"/>
      <c r="R19" s="456"/>
      <c r="S19" s="457"/>
    </row>
    <row r="20" spans="1:19" ht="15.75" thickBot="1" x14ac:dyDescent="0.3">
      <c r="A20" s="299" t="s">
        <v>143</v>
      </c>
      <c r="B20" s="300" t="s">
        <v>144</v>
      </c>
      <c r="C20" s="300" t="s">
        <v>145</v>
      </c>
      <c r="D20" s="301" t="s">
        <v>146</v>
      </c>
      <c r="F20" s="299" t="s">
        <v>143</v>
      </c>
      <c r="G20" s="300" t="s">
        <v>144</v>
      </c>
      <c r="H20" s="300" t="s">
        <v>145</v>
      </c>
      <c r="I20" s="301" t="s">
        <v>146</v>
      </c>
      <c r="K20" s="299" t="s">
        <v>143</v>
      </c>
      <c r="L20" s="300" t="s">
        <v>144</v>
      </c>
      <c r="M20" s="300" t="s">
        <v>145</v>
      </c>
      <c r="N20" s="301" t="s">
        <v>146</v>
      </c>
      <c r="P20" s="299" t="s">
        <v>143</v>
      </c>
      <c r="Q20" s="300" t="s">
        <v>144</v>
      </c>
      <c r="R20" s="300" t="s">
        <v>145</v>
      </c>
      <c r="S20" s="301" t="s">
        <v>146</v>
      </c>
    </row>
    <row r="21" spans="1:19" x14ac:dyDescent="0.25">
      <c r="A21" s="305" t="s">
        <v>192</v>
      </c>
      <c r="B21" s="207">
        <f>'Julio 18'!B67</f>
        <v>3114</v>
      </c>
      <c r="C21" s="207">
        <f>'Julio 18'!C67</f>
        <v>4264</v>
      </c>
      <c r="D21" s="207">
        <f>'Julio 18'!D67</f>
        <v>284648</v>
      </c>
      <c r="F21" s="328" t="s">
        <v>192</v>
      </c>
      <c r="G21" s="207">
        <f>'Julio 18'!B76</f>
        <v>2201</v>
      </c>
      <c r="H21" s="207">
        <f>'Julio 18'!C76</f>
        <v>2956</v>
      </c>
      <c r="I21" s="316">
        <f>'Julio 18'!D76</f>
        <v>194901</v>
      </c>
      <c r="K21" s="305" t="s">
        <v>192</v>
      </c>
      <c r="L21" s="207">
        <f>'Julio 18'!B89</f>
        <v>3164</v>
      </c>
      <c r="M21" s="207">
        <f>'Julio 18'!C89</f>
        <v>4182</v>
      </c>
      <c r="N21" s="207">
        <f>'Julio 18'!D89</f>
        <v>289396</v>
      </c>
      <c r="P21" s="305" t="s">
        <v>192</v>
      </c>
      <c r="Q21" s="207">
        <f>'Julio 18'!B101</f>
        <v>3013</v>
      </c>
      <c r="R21" s="207">
        <f>'Julio 18'!C101</f>
        <v>3819</v>
      </c>
      <c r="S21" s="207">
        <f>'Julio 18'!D101</f>
        <v>251548</v>
      </c>
    </row>
    <row r="22" spans="1:19" x14ac:dyDescent="0.25">
      <c r="A22" s="308" t="s">
        <v>193</v>
      </c>
      <c r="B22" s="309">
        <f>'Ago 18'!B67</f>
        <v>2976</v>
      </c>
      <c r="C22" s="309">
        <f>'Ago 18'!C67</f>
        <v>4072</v>
      </c>
      <c r="D22" s="309">
        <f>'Ago 18'!D67</f>
        <v>269105</v>
      </c>
      <c r="F22" s="332" t="s">
        <v>193</v>
      </c>
      <c r="G22" s="309">
        <f>'Ago 18'!B76</f>
        <v>2225</v>
      </c>
      <c r="H22" s="309">
        <f>'Ago 18'!C76</f>
        <v>3001</v>
      </c>
      <c r="I22" s="317">
        <f>'Ago 18'!D76</f>
        <v>201593</v>
      </c>
      <c r="K22" s="308" t="s">
        <v>193</v>
      </c>
      <c r="L22" s="309">
        <f>'Ago 18'!B89</f>
        <v>3177</v>
      </c>
      <c r="M22" s="309">
        <f>'Ago 18'!C89</f>
        <v>4206</v>
      </c>
      <c r="N22" s="309">
        <f>'Ago 18'!D89</f>
        <v>293320</v>
      </c>
      <c r="P22" s="308" t="s">
        <v>193</v>
      </c>
      <c r="Q22" s="309">
        <f>'Ago 18'!B101</f>
        <v>3046</v>
      </c>
      <c r="R22" s="309">
        <f>'Ago 18'!C101</f>
        <v>3825</v>
      </c>
      <c r="S22" s="309">
        <f>'Ago 18'!D101</f>
        <v>256076</v>
      </c>
    </row>
    <row r="23" spans="1:19" x14ac:dyDescent="0.25">
      <c r="A23" s="308" t="s">
        <v>194</v>
      </c>
      <c r="B23" s="309">
        <f>'Sep 18'!B67</f>
        <v>2978</v>
      </c>
      <c r="C23" s="309">
        <f>'Sep 18'!C67</f>
        <v>4015</v>
      </c>
      <c r="D23" s="309">
        <f>'Sep 18'!D67</f>
        <v>274472</v>
      </c>
      <c r="F23" s="332" t="s">
        <v>194</v>
      </c>
      <c r="G23" s="309">
        <f>'Sep 18'!B76</f>
        <v>2261</v>
      </c>
      <c r="H23" s="309">
        <f>'Sep 18'!C76</f>
        <v>3029</v>
      </c>
      <c r="I23" s="317">
        <f>'Sep 18'!D76</f>
        <v>208657</v>
      </c>
      <c r="K23" s="308" t="s">
        <v>194</v>
      </c>
      <c r="L23" s="309">
        <f>'Sep 18'!B89</f>
        <v>3190</v>
      </c>
      <c r="M23" s="309">
        <f>'Sep 18'!C89</f>
        <v>4288</v>
      </c>
      <c r="N23" s="309">
        <f>'Sep 18'!D89</f>
        <v>303111</v>
      </c>
      <c r="P23" s="308" t="s">
        <v>194</v>
      </c>
      <c r="Q23" s="309">
        <f>'Sep 18'!B101</f>
        <v>3045</v>
      </c>
      <c r="R23" s="309">
        <f>'Sep 18'!C101</f>
        <v>3847</v>
      </c>
      <c r="S23" s="309">
        <f>'Sep 18'!D101</f>
        <v>260326</v>
      </c>
    </row>
    <row r="24" spans="1:19" x14ac:dyDescent="0.25">
      <c r="A24" s="308" t="s">
        <v>195</v>
      </c>
      <c r="B24" s="309">
        <f>'Oct 17'!B67</f>
        <v>3488</v>
      </c>
      <c r="C24" s="309">
        <f>'Oct 17'!C67</f>
        <v>4903</v>
      </c>
      <c r="D24" s="309">
        <f>'Oct 17'!D67</f>
        <v>332691</v>
      </c>
      <c r="F24" s="332" t="s">
        <v>195</v>
      </c>
      <c r="G24" s="309">
        <f>'Oct 17'!B76</f>
        <v>2340</v>
      </c>
      <c r="H24" s="309">
        <f>'Oct 17'!C76</f>
        <v>3341</v>
      </c>
      <c r="I24" s="317">
        <f>'Oct 17'!D76</f>
        <v>221160</v>
      </c>
      <c r="K24" s="308" t="s">
        <v>195</v>
      </c>
      <c r="L24" s="309">
        <f>'Oct 17'!B89</f>
        <v>3504</v>
      </c>
      <c r="M24" s="309">
        <f>'Oct 17'!C89</f>
        <v>4879</v>
      </c>
      <c r="N24" s="309">
        <f>'Oct 17'!D89</f>
        <v>335542</v>
      </c>
      <c r="P24" s="308" t="s">
        <v>195</v>
      </c>
      <c r="Q24" s="309">
        <f>'Oct 17'!B101</f>
        <v>3146</v>
      </c>
      <c r="R24" s="309">
        <f>'Oct 17'!C101</f>
        <v>4058</v>
      </c>
      <c r="S24" s="309">
        <f>'Oct 17'!D101</f>
        <v>279815</v>
      </c>
    </row>
    <row r="25" spans="1:19" x14ac:dyDescent="0.25">
      <c r="A25" s="308" t="s">
        <v>196</v>
      </c>
      <c r="B25" s="310">
        <f>'Nov 17'!B67</f>
        <v>3583</v>
      </c>
      <c r="C25" s="310">
        <f>'Nov 17'!C67</f>
        <v>5002</v>
      </c>
      <c r="D25" s="310">
        <f>'Nov 17'!D67</f>
        <v>354299</v>
      </c>
      <c r="F25" s="332" t="s">
        <v>196</v>
      </c>
      <c r="G25" s="310">
        <f>'Nov 17'!B76</f>
        <v>2595</v>
      </c>
      <c r="H25" s="310">
        <f>'Nov 17'!C76</f>
        <v>3599</v>
      </c>
      <c r="I25" s="318">
        <f>'Nov 17'!D76</f>
        <v>269306</v>
      </c>
      <c r="K25" s="308" t="s">
        <v>196</v>
      </c>
      <c r="L25" s="310">
        <f>'Nov 17'!B89</f>
        <v>3555</v>
      </c>
      <c r="M25" s="310">
        <f>'Nov 17'!C89</f>
        <v>4919</v>
      </c>
      <c r="N25" s="310">
        <f>'Nov 17'!D89</f>
        <v>343879</v>
      </c>
      <c r="P25" s="308" t="s">
        <v>196</v>
      </c>
      <c r="Q25" s="310">
        <f>'Nov 17'!B101</f>
        <v>3463</v>
      </c>
      <c r="R25" s="310">
        <f>'Nov 17'!C101</f>
        <v>4423</v>
      </c>
      <c r="S25" s="310">
        <f>'Nov 17'!D101</f>
        <v>335773</v>
      </c>
    </row>
    <row r="26" spans="1:19" x14ac:dyDescent="0.25">
      <c r="A26" s="308" t="s">
        <v>197</v>
      </c>
      <c r="B26" s="309">
        <f>'Dic 17'!B67</f>
        <v>3811</v>
      </c>
      <c r="C26" s="309">
        <f>'Dic 17'!C67</f>
        <v>5262</v>
      </c>
      <c r="D26" s="309">
        <f>'Dic 17'!D67</f>
        <v>386808</v>
      </c>
      <c r="F26" s="332" t="s">
        <v>197</v>
      </c>
      <c r="G26" s="309">
        <f>'Dic 17'!B76</f>
        <v>2631</v>
      </c>
      <c r="H26" s="309">
        <f>'Dic 17'!C76</f>
        <v>3638</v>
      </c>
      <c r="I26" s="317">
        <f>'Dic 17'!D76</f>
        <v>273023</v>
      </c>
      <c r="K26" s="308" t="s">
        <v>197</v>
      </c>
      <c r="L26" s="309">
        <f>'Dic 17'!B89</f>
        <v>3833</v>
      </c>
      <c r="M26" s="309">
        <f>'Dic 17'!C89</f>
        <v>5179</v>
      </c>
      <c r="N26" s="309">
        <f>'Dic 17'!D89</f>
        <v>393958</v>
      </c>
      <c r="P26" s="308" t="s">
        <v>197</v>
      </c>
      <c r="Q26" s="309">
        <f>'Dic 17'!B101</f>
        <v>3485</v>
      </c>
      <c r="R26" s="309">
        <f>'Dic 17'!C101</f>
        <v>4463</v>
      </c>
      <c r="S26" s="309">
        <f>'Dic 17'!D101</f>
        <v>326134</v>
      </c>
    </row>
    <row r="27" spans="1:19" x14ac:dyDescent="0.25">
      <c r="A27" s="308" t="s">
        <v>198</v>
      </c>
      <c r="B27" s="309">
        <f>'Ene 18'!B67</f>
        <v>3683</v>
      </c>
      <c r="C27" s="309">
        <f>'Ene 18'!C67</f>
        <v>5073</v>
      </c>
      <c r="D27" s="309">
        <f>'Ene 18'!D67</f>
        <v>349800</v>
      </c>
      <c r="F27" s="332" t="s">
        <v>198</v>
      </c>
      <c r="G27" s="309">
        <f>'Ene 18'!B76</f>
        <v>2576</v>
      </c>
      <c r="H27" s="309">
        <f>'Ene 18'!C76</f>
        <v>3545</v>
      </c>
      <c r="I27" s="317">
        <f>'Ene 18'!D76</f>
        <v>248832</v>
      </c>
      <c r="K27" s="308" t="s">
        <v>198</v>
      </c>
      <c r="L27" s="309">
        <f>'Ene 18'!B89</f>
        <v>3790</v>
      </c>
      <c r="M27" s="309">
        <f>'Ene 18'!C89</f>
        <v>5074</v>
      </c>
      <c r="N27" s="309">
        <f>'Ene 18'!D89</f>
        <v>364025</v>
      </c>
      <c r="P27" s="308" t="s">
        <v>198</v>
      </c>
      <c r="Q27" s="309">
        <f>'Ene 18'!B101</f>
        <v>3517</v>
      </c>
      <c r="R27" s="309">
        <f>'Ene 18'!C101</f>
        <v>4466</v>
      </c>
      <c r="S27" s="309">
        <f>'Ene 18'!D101</f>
        <v>323316</v>
      </c>
    </row>
    <row r="28" spans="1:19" x14ac:dyDescent="0.25">
      <c r="A28" s="308" t="s">
        <v>199</v>
      </c>
      <c r="B28" s="309">
        <f>'Feb 18'!B67</f>
        <v>3767</v>
      </c>
      <c r="C28" s="309">
        <f>'Feb 18'!C67</f>
        <v>5140</v>
      </c>
      <c r="D28" s="309">
        <f>'Feb 18'!D67</f>
        <v>364767</v>
      </c>
      <c r="F28" s="332" t="s">
        <v>199</v>
      </c>
      <c r="G28" s="309">
        <f>'Feb 18'!B76</f>
        <v>2583</v>
      </c>
      <c r="H28" s="309">
        <f>'Feb 18'!C76</f>
        <v>3523</v>
      </c>
      <c r="I28" s="317">
        <f>'Feb 18'!D76</f>
        <v>242671</v>
      </c>
      <c r="K28" s="308" t="s">
        <v>199</v>
      </c>
      <c r="L28" s="309">
        <f>'Feb 18'!B89</f>
        <v>3805</v>
      </c>
      <c r="M28" s="309">
        <f>'Feb 18'!C89</f>
        <v>5112</v>
      </c>
      <c r="N28" s="309">
        <f>'Feb 18'!D89</f>
        <v>362205</v>
      </c>
      <c r="P28" s="308" t="s">
        <v>199</v>
      </c>
      <c r="Q28" s="309">
        <f>'Feb 18'!B101</f>
        <v>3459</v>
      </c>
      <c r="R28" s="309">
        <f>'Feb 18'!C101</f>
        <v>4409</v>
      </c>
      <c r="S28" s="309">
        <f>'Feb 18'!D101</f>
        <v>298300</v>
      </c>
    </row>
    <row r="29" spans="1:19" x14ac:dyDescent="0.25">
      <c r="A29" s="308" t="s">
        <v>200</v>
      </c>
      <c r="B29" s="309">
        <f>'Mar 18'!B67</f>
        <v>3642</v>
      </c>
      <c r="C29" s="309">
        <f>'Mar 18'!C67</f>
        <v>4952</v>
      </c>
      <c r="D29" s="309">
        <f>'Mar 18'!D67</f>
        <v>330186</v>
      </c>
      <c r="F29" s="332" t="s">
        <v>200</v>
      </c>
      <c r="G29" s="309">
        <f>'Mar 18'!B76</f>
        <v>2506</v>
      </c>
      <c r="H29" s="309">
        <f>'Mar 18'!C76</f>
        <v>3389</v>
      </c>
      <c r="I29" s="317">
        <f>'Mar 18'!D76</f>
        <v>224254</v>
      </c>
      <c r="K29" s="308" t="s">
        <v>200</v>
      </c>
      <c r="L29" s="309">
        <f>'Mar 18'!B89</f>
        <v>3686</v>
      </c>
      <c r="M29" s="309">
        <f>'Mar 18'!C89</f>
        <v>4902</v>
      </c>
      <c r="N29" s="309">
        <f>'Mar 18'!D89</f>
        <v>329341</v>
      </c>
      <c r="P29" s="308" t="s">
        <v>200</v>
      </c>
      <c r="Q29" s="309">
        <f>'Mar 18'!B101</f>
        <v>3385</v>
      </c>
      <c r="R29" s="309">
        <f>'Mar 18'!C101</f>
        <v>4298</v>
      </c>
      <c r="S29" s="309">
        <f>'Mar 18'!D101</f>
        <v>282354</v>
      </c>
    </row>
    <row r="30" spans="1:19" x14ac:dyDescent="0.25">
      <c r="A30" s="308" t="s">
        <v>201</v>
      </c>
      <c r="B30" s="309">
        <f>'Abr 18'!B67</f>
        <v>3499</v>
      </c>
      <c r="C30" s="309">
        <f>'Abr 18'!C67</f>
        <v>4774</v>
      </c>
      <c r="D30" s="309">
        <f>'Abr 18'!D67</f>
        <v>318206</v>
      </c>
      <c r="F30" s="332" t="s">
        <v>201</v>
      </c>
      <c r="G30" s="309">
        <f>'Abr 18'!B76</f>
        <v>2437</v>
      </c>
      <c r="H30" s="309">
        <f>'Abr 18'!C76</f>
        <v>3267</v>
      </c>
      <c r="I30" s="317">
        <f>'Abr 18'!D76</f>
        <v>217400</v>
      </c>
      <c r="K30" s="308" t="s">
        <v>201</v>
      </c>
      <c r="L30" s="309">
        <f>'Abr 18'!B89</f>
        <v>3468</v>
      </c>
      <c r="M30" s="309">
        <f>'Abr 18'!C89</f>
        <v>4602</v>
      </c>
      <c r="N30" s="309">
        <f>'Abr 18'!D89</f>
        <v>310251</v>
      </c>
      <c r="P30" s="308" t="s">
        <v>201</v>
      </c>
      <c r="Q30" s="309">
        <f>'Abr 18'!B101</f>
        <v>3312</v>
      </c>
      <c r="R30" s="309">
        <f>'Abr 18'!C101</f>
        <v>4188</v>
      </c>
      <c r="S30" s="309">
        <f>'Abr 18'!D101</f>
        <v>275664</v>
      </c>
    </row>
    <row r="31" spans="1:19" x14ac:dyDescent="0.25">
      <c r="A31" s="308" t="s">
        <v>202</v>
      </c>
      <c r="B31" s="319">
        <f>'May 18'!B67</f>
        <v>3329</v>
      </c>
      <c r="C31" s="319">
        <f>'May 18'!C67</f>
        <v>4548</v>
      </c>
      <c r="D31" s="319">
        <f>'May 18'!D67</f>
        <v>302758</v>
      </c>
      <c r="F31" s="332" t="s">
        <v>202</v>
      </c>
      <c r="G31" s="319">
        <f>'May 18'!B76</f>
        <v>2397</v>
      </c>
      <c r="H31" s="319">
        <f>'May 18'!C76</f>
        <v>3197</v>
      </c>
      <c r="I31" s="319">
        <f>'May 18'!D76</f>
        <v>214324</v>
      </c>
      <c r="K31" s="308" t="s">
        <v>202</v>
      </c>
      <c r="L31" s="309">
        <f>'May 18'!B89</f>
        <v>3323</v>
      </c>
      <c r="M31" s="309">
        <f>'May 18'!C89</f>
        <v>4403</v>
      </c>
      <c r="N31" s="309">
        <f>'May 18'!D89</f>
        <v>292213</v>
      </c>
      <c r="P31" s="308" t="s">
        <v>202</v>
      </c>
      <c r="Q31" s="309">
        <f>'May 18'!B101</f>
        <v>3213</v>
      </c>
      <c r="R31" s="309">
        <f>'May 18'!C101</f>
        <v>4068</v>
      </c>
      <c r="S31" s="309">
        <f>'May 18'!D101</f>
        <v>267071</v>
      </c>
    </row>
    <row r="32" spans="1:19" ht="15.75" thickBot="1" x14ac:dyDescent="0.3">
      <c r="A32" s="313" t="s">
        <v>203</v>
      </c>
      <c r="B32" s="320">
        <f>'Jun 18'!B67</f>
        <v>3298</v>
      </c>
      <c r="C32" s="320">
        <f>'Jun 18'!C67</f>
        <v>4471</v>
      </c>
      <c r="D32" s="320">
        <f>'Jun 18'!D67</f>
        <v>296295</v>
      </c>
      <c r="F32" s="339" t="s">
        <v>203</v>
      </c>
      <c r="G32" s="320">
        <f>'Jun 18'!B76</f>
        <v>2319</v>
      </c>
      <c r="H32" s="320">
        <f>'Jun 18'!C76</f>
        <v>3081</v>
      </c>
      <c r="I32" s="320">
        <f>'Jun 18'!D76</f>
        <v>203812</v>
      </c>
      <c r="K32" s="313" t="s">
        <v>203</v>
      </c>
      <c r="L32" s="312">
        <f>'Jun 18'!B89</f>
        <v>3182</v>
      </c>
      <c r="M32" s="312">
        <f>'Jun 18'!C89</f>
        <v>4205</v>
      </c>
      <c r="N32" s="312">
        <f>'Jun 18'!D89</f>
        <v>284229</v>
      </c>
      <c r="P32" s="313" t="s">
        <v>203</v>
      </c>
      <c r="Q32" s="312">
        <f>'Jun 18'!B101</f>
        <v>3180</v>
      </c>
      <c r="R32" s="312">
        <f>'Jun 18'!C101</f>
        <v>4026</v>
      </c>
      <c r="S32" s="312">
        <f>'Jun 18'!D101</f>
        <v>267067</v>
      </c>
    </row>
    <row r="33" spans="1:19" ht="15.75" thickBot="1" x14ac:dyDescent="0.3">
      <c r="A33" s="314" t="s">
        <v>159</v>
      </c>
      <c r="B33" s="321">
        <f>AVERAGE(B21:B32)</f>
        <v>3430.6666666666665</v>
      </c>
      <c r="C33" s="321">
        <f>AVERAGE(C21:C32)</f>
        <v>4706.333333333333</v>
      </c>
      <c r="D33" s="321">
        <f>AVERAGE(D21:D32)</f>
        <v>322002.91666666669</v>
      </c>
      <c r="F33" s="314" t="s">
        <v>159</v>
      </c>
      <c r="G33" s="321">
        <f>AVERAGE(G21:G32)</f>
        <v>2422.5833333333335</v>
      </c>
      <c r="H33" s="321">
        <f>AVERAGE(H21:H32)</f>
        <v>3297.1666666666665</v>
      </c>
      <c r="I33" s="321">
        <f>AVERAGE(I21:I32)</f>
        <v>226661.08333333334</v>
      </c>
      <c r="K33" s="314" t="s">
        <v>159</v>
      </c>
      <c r="L33" s="321">
        <f>AVERAGE(L21:L32)</f>
        <v>3473.0833333333335</v>
      </c>
      <c r="M33" s="321">
        <f>AVERAGE(M21:M32)</f>
        <v>4662.583333333333</v>
      </c>
      <c r="N33" s="321">
        <f>AVERAGE(N21:N32)</f>
        <v>325122.5</v>
      </c>
      <c r="P33" s="314" t="s">
        <v>159</v>
      </c>
      <c r="Q33" s="321">
        <f>AVERAGE(Q21:Q32)</f>
        <v>3272</v>
      </c>
      <c r="R33" s="321">
        <f>AVERAGE(R21:R32)</f>
        <v>4157.5</v>
      </c>
      <c r="S33" s="321">
        <f>AVERAGE(S21:S32)</f>
        <v>285287</v>
      </c>
    </row>
    <row r="34" spans="1:19" x14ac:dyDescent="0.25">
      <c r="K34" s="322"/>
      <c r="L34" s="323"/>
      <c r="M34" s="323"/>
      <c r="N34" s="323"/>
      <c r="P34" s="322"/>
      <c r="Q34" s="323"/>
      <c r="R34" s="323"/>
      <c r="S34" s="323"/>
    </row>
    <row r="35" spans="1:19" ht="15.75" thickBot="1" x14ac:dyDescent="0.3"/>
    <row r="36" spans="1:19" ht="15.75" thickBot="1" x14ac:dyDescent="0.3">
      <c r="A36" s="449" t="s">
        <v>92</v>
      </c>
      <c r="B36" s="450"/>
      <c r="C36" s="450"/>
      <c r="D36" s="451"/>
      <c r="F36" s="449" t="s">
        <v>107</v>
      </c>
      <c r="G36" s="450"/>
      <c r="H36" s="450"/>
      <c r="I36" s="451"/>
      <c r="K36" s="452" t="s">
        <v>160</v>
      </c>
      <c r="L36" s="453"/>
      <c r="M36" s="453"/>
      <c r="N36" s="454"/>
    </row>
    <row r="37" spans="1:19" ht="15.75" thickBot="1" x14ac:dyDescent="0.3">
      <c r="A37" s="324" t="s">
        <v>143</v>
      </c>
      <c r="B37" s="325" t="s">
        <v>144</v>
      </c>
      <c r="C37" s="325" t="s">
        <v>145</v>
      </c>
      <c r="D37" s="326" t="s">
        <v>146</v>
      </c>
      <c r="F37" s="324" t="s">
        <v>143</v>
      </c>
      <c r="G37" s="325" t="s">
        <v>144</v>
      </c>
      <c r="H37" s="325" t="s">
        <v>145</v>
      </c>
      <c r="I37" s="326" t="s">
        <v>146</v>
      </c>
      <c r="K37" s="327" t="s">
        <v>161</v>
      </c>
      <c r="L37" s="205" t="s">
        <v>144</v>
      </c>
      <c r="M37" s="205" t="s">
        <v>145</v>
      </c>
      <c r="N37" s="206" t="s">
        <v>146</v>
      </c>
    </row>
    <row r="38" spans="1:19" x14ac:dyDescent="0.25">
      <c r="A38" s="305" t="s">
        <v>192</v>
      </c>
      <c r="B38" s="207">
        <f>'Julio 18'!B118</f>
        <v>5835</v>
      </c>
      <c r="C38" s="208">
        <f>'Julio 18'!C118</f>
        <v>6806</v>
      </c>
      <c r="D38" s="418">
        <f>'Julio 18'!D118</f>
        <v>453825</v>
      </c>
      <c r="F38" s="305" t="s">
        <v>192</v>
      </c>
      <c r="G38" s="307">
        <f>'Julio 18'!B129</f>
        <v>0</v>
      </c>
      <c r="H38" s="412">
        <f>'Julio 18'!C129</f>
        <v>0</v>
      </c>
      <c r="I38" s="413">
        <f>'Julio 18'!D129</f>
        <v>0</v>
      </c>
      <c r="K38" s="329" t="s">
        <v>12</v>
      </c>
      <c r="L38" s="408">
        <f>B17</f>
        <v>3473.25</v>
      </c>
      <c r="M38" s="330">
        <f>C17</f>
        <v>4375.416666666667</v>
      </c>
      <c r="N38" s="331">
        <f>D17</f>
        <v>306802.83333333331</v>
      </c>
    </row>
    <row r="39" spans="1:19" x14ac:dyDescent="0.25">
      <c r="A39" s="308" t="s">
        <v>193</v>
      </c>
      <c r="B39" s="309">
        <f>'Ago 18'!B118</f>
        <v>5870</v>
      </c>
      <c r="C39" s="209">
        <f>'Ago 18'!C118</f>
        <v>6841</v>
      </c>
      <c r="D39" s="419">
        <f>'Ago 18'!D118</f>
        <v>462980</v>
      </c>
      <c r="F39" s="308" t="s">
        <v>193</v>
      </c>
      <c r="G39" s="319">
        <f>'Ago 18'!B128</f>
        <v>4637</v>
      </c>
      <c r="H39" s="411">
        <f>'Ago 18'!C128</f>
        <v>5681</v>
      </c>
      <c r="I39" s="414">
        <f>'Ago 18'!D128</f>
        <v>384614</v>
      </c>
      <c r="K39" s="333" t="s">
        <v>22</v>
      </c>
      <c r="L39" s="409">
        <f>G17</f>
        <v>5499.333333333333</v>
      </c>
      <c r="M39" s="334">
        <f>H17</f>
        <v>7209.333333333333</v>
      </c>
      <c r="N39" s="335">
        <f>I17</f>
        <v>506255.08333333331</v>
      </c>
    </row>
    <row r="40" spans="1:19" x14ac:dyDescent="0.25">
      <c r="A40" s="308" t="s">
        <v>194</v>
      </c>
      <c r="B40" s="309">
        <f>'Sep 18'!B118</f>
        <v>5785</v>
      </c>
      <c r="C40" s="209">
        <f>'Sep 18'!C118</f>
        <v>6766</v>
      </c>
      <c r="D40" s="419">
        <f>'Sep 18'!D118</f>
        <v>459704</v>
      </c>
      <c r="F40" s="308" t="s">
        <v>194</v>
      </c>
      <c r="G40" s="319">
        <f>'Sep 18'!B128</f>
        <v>4555</v>
      </c>
      <c r="H40" s="411">
        <f>'Sep 18'!C128</f>
        <v>5614</v>
      </c>
      <c r="I40" s="414">
        <f>'Sep 18'!D128</f>
        <v>382011</v>
      </c>
      <c r="K40" s="333" t="s">
        <v>142</v>
      </c>
      <c r="L40" s="409">
        <f>L17</f>
        <v>5477.75</v>
      </c>
      <c r="M40" s="334">
        <f>M17</f>
        <v>6981.916666666667</v>
      </c>
      <c r="N40" s="335">
        <f>N17</f>
        <v>498099.16666666669</v>
      </c>
    </row>
    <row r="41" spans="1:19" x14ac:dyDescent="0.25">
      <c r="A41" s="308" t="s">
        <v>195</v>
      </c>
      <c r="B41" s="309">
        <f>'Oct 17'!B118</f>
        <v>5932</v>
      </c>
      <c r="C41" s="209">
        <f>'Oct 17'!C118</f>
        <v>7172</v>
      </c>
      <c r="D41" s="419">
        <f>'Oct 17'!D118</f>
        <v>489976</v>
      </c>
      <c r="F41" s="308" t="s">
        <v>195</v>
      </c>
      <c r="G41" s="319">
        <f>'Oct 17'!B128</f>
        <v>4720</v>
      </c>
      <c r="H41" s="411">
        <f>'Oct 17'!C128</f>
        <v>5995</v>
      </c>
      <c r="I41" s="414">
        <f>'Oct 17'!D128</f>
        <v>407575</v>
      </c>
      <c r="K41" s="333" t="s">
        <v>50</v>
      </c>
      <c r="L41" s="409">
        <f>Q17</f>
        <v>3926.5833333333335</v>
      </c>
      <c r="M41" s="334">
        <f>R17</f>
        <v>4766.833333333333</v>
      </c>
      <c r="N41" s="335">
        <f>S17</f>
        <v>336553.66666666669</v>
      </c>
    </row>
    <row r="42" spans="1:19" x14ac:dyDescent="0.25">
      <c r="A42" s="308" t="s">
        <v>196</v>
      </c>
      <c r="B42" s="310">
        <f>'Nov 17'!B118</f>
        <v>6381</v>
      </c>
      <c r="C42" s="417">
        <f>'Nov 17'!C118</f>
        <v>7632</v>
      </c>
      <c r="D42" s="420">
        <f>'Nov 17'!D118</f>
        <v>589533</v>
      </c>
      <c r="F42" s="308" t="s">
        <v>196</v>
      </c>
      <c r="G42" s="319">
        <f>'Nov 17'!B128</f>
        <v>5259</v>
      </c>
      <c r="H42" s="411">
        <f>'Nov 17'!C128</f>
        <v>6561</v>
      </c>
      <c r="I42" s="414">
        <f>'Nov 17'!D128</f>
        <v>513253</v>
      </c>
      <c r="K42" s="333" t="s">
        <v>58</v>
      </c>
      <c r="L42" s="409">
        <f>B33</f>
        <v>3430.6666666666665</v>
      </c>
      <c r="M42" s="334">
        <f>C33</f>
        <v>4706.333333333333</v>
      </c>
      <c r="N42" s="335">
        <f>D33</f>
        <v>322002.91666666669</v>
      </c>
      <c r="O42" s="279"/>
    </row>
    <row r="43" spans="1:19" x14ac:dyDescent="0.25">
      <c r="A43" s="308" t="s">
        <v>197</v>
      </c>
      <c r="B43" s="309">
        <f>'Dic 17'!B118</f>
        <v>6602</v>
      </c>
      <c r="C43" s="209">
        <f>'Dic 17'!C118</f>
        <v>7853</v>
      </c>
      <c r="D43" s="419">
        <f>'Dic 17'!D118</f>
        <v>594107</v>
      </c>
      <c r="F43" s="308" t="s">
        <v>197</v>
      </c>
      <c r="G43" s="319">
        <f>'Dic 17'!B128</f>
        <v>5563</v>
      </c>
      <c r="H43" s="411">
        <f>'Dic 17'!C128</f>
        <v>6860</v>
      </c>
      <c r="I43" s="414">
        <f>'Dic 17'!D128</f>
        <v>533321</v>
      </c>
      <c r="K43" s="333" t="s">
        <v>66</v>
      </c>
      <c r="L43" s="409">
        <f>G33</f>
        <v>2422.5833333333335</v>
      </c>
      <c r="M43" s="334">
        <f>H33</f>
        <v>3297.1666666666665</v>
      </c>
      <c r="N43" s="335">
        <f>I33</f>
        <v>226661.08333333334</v>
      </c>
      <c r="O43" s="279"/>
    </row>
    <row r="44" spans="1:19" x14ac:dyDescent="0.25">
      <c r="A44" s="308" t="s">
        <v>198</v>
      </c>
      <c r="B44" s="309">
        <f>'Ene 18'!B118</f>
        <v>6521</v>
      </c>
      <c r="C44" s="209">
        <f>'Ene 18'!C118</f>
        <v>7746</v>
      </c>
      <c r="D44" s="419">
        <f>'Ene 18'!D118</f>
        <v>547926</v>
      </c>
      <c r="F44" s="308" t="s">
        <v>198</v>
      </c>
      <c r="G44" s="319">
        <f>'Ene 18'!B129</f>
        <v>5353</v>
      </c>
      <c r="H44" s="411">
        <f>'Ene 18'!C129</f>
        <v>6605</v>
      </c>
      <c r="I44" s="414">
        <f>'Ene 18'!D129</f>
        <v>462570</v>
      </c>
      <c r="K44" s="333" t="s">
        <v>72</v>
      </c>
      <c r="L44" s="409">
        <f>L33</f>
        <v>3473.0833333333335</v>
      </c>
      <c r="M44" s="334">
        <f>M33</f>
        <v>4662.583333333333</v>
      </c>
      <c r="N44" s="335">
        <f>N33</f>
        <v>325122.5</v>
      </c>
      <c r="O44" s="279"/>
    </row>
    <row r="45" spans="1:19" x14ac:dyDescent="0.25">
      <c r="A45" s="308" t="s">
        <v>199</v>
      </c>
      <c r="B45" s="309">
        <f>'Feb 18'!B118</f>
        <v>6519</v>
      </c>
      <c r="C45" s="209">
        <f>'Feb 18'!C118</f>
        <v>7736</v>
      </c>
      <c r="D45" s="419">
        <f>'Feb 18'!D118</f>
        <v>536717</v>
      </c>
      <c r="F45" s="308" t="s">
        <v>199</v>
      </c>
      <c r="G45" s="319">
        <f>'Feb 18'!B129</f>
        <v>5323</v>
      </c>
      <c r="H45" s="411">
        <f>'Feb 18'!C129</f>
        <v>6565</v>
      </c>
      <c r="I45" s="414">
        <f>'Feb 18'!D129</f>
        <v>450595</v>
      </c>
      <c r="K45" s="333" t="s">
        <v>162</v>
      </c>
      <c r="L45" s="409">
        <f>Q33</f>
        <v>3272</v>
      </c>
      <c r="M45" s="334">
        <f>R33</f>
        <v>4157.5</v>
      </c>
      <c r="N45" s="335">
        <f>S33</f>
        <v>285287</v>
      </c>
    </row>
    <row r="46" spans="1:19" x14ac:dyDescent="0.25">
      <c r="A46" s="308" t="s">
        <v>200</v>
      </c>
      <c r="B46" s="309">
        <f>'Mar 18'!B118</f>
        <v>6409</v>
      </c>
      <c r="C46" s="209">
        <f>'Mar 18'!C118</f>
        <v>7549</v>
      </c>
      <c r="D46" s="419">
        <f>'Mar 18'!D118</f>
        <v>506390</v>
      </c>
      <c r="F46" s="308" t="s">
        <v>200</v>
      </c>
      <c r="G46" s="319">
        <f>'Mar 18'!B129</f>
        <v>5280</v>
      </c>
      <c r="H46" s="411">
        <f>'Mar 18'!C129</f>
        <v>6478</v>
      </c>
      <c r="I46" s="414">
        <f>'Mar 18'!D129</f>
        <v>434861</v>
      </c>
      <c r="K46" s="333" t="s">
        <v>92</v>
      </c>
      <c r="L46" s="409">
        <f>B50</f>
        <v>74233</v>
      </c>
      <c r="M46" s="334">
        <f>C50</f>
        <v>87563</v>
      </c>
      <c r="N46" s="335">
        <f>D50</f>
        <v>6072165</v>
      </c>
    </row>
    <row r="47" spans="1:19" ht="15.75" thickBot="1" x14ac:dyDescent="0.3">
      <c r="A47" s="308" t="s">
        <v>201</v>
      </c>
      <c r="B47" s="309">
        <f>'Abr 18'!B118</f>
        <v>6304</v>
      </c>
      <c r="C47" s="209">
        <f>'Abr 18'!C118</f>
        <v>7390</v>
      </c>
      <c r="D47" s="419">
        <f>'Abr 18'!D118</f>
        <v>495765</v>
      </c>
      <c r="F47" s="308" t="s">
        <v>201</v>
      </c>
      <c r="G47" s="319">
        <f>'Abr 18'!B129</f>
        <v>5165</v>
      </c>
      <c r="H47" s="411">
        <f>'Abr 18'!C129</f>
        <v>6369</v>
      </c>
      <c r="I47" s="414">
        <f>'Abr 18'!D129</f>
        <v>427105</v>
      </c>
      <c r="K47" s="336" t="s">
        <v>107</v>
      </c>
      <c r="L47" s="410">
        <f>G50</f>
        <v>6186.083333333333</v>
      </c>
      <c r="M47" s="337">
        <f>H50</f>
        <v>7296.916666666667</v>
      </c>
      <c r="N47" s="338">
        <f>I50</f>
        <v>506013.75</v>
      </c>
    </row>
    <row r="48" spans="1:19" x14ac:dyDescent="0.25">
      <c r="A48" s="308" t="s">
        <v>202</v>
      </c>
      <c r="B48" s="319">
        <f>'May 18'!B118</f>
        <v>6086</v>
      </c>
      <c r="C48" s="411">
        <f>'May 18'!C118</f>
        <v>7109</v>
      </c>
      <c r="D48" s="414">
        <f>'May 18'!D118</f>
        <v>473470</v>
      </c>
      <c r="F48" s="308" t="s">
        <v>202</v>
      </c>
      <c r="G48" s="319">
        <f>'May 18'!B128</f>
        <v>4994</v>
      </c>
      <c r="H48" s="411">
        <f>'May 18'!C128</f>
        <v>6153</v>
      </c>
      <c r="I48" s="414">
        <f>'May 18'!D128</f>
        <v>411319</v>
      </c>
    </row>
    <row r="49" spans="1:9" ht="15.75" thickBot="1" x14ac:dyDescent="0.3">
      <c r="A49" s="313" t="s">
        <v>203</v>
      </c>
      <c r="B49" s="320">
        <f>'Jun 18'!B118</f>
        <v>5989</v>
      </c>
      <c r="C49" s="415">
        <f>'Jun 18'!C118</f>
        <v>6963</v>
      </c>
      <c r="D49" s="416">
        <f>'Jun 18'!D118</f>
        <v>461772</v>
      </c>
      <c r="F49" s="313" t="s">
        <v>203</v>
      </c>
      <c r="G49" s="320">
        <f>'Jun 18'!B128</f>
        <v>4868</v>
      </c>
      <c r="H49" s="415">
        <f>'Jun 18'!C128</f>
        <v>5972</v>
      </c>
      <c r="I49" s="416">
        <f>'Jun 18'!D128</f>
        <v>401542</v>
      </c>
    </row>
    <row r="50" spans="1:9" ht="15.75" thickBot="1" x14ac:dyDescent="0.3">
      <c r="A50" s="314" t="s">
        <v>159</v>
      </c>
      <c r="B50" s="340">
        <f>SUM(B38:B49)</f>
        <v>74233</v>
      </c>
      <c r="C50" s="340">
        <f>SUM(C38:C49)</f>
        <v>87563</v>
      </c>
      <c r="D50" s="340">
        <f>SUM(D38:D49)</f>
        <v>6072165</v>
      </c>
      <c r="F50" s="314" t="s">
        <v>159</v>
      </c>
      <c r="G50" s="340">
        <f>AVERAGE(B38:B49)</f>
        <v>6186.083333333333</v>
      </c>
      <c r="H50" s="340">
        <f>AVERAGE(C38:C49)</f>
        <v>7296.916666666667</v>
      </c>
      <c r="I50" s="340">
        <f>AVERAGE(D38:D49)</f>
        <v>506013.75</v>
      </c>
    </row>
  </sheetData>
  <mergeCells count="11">
    <mergeCell ref="P3:S3"/>
    <mergeCell ref="A19:D19"/>
    <mergeCell ref="F19:I19"/>
    <mergeCell ref="K19:N19"/>
    <mergeCell ref="P19:S19"/>
    <mergeCell ref="A36:D36"/>
    <mergeCell ref="F36:I36"/>
    <mergeCell ref="K36:N36"/>
    <mergeCell ref="A3:D3"/>
    <mergeCell ref="F3:I3"/>
    <mergeCell ref="K3:N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21"/>
  <sheetViews>
    <sheetView topLeftCell="A4" workbookViewId="0">
      <selection activeCell="F20" sqref="F20"/>
    </sheetView>
  </sheetViews>
  <sheetFormatPr defaultRowHeight="15" x14ac:dyDescent="0.25"/>
  <cols>
    <col min="1" max="1" width="15" style="56" bestFit="1" customWidth="1"/>
    <col min="2" max="2" width="10.7109375" style="56" bestFit="1" customWidth="1"/>
    <col min="3" max="3" width="11.7109375" style="56" bestFit="1" customWidth="1"/>
    <col min="4" max="4" width="19.140625" style="56" bestFit="1" customWidth="1"/>
    <col min="5" max="5" width="16" style="56" bestFit="1" customWidth="1"/>
    <col min="6" max="6" width="12.140625" style="56" bestFit="1" customWidth="1"/>
    <col min="7" max="16384" width="9.140625" style="56"/>
  </cols>
  <sheetData>
    <row r="1" spans="1:6" ht="18.75" x14ac:dyDescent="0.3">
      <c r="A1" s="436" t="s">
        <v>0</v>
      </c>
      <c r="B1" s="436"/>
      <c r="C1" s="436"/>
      <c r="D1" s="436"/>
      <c r="E1" s="436"/>
      <c r="F1" s="460"/>
    </row>
    <row r="2" spans="1:6" ht="18.75" x14ac:dyDescent="0.3">
      <c r="A2" s="436" t="s">
        <v>1</v>
      </c>
      <c r="B2" s="436"/>
      <c r="C2" s="436"/>
      <c r="D2" s="436"/>
      <c r="E2" s="436"/>
      <c r="F2" s="460"/>
    </row>
    <row r="3" spans="1:6" ht="18.75" x14ac:dyDescent="0.3">
      <c r="A3" s="436" t="s">
        <v>2</v>
      </c>
      <c r="B3" s="436"/>
      <c r="C3" s="436"/>
      <c r="D3" s="436"/>
      <c r="E3" s="436"/>
      <c r="F3" s="460"/>
    </row>
    <row r="4" spans="1:6" ht="18.75" x14ac:dyDescent="0.3">
      <c r="A4" s="436" t="s">
        <v>179</v>
      </c>
      <c r="B4" s="461"/>
      <c r="C4" s="461"/>
      <c r="D4" s="461"/>
      <c r="E4" s="461"/>
      <c r="F4" s="461"/>
    </row>
    <row r="5" spans="1:6" ht="18.75" x14ac:dyDescent="0.3">
      <c r="A5" s="436" t="s">
        <v>163</v>
      </c>
      <c r="B5" s="461"/>
      <c r="C5" s="461"/>
      <c r="D5" s="461"/>
      <c r="E5" s="461"/>
      <c r="F5" s="461"/>
    </row>
    <row r="6" spans="1:6" ht="19.5" thickBot="1" x14ac:dyDescent="0.35">
      <c r="A6" s="458" t="s">
        <v>204</v>
      </c>
      <c r="B6" s="459"/>
      <c r="C6" s="459"/>
      <c r="D6" s="459"/>
      <c r="E6" s="459"/>
      <c r="F6" s="459"/>
    </row>
    <row r="7" spans="1:6" ht="16.5" thickBot="1" x14ac:dyDescent="0.3">
      <c r="A7" s="341"/>
      <c r="B7" s="341"/>
      <c r="C7" s="341"/>
      <c r="D7" s="341"/>
      <c r="E7" s="342" t="s">
        <v>164</v>
      </c>
      <c r="F7" s="343"/>
    </row>
    <row r="8" spans="1:6" ht="16.5" thickBot="1" x14ac:dyDescent="0.3">
      <c r="A8" s="344" t="s">
        <v>143</v>
      </c>
      <c r="B8" s="345" t="s">
        <v>4</v>
      </c>
      <c r="C8" s="344" t="s">
        <v>165</v>
      </c>
      <c r="D8" s="346" t="s">
        <v>166</v>
      </c>
      <c r="E8" s="344" t="s">
        <v>4</v>
      </c>
      <c r="F8" s="344" t="s">
        <v>165</v>
      </c>
    </row>
    <row r="9" spans="1:6" ht="16.5" thickBot="1" x14ac:dyDescent="0.3">
      <c r="A9" s="347" t="s">
        <v>170</v>
      </c>
      <c r="B9" s="348">
        <f>'Oct 17'!B130</f>
        <v>41009</v>
      </c>
      <c r="C9" s="348">
        <f>'Oct 17'!C130</f>
        <v>53649</v>
      </c>
      <c r="D9" s="348">
        <f>'Oct 17'!D130</f>
        <v>3660178</v>
      </c>
      <c r="E9" s="349">
        <f t="shared" ref="E9:E19" si="0">D9/B9</f>
        <v>89.253042015167409</v>
      </c>
      <c r="F9" s="349">
        <f t="shared" ref="F9:F20" si="1">D9/C9</f>
        <v>68.224533542097703</v>
      </c>
    </row>
    <row r="10" spans="1:6" ht="16.5" thickBot="1" x14ac:dyDescent="0.3">
      <c r="A10" s="347" t="s">
        <v>171</v>
      </c>
      <c r="B10" s="348">
        <f>'Nov 17'!B130</f>
        <v>43474</v>
      </c>
      <c r="C10" s="348">
        <f>'Nov 17'!C130</f>
        <v>56224</v>
      </c>
      <c r="D10" s="348">
        <f>'Nov 17'!D130</f>
        <v>4156949</v>
      </c>
      <c r="E10" s="350">
        <f t="shared" si="0"/>
        <v>95.619197681372768</v>
      </c>
      <c r="F10" s="350">
        <f t="shared" si="1"/>
        <v>73.935490182128632</v>
      </c>
    </row>
    <row r="11" spans="1:6" ht="16.5" thickBot="1" x14ac:dyDescent="0.3">
      <c r="A11" s="347" t="s">
        <v>172</v>
      </c>
      <c r="B11" s="348">
        <f>'Dic 17'!B130</f>
        <v>45769</v>
      </c>
      <c r="C11" s="348">
        <f>'Dic 17'!C130</f>
        <v>58544</v>
      </c>
      <c r="D11" s="348">
        <f>'Dic 17'!D130</f>
        <v>4477167</v>
      </c>
      <c r="E11" s="350">
        <f t="shared" si="0"/>
        <v>97.820948677052158</v>
      </c>
      <c r="F11" s="350">
        <f t="shared" si="1"/>
        <v>76.475249385077888</v>
      </c>
    </row>
    <row r="12" spans="1:6" ht="16.5" thickBot="1" x14ac:dyDescent="0.3">
      <c r="A12" s="347" t="s">
        <v>173</v>
      </c>
      <c r="B12" s="348">
        <f>'Ene 18'!B131</f>
        <v>45198</v>
      </c>
      <c r="C12" s="348">
        <f>'Ene 18'!C131</f>
        <v>57614</v>
      </c>
      <c r="D12" s="348">
        <f>'Ene 18'!D131</f>
        <v>4183406</v>
      </c>
      <c r="E12" s="350">
        <f t="shared" si="0"/>
        <v>92.55732554537812</v>
      </c>
      <c r="F12" s="350">
        <f t="shared" si="1"/>
        <v>72.610927899468876</v>
      </c>
    </row>
    <row r="13" spans="1:6" ht="16.5" thickBot="1" x14ac:dyDescent="0.3">
      <c r="A13" s="347" t="s">
        <v>174</v>
      </c>
      <c r="B13" s="348">
        <f>'Feb 18'!B131</f>
        <v>45114</v>
      </c>
      <c r="C13" s="348">
        <f>'Feb 18'!C131</f>
        <v>57498</v>
      </c>
      <c r="D13" s="348">
        <f>'Feb 18'!D131</f>
        <v>4040818</v>
      </c>
      <c r="E13" s="350">
        <f t="shared" si="0"/>
        <v>89.569047302389507</v>
      </c>
      <c r="F13" s="350">
        <f t="shared" si="1"/>
        <v>70.277540088350904</v>
      </c>
    </row>
    <row r="14" spans="1:6" ht="16.5" thickBot="1" x14ac:dyDescent="0.3">
      <c r="A14" s="347" t="s">
        <v>175</v>
      </c>
      <c r="B14" s="348">
        <f>'Mar 18'!B131</f>
        <v>44133</v>
      </c>
      <c r="C14" s="348">
        <f>'Mar 18'!C131</f>
        <v>55942</v>
      </c>
      <c r="D14" s="348">
        <f>'Mar 18'!D131</f>
        <v>3771280</v>
      </c>
      <c r="E14" s="350">
        <f t="shared" si="0"/>
        <v>85.452609158679451</v>
      </c>
      <c r="F14" s="350">
        <f t="shared" si="1"/>
        <v>67.414107468449473</v>
      </c>
    </row>
    <row r="15" spans="1:6" ht="16.5" thickBot="1" x14ac:dyDescent="0.3">
      <c r="A15" s="347" t="s">
        <v>176</v>
      </c>
      <c r="B15" s="348">
        <f>'Abr 18'!B131</f>
        <v>42861</v>
      </c>
      <c r="C15" s="348">
        <f>'Abr 18'!C131</f>
        <v>54213</v>
      </c>
      <c r="D15" s="348">
        <f>'Abr 18'!D131</f>
        <v>3658551</v>
      </c>
      <c r="E15" s="350">
        <f t="shared" si="0"/>
        <v>85.358507734303913</v>
      </c>
      <c r="F15" s="350">
        <f t="shared" si="1"/>
        <v>67.484754579159983</v>
      </c>
    </row>
    <row r="16" spans="1:6" ht="16.5" thickBot="1" x14ac:dyDescent="0.3">
      <c r="A16" s="351" t="s">
        <v>177</v>
      </c>
      <c r="B16" s="348">
        <f>'May 18'!B130</f>
        <v>41432</v>
      </c>
      <c r="C16" s="348">
        <f>'May 18'!C130</f>
        <v>52300</v>
      </c>
      <c r="D16" s="348">
        <f>'May 18'!D130</f>
        <v>3516693</v>
      </c>
      <c r="E16" s="350">
        <f t="shared" si="0"/>
        <v>84.878668661903845</v>
      </c>
      <c r="F16" s="350">
        <f t="shared" si="1"/>
        <v>67.240783938814531</v>
      </c>
    </row>
    <row r="17" spans="1:6" ht="16.5" thickBot="1" x14ac:dyDescent="0.3">
      <c r="A17" s="347" t="s">
        <v>178</v>
      </c>
      <c r="B17" s="348">
        <f>'Jun 18'!B130</f>
        <v>40514</v>
      </c>
      <c r="C17" s="348">
        <f>'Jun 18'!C130</f>
        <v>50936</v>
      </c>
      <c r="D17" s="348">
        <f>'Jun 18'!D130</f>
        <v>3424902</v>
      </c>
      <c r="E17" s="350">
        <f t="shared" si="0"/>
        <v>84.536259070938442</v>
      </c>
      <c r="F17" s="350">
        <f t="shared" si="1"/>
        <v>67.239319930893672</v>
      </c>
    </row>
    <row r="18" spans="1:6" ht="16.5" thickBot="1" x14ac:dyDescent="0.3">
      <c r="A18" s="347" t="s">
        <v>167</v>
      </c>
      <c r="B18" s="348">
        <f>'Julio 18'!B130</f>
        <v>38912</v>
      </c>
      <c r="C18" s="348">
        <f>'Julio 18'!C130</f>
        <v>49050</v>
      </c>
      <c r="D18" s="348">
        <f>'Julio 18'!D130</f>
        <v>3313404</v>
      </c>
      <c r="E18" s="350">
        <f t="shared" si="0"/>
        <v>85.151212993421055</v>
      </c>
      <c r="F18" s="350">
        <f t="shared" si="1"/>
        <v>67.551559633027523</v>
      </c>
    </row>
    <row r="19" spans="1:6" ht="16.5" thickBot="1" x14ac:dyDescent="0.3">
      <c r="A19" s="347" t="s">
        <v>168</v>
      </c>
      <c r="B19" s="348">
        <f>'Ago 18'!B130</f>
        <v>39046</v>
      </c>
      <c r="C19" s="348">
        <f>'Ago 18'!C130</f>
        <v>49105</v>
      </c>
      <c r="D19" s="348">
        <f>'Ago 18'!D130</f>
        <v>3359106</v>
      </c>
      <c r="E19" s="350">
        <f t="shared" si="0"/>
        <v>86.029452440710955</v>
      </c>
      <c r="F19" s="350">
        <f t="shared" si="1"/>
        <v>68.406598106099182</v>
      </c>
    </row>
    <row r="20" spans="1:6" ht="16.5" thickBot="1" x14ac:dyDescent="0.3">
      <c r="A20" s="347" t="s">
        <v>169</v>
      </c>
      <c r="B20" s="348">
        <f>'Sep 18'!B130</f>
        <v>38807</v>
      </c>
      <c r="C20" s="348">
        <f>'Sep 18'!C130</f>
        <v>48888</v>
      </c>
      <c r="D20" s="348">
        <f>'Sep 18'!D130</f>
        <v>3377023</v>
      </c>
      <c r="E20" s="350">
        <f>D20/B20</f>
        <v>87.02097559718608</v>
      </c>
      <c r="F20" s="350">
        <f t="shared" si="1"/>
        <v>69.076726395025361</v>
      </c>
    </row>
    <row r="21" spans="1:6" ht="16.5" thickBot="1" x14ac:dyDescent="0.3">
      <c r="A21" s="352" t="s">
        <v>21</v>
      </c>
      <c r="B21" s="353">
        <f>SUM(B9:B20)/12</f>
        <v>42189.083333333336</v>
      </c>
      <c r="C21" s="354">
        <f>SUM(C9:C20)/12</f>
        <v>53663.583333333336</v>
      </c>
      <c r="D21" s="355">
        <f>SUM(D9:D20)</f>
        <v>44939477</v>
      </c>
      <c r="E21" s="356">
        <f>SUM(E9:E20)/12</f>
        <v>88.603937239875293</v>
      </c>
      <c r="F21" s="356">
        <f>SUM(F9:F20)/12</f>
        <v>69.66146592904947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workbookViewId="0">
      <pane xSplit="1" ySplit="7" topLeftCell="B123" activePane="bottomRight" state="frozen"/>
      <selection pane="topRight" activeCell="B1" sqref="B1"/>
      <selection pane="bottomLeft" activeCell="A8" sqref="A8"/>
      <selection pane="bottomRight" activeCell="E131" sqref="E131"/>
    </sheetView>
  </sheetViews>
  <sheetFormatPr defaultRowHeight="15" x14ac:dyDescent="0.25"/>
  <cols>
    <col min="1" max="1" width="18.140625" style="56" bestFit="1" customWidth="1"/>
    <col min="2" max="2" width="12.28515625" style="56" bestFit="1" customWidth="1"/>
    <col min="3" max="3" width="17.85546875" style="56" bestFit="1" customWidth="1"/>
    <col min="4" max="4" width="14.7109375" style="56" bestFit="1" customWidth="1"/>
    <col min="5" max="5" width="32.7109375" style="56" bestFit="1" customWidth="1"/>
    <col min="6" max="6" width="9.2851562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6.5703125" style="56" bestFit="1" customWidth="1"/>
    <col min="11" max="16384" width="9.140625" style="56"/>
  </cols>
  <sheetData>
    <row r="1" spans="1:10" ht="18.75" x14ac:dyDescent="0.3">
      <c r="D1" s="425" t="s">
        <v>0</v>
      </c>
      <c r="E1" s="425"/>
      <c r="F1" s="425"/>
    </row>
    <row r="2" spans="1:10" ht="18.75" x14ac:dyDescent="0.3">
      <c r="D2" s="425" t="s">
        <v>1</v>
      </c>
      <c r="E2" s="425"/>
      <c r="F2" s="425"/>
    </row>
    <row r="3" spans="1:10" ht="18.75" x14ac:dyDescent="0.3">
      <c r="D3" s="426" t="s">
        <v>2</v>
      </c>
      <c r="E3" s="426"/>
      <c r="F3" s="426"/>
    </row>
    <row r="4" spans="1:10" ht="18.75" x14ac:dyDescent="0.3">
      <c r="D4" s="425" t="s">
        <v>3</v>
      </c>
      <c r="E4" s="425"/>
      <c r="F4" s="425"/>
    </row>
    <row r="5" spans="1:10" ht="18.75" x14ac:dyDescent="0.3">
      <c r="D5" s="427" t="s">
        <v>185</v>
      </c>
      <c r="E5" s="427"/>
      <c r="F5" s="427"/>
    </row>
    <row r="6" spans="1:10" ht="15.75" thickBot="1" x14ac:dyDescent="0.3"/>
    <row r="7" spans="1:10" ht="16.5" thickBot="1" x14ac:dyDescent="0.3">
      <c r="A7" s="57"/>
      <c r="B7" s="58" t="s">
        <v>4</v>
      </c>
      <c r="C7" s="59" t="s">
        <v>5</v>
      </c>
      <c r="D7" s="60" t="s">
        <v>117</v>
      </c>
      <c r="E7" s="61" t="s">
        <v>6</v>
      </c>
      <c r="F7" s="62" t="s">
        <v>7</v>
      </c>
      <c r="G7" s="63" t="s">
        <v>8</v>
      </c>
      <c r="H7" s="61" t="s">
        <v>9</v>
      </c>
      <c r="I7" s="59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477</v>
      </c>
      <c r="C9" s="72">
        <v>578</v>
      </c>
      <c r="D9" s="73">
        <v>41660</v>
      </c>
      <c r="E9" s="74">
        <f>D9/B9</f>
        <v>87.337526205450729</v>
      </c>
      <c r="F9" s="71">
        <v>88</v>
      </c>
      <c r="G9" s="75">
        <f t="shared" ref="G9:G16" si="0">C9-F9</f>
        <v>490</v>
      </c>
      <c r="H9" s="76">
        <f t="shared" ref="H9:H16" si="1">C9-I9-J9</f>
        <v>338</v>
      </c>
      <c r="I9" s="77">
        <v>240</v>
      </c>
      <c r="J9" s="78">
        <v>0</v>
      </c>
    </row>
    <row r="10" spans="1:10" ht="18.75" x14ac:dyDescent="0.3">
      <c r="A10" s="79" t="s">
        <v>14</v>
      </c>
      <c r="B10" s="80">
        <v>468</v>
      </c>
      <c r="C10" s="81">
        <v>640</v>
      </c>
      <c r="D10" s="82">
        <v>44390</v>
      </c>
      <c r="E10" s="83">
        <f t="shared" ref="E10:E17" si="2">D10/B10</f>
        <v>94.850427350427353</v>
      </c>
      <c r="F10" s="84">
        <v>154</v>
      </c>
      <c r="G10" s="75">
        <f t="shared" si="0"/>
        <v>486</v>
      </c>
      <c r="H10" s="85">
        <f t="shared" si="1"/>
        <v>388</v>
      </c>
      <c r="I10" s="77">
        <v>252</v>
      </c>
      <c r="J10" s="78">
        <v>0</v>
      </c>
    </row>
    <row r="11" spans="1:10" ht="18.75" x14ac:dyDescent="0.3">
      <c r="A11" s="79" t="s">
        <v>15</v>
      </c>
      <c r="B11" s="80">
        <v>594</v>
      </c>
      <c r="C11" s="81">
        <v>750</v>
      </c>
      <c r="D11" s="82">
        <v>56372</v>
      </c>
      <c r="E11" s="83">
        <f t="shared" si="2"/>
        <v>94.9023569023569</v>
      </c>
      <c r="F11" s="84">
        <v>143</v>
      </c>
      <c r="G11" s="75">
        <f t="shared" si="0"/>
        <v>607</v>
      </c>
      <c r="H11" s="85">
        <f t="shared" si="1"/>
        <v>445</v>
      </c>
      <c r="I11" s="77">
        <v>305</v>
      </c>
      <c r="J11" s="78">
        <v>0</v>
      </c>
    </row>
    <row r="12" spans="1:10" ht="18.75" x14ac:dyDescent="0.3">
      <c r="A12" s="79" t="s">
        <v>16</v>
      </c>
      <c r="B12" s="80">
        <v>611</v>
      </c>
      <c r="C12" s="81">
        <v>787</v>
      </c>
      <c r="D12" s="82">
        <v>55048</v>
      </c>
      <c r="E12" s="83">
        <f t="shared" si="2"/>
        <v>90.094926350245501</v>
      </c>
      <c r="F12" s="84">
        <v>134</v>
      </c>
      <c r="G12" s="75">
        <f t="shared" si="0"/>
        <v>653</v>
      </c>
      <c r="H12" s="85">
        <f t="shared" si="1"/>
        <v>461</v>
      </c>
      <c r="I12" s="77">
        <v>326</v>
      </c>
      <c r="J12" s="78">
        <v>0</v>
      </c>
    </row>
    <row r="13" spans="1:10" ht="18.75" x14ac:dyDescent="0.3">
      <c r="A13" s="79" t="s">
        <v>17</v>
      </c>
      <c r="B13" s="80">
        <v>141</v>
      </c>
      <c r="C13" s="81">
        <v>195</v>
      </c>
      <c r="D13" s="82">
        <v>12965</v>
      </c>
      <c r="E13" s="83">
        <f t="shared" si="2"/>
        <v>91.950354609929079</v>
      </c>
      <c r="F13" s="84">
        <v>41</v>
      </c>
      <c r="G13" s="75">
        <f t="shared" si="0"/>
        <v>154</v>
      </c>
      <c r="H13" s="85">
        <f t="shared" si="1"/>
        <v>112</v>
      </c>
      <c r="I13" s="77">
        <v>83</v>
      </c>
      <c r="J13" s="78">
        <v>0</v>
      </c>
    </row>
    <row r="14" spans="1:10" ht="18.75" x14ac:dyDescent="0.3">
      <c r="A14" s="79" t="s">
        <v>18</v>
      </c>
      <c r="B14" s="80">
        <v>529</v>
      </c>
      <c r="C14" s="81">
        <v>628</v>
      </c>
      <c r="D14" s="82">
        <v>47763</v>
      </c>
      <c r="E14" s="83">
        <f t="shared" si="2"/>
        <v>90.289224952741023</v>
      </c>
      <c r="F14" s="84">
        <v>103</v>
      </c>
      <c r="G14" s="75">
        <f t="shared" si="0"/>
        <v>525</v>
      </c>
      <c r="H14" s="85">
        <f t="shared" si="1"/>
        <v>373</v>
      </c>
      <c r="I14" s="77">
        <v>255</v>
      </c>
      <c r="J14" s="78">
        <v>0</v>
      </c>
    </row>
    <row r="15" spans="1:10" ht="18.75" x14ac:dyDescent="0.3">
      <c r="A15" s="79" t="s">
        <v>19</v>
      </c>
      <c r="B15" s="80">
        <v>197</v>
      </c>
      <c r="C15" s="81">
        <v>238</v>
      </c>
      <c r="D15" s="82">
        <v>16413</v>
      </c>
      <c r="E15" s="83">
        <f t="shared" si="2"/>
        <v>83.314720812182742</v>
      </c>
      <c r="F15" s="84">
        <v>40</v>
      </c>
      <c r="G15" s="75">
        <f t="shared" si="0"/>
        <v>198</v>
      </c>
      <c r="H15" s="85">
        <f t="shared" si="1"/>
        <v>131</v>
      </c>
      <c r="I15" s="77">
        <v>107</v>
      </c>
      <c r="J15" s="78">
        <v>0</v>
      </c>
    </row>
    <row r="16" spans="1:10" ht="19.5" thickBot="1" x14ac:dyDescent="0.35">
      <c r="A16" s="86" t="s">
        <v>20</v>
      </c>
      <c r="B16" s="87">
        <v>620</v>
      </c>
      <c r="C16" s="88">
        <v>783</v>
      </c>
      <c r="D16" s="89">
        <v>66137</v>
      </c>
      <c r="E16" s="90">
        <f t="shared" si="2"/>
        <v>106.67258064516129</v>
      </c>
      <c r="F16" s="91">
        <v>155</v>
      </c>
      <c r="G16" s="75">
        <f t="shared" si="0"/>
        <v>628</v>
      </c>
      <c r="H16" s="92">
        <f t="shared" si="1"/>
        <v>490</v>
      </c>
      <c r="I16" s="93">
        <v>293</v>
      </c>
      <c r="J16" s="94">
        <v>0</v>
      </c>
    </row>
    <row r="17" spans="1:10" ht="19.5" thickBot="1" x14ac:dyDescent="0.35">
      <c r="A17" s="95" t="s">
        <v>21</v>
      </c>
      <c r="B17" s="96">
        <f>SUM(B9:B16)</f>
        <v>3637</v>
      </c>
      <c r="C17" s="96">
        <f t="shared" ref="C17:D17" si="3">SUM(C9:C16)</f>
        <v>4599</v>
      </c>
      <c r="D17" s="97">
        <f t="shared" si="3"/>
        <v>340748</v>
      </c>
      <c r="E17" s="98">
        <f t="shared" si="2"/>
        <v>93.689304371734949</v>
      </c>
      <c r="F17" s="97">
        <f>SUM(F9:F16)</f>
        <v>858</v>
      </c>
      <c r="G17" s="97">
        <f>SUM(G9:G16)</f>
        <v>3741</v>
      </c>
      <c r="H17" s="96">
        <f t="shared" ref="H17:J17" si="4">SUM(H9:H16)</f>
        <v>2738</v>
      </c>
      <c r="I17" s="99">
        <f>SUM(I9:I16)</f>
        <v>1861</v>
      </c>
      <c r="J17" s="100">
        <f t="shared" si="4"/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935</v>
      </c>
      <c r="C20" s="72">
        <v>1231</v>
      </c>
      <c r="D20" s="73">
        <v>89939</v>
      </c>
      <c r="E20" s="104">
        <f t="shared" ref="E20:E33" si="5">D20/B20</f>
        <v>96.191443850267376</v>
      </c>
      <c r="F20" s="71">
        <v>279</v>
      </c>
      <c r="G20" s="105">
        <f t="shared" ref="G20:G32" si="6">C20-F20</f>
        <v>952</v>
      </c>
      <c r="H20" s="106">
        <f t="shared" ref="H20:H32" si="7">C20-I20-J20</f>
        <v>765</v>
      </c>
      <c r="I20" s="107">
        <v>466</v>
      </c>
      <c r="J20" s="108">
        <v>0</v>
      </c>
    </row>
    <row r="21" spans="1:10" ht="18.75" x14ac:dyDescent="0.3">
      <c r="A21" s="103" t="s">
        <v>24</v>
      </c>
      <c r="B21" s="84">
        <v>532</v>
      </c>
      <c r="C21" s="109">
        <v>716</v>
      </c>
      <c r="D21" s="110">
        <v>50346</v>
      </c>
      <c r="E21" s="111">
        <f t="shared" si="5"/>
        <v>94.635338345864668</v>
      </c>
      <c r="F21" s="84">
        <v>169</v>
      </c>
      <c r="G21" s="75">
        <f t="shared" si="6"/>
        <v>547</v>
      </c>
      <c r="H21" s="85">
        <f t="shared" si="7"/>
        <v>460</v>
      </c>
      <c r="I21" s="112">
        <v>256</v>
      </c>
      <c r="J21" s="113">
        <v>0</v>
      </c>
    </row>
    <row r="22" spans="1:10" ht="18.75" x14ac:dyDescent="0.3">
      <c r="A22" s="70" t="s">
        <v>25</v>
      </c>
      <c r="B22" s="114">
        <v>329</v>
      </c>
      <c r="C22" s="115">
        <v>439</v>
      </c>
      <c r="D22" s="116">
        <v>32648</v>
      </c>
      <c r="E22" s="111">
        <f t="shared" si="5"/>
        <v>99.234042553191486</v>
      </c>
      <c r="F22" s="84">
        <v>110</v>
      </c>
      <c r="G22" s="75">
        <f t="shared" si="6"/>
        <v>329</v>
      </c>
      <c r="H22" s="85">
        <f t="shared" si="7"/>
        <v>276</v>
      </c>
      <c r="I22" s="112">
        <v>163</v>
      </c>
      <c r="J22" s="113">
        <v>0</v>
      </c>
    </row>
    <row r="23" spans="1:10" ht="18.75" x14ac:dyDescent="0.3">
      <c r="A23" s="79" t="s">
        <v>26</v>
      </c>
      <c r="B23" s="117">
        <v>464</v>
      </c>
      <c r="C23" s="118">
        <v>563</v>
      </c>
      <c r="D23" s="119">
        <v>41476</v>
      </c>
      <c r="E23" s="111">
        <f t="shared" si="5"/>
        <v>89.387931034482762</v>
      </c>
      <c r="F23" s="80">
        <v>85</v>
      </c>
      <c r="G23" s="120">
        <f t="shared" si="6"/>
        <v>478</v>
      </c>
      <c r="H23" s="85">
        <f t="shared" si="7"/>
        <v>326</v>
      </c>
      <c r="I23" s="112">
        <v>237</v>
      </c>
      <c r="J23" s="121">
        <v>0</v>
      </c>
    </row>
    <row r="24" spans="1:10" ht="18.75" x14ac:dyDescent="0.3">
      <c r="A24" s="79" t="s">
        <v>27</v>
      </c>
      <c r="B24" s="117">
        <v>263</v>
      </c>
      <c r="C24" s="118">
        <v>351</v>
      </c>
      <c r="D24" s="119">
        <v>27291</v>
      </c>
      <c r="E24" s="111">
        <f t="shared" si="5"/>
        <v>103.7680608365019</v>
      </c>
      <c r="F24" s="80">
        <v>81</v>
      </c>
      <c r="G24" s="120">
        <f t="shared" si="6"/>
        <v>270</v>
      </c>
      <c r="H24" s="85">
        <f t="shared" si="7"/>
        <v>206</v>
      </c>
      <c r="I24" s="112">
        <v>145</v>
      </c>
      <c r="J24" s="121">
        <v>0</v>
      </c>
    </row>
    <row r="25" spans="1:10" ht="18.75" x14ac:dyDescent="0.3">
      <c r="A25" s="79" t="s">
        <v>28</v>
      </c>
      <c r="B25" s="117">
        <v>217</v>
      </c>
      <c r="C25" s="118">
        <v>299</v>
      </c>
      <c r="D25" s="119">
        <v>25543</v>
      </c>
      <c r="E25" s="111">
        <f t="shared" si="5"/>
        <v>117.70967741935483</v>
      </c>
      <c r="F25" s="80">
        <v>75</v>
      </c>
      <c r="G25" s="120">
        <f t="shared" si="6"/>
        <v>224</v>
      </c>
      <c r="H25" s="85">
        <f t="shared" si="7"/>
        <v>186</v>
      </c>
      <c r="I25" s="112">
        <v>113</v>
      </c>
      <c r="J25" s="121">
        <v>0</v>
      </c>
    </row>
    <row r="26" spans="1:10" ht="18.75" x14ac:dyDescent="0.3">
      <c r="A26" s="79" t="s">
        <v>29</v>
      </c>
      <c r="B26" s="117">
        <v>559</v>
      </c>
      <c r="C26" s="118">
        <v>739</v>
      </c>
      <c r="D26" s="119">
        <v>53494</v>
      </c>
      <c r="E26" s="111">
        <f t="shared" si="5"/>
        <v>95.695885509839002</v>
      </c>
      <c r="F26" s="80">
        <v>156</v>
      </c>
      <c r="G26" s="120">
        <f t="shared" si="6"/>
        <v>583</v>
      </c>
      <c r="H26" s="85">
        <f t="shared" si="7"/>
        <v>429</v>
      </c>
      <c r="I26" s="112">
        <v>310</v>
      </c>
      <c r="J26" s="121">
        <v>0</v>
      </c>
    </row>
    <row r="27" spans="1:10" ht="18.75" x14ac:dyDescent="0.3">
      <c r="A27" s="79" t="s">
        <v>30</v>
      </c>
      <c r="B27" s="117">
        <v>631</v>
      </c>
      <c r="C27" s="118">
        <v>822</v>
      </c>
      <c r="D27" s="119">
        <v>63435</v>
      </c>
      <c r="E27" s="111">
        <f t="shared" si="5"/>
        <v>100.53090332805071</v>
      </c>
      <c r="F27" s="80">
        <v>149</v>
      </c>
      <c r="G27" s="120">
        <f t="shared" si="6"/>
        <v>673</v>
      </c>
      <c r="H27" s="85">
        <f t="shared" si="7"/>
        <v>487</v>
      </c>
      <c r="I27" s="112">
        <v>335</v>
      </c>
      <c r="J27" s="121">
        <v>0</v>
      </c>
    </row>
    <row r="28" spans="1:10" ht="18.75" x14ac:dyDescent="0.3">
      <c r="A28" s="79" t="s">
        <v>31</v>
      </c>
      <c r="B28" s="117">
        <v>641</v>
      </c>
      <c r="C28" s="118">
        <v>902</v>
      </c>
      <c r="D28" s="119">
        <v>62861</v>
      </c>
      <c r="E28" s="111">
        <f t="shared" si="5"/>
        <v>98.067082683307333</v>
      </c>
      <c r="F28" s="80">
        <v>255</v>
      </c>
      <c r="G28" s="120">
        <f t="shared" si="6"/>
        <v>647</v>
      </c>
      <c r="H28" s="85">
        <f t="shared" si="7"/>
        <v>586</v>
      </c>
      <c r="I28" s="112">
        <v>316</v>
      </c>
      <c r="J28" s="121">
        <v>0</v>
      </c>
    </row>
    <row r="29" spans="1:10" ht="18.75" x14ac:dyDescent="0.3">
      <c r="A29" s="79" t="s">
        <v>32</v>
      </c>
      <c r="B29" s="117">
        <v>463</v>
      </c>
      <c r="C29" s="118">
        <v>591</v>
      </c>
      <c r="D29" s="119">
        <v>43083</v>
      </c>
      <c r="E29" s="111">
        <f t="shared" si="5"/>
        <v>93.051835853131749</v>
      </c>
      <c r="F29" s="80">
        <v>108</v>
      </c>
      <c r="G29" s="120">
        <f t="shared" si="6"/>
        <v>483</v>
      </c>
      <c r="H29" s="85">
        <f t="shared" si="7"/>
        <v>342</v>
      </c>
      <c r="I29" s="112">
        <v>249</v>
      </c>
      <c r="J29" s="121">
        <v>0</v>
      </c>
    </row>
    <row r="30" spans="1:10" ht="18.75" x14ac:dyDescent="0.3">
      <c r="A30" s="79" t="s">
        <v>33</v>
      </c>
      <c r="B30" s="117">
        <v>329</v>
      </c>
      <c r="C30" s="118">
        <v>469</v>
      </c>
      <c r="D30" s="119">
        <v>34367</v>
      </c>
      <c r="E30" s="111">
        <f t="shared" si="5"/>
        <v>104.45896656534954</v>
      </c>
      <c r="F30" s="80">
        <v>130</v>
      </c>
      <c r="G30" s="120">
        <f t="shared" si="6"/>
        <v>339</v>
      </c>
      <c r="H30" s="85">
        <f t="shared" si="7"/>
        <v>277</v>
      </c>
      <c r="I30" s="112">
        <v>192</v>
      </c>
      <c r="J30" s="121">
        <v>0</v>
      </c>
    </row>
    <row r="31" spans="1:10" ht="18.75" x14ac:dyDescent="0.3">
      <c r="A31" s="122" t="s">
        <v>34</v>
      </c>
      <c r="B31" s="117">
        <v>416</v>
      </c>
      <c r="C31" s="123">
        <v>490</v>
      </c>
      <c r="D31" s="124">
        <v>32643</v>
      </c>
      <c r="E31" s="111">
        <f t="shared" si="5"/>
        <v>78.46875</v>
      </c>
      <c r="F31" s="125">
        <v>66</v>
      </c>
      <c r="G31" s="120">
        <f t="shared" si="6"/>
        <v>424</v>
      </c>
      <c r="H31" s="85">
        <f t="shared" si="7"/>
        <v>280</v>
      </c>
      <c r="I31" s="112">
        <v>210</v>
      </c>
      <c r="J31" s="126">
        <v>0</v>
      </c>
    </row>
    <row r="32" spans="1:10" ht="19.5" thickBot="1" x14ac:dyDescent="0.35">
      <c r="A32" s="122" t="s">
        <v>35</v>
      </c>
      <c r="B32" s="127">
        <v>98</v>
      </c>
      <c r="C32" s="128">
        <v>129</v>
      </c>
      <c r="D32" s="129">
        <v>10484</v>
      </c>
      <c r="E32" s="111">
        <f t="shared" si="5"/>
        <v>106.9795918367347</v>
      </c>
      <c r="F32" s="87">
        <v>26</v>
      </c>
      <c r="G32" s="130">
        <f t="shared" si="6"/>
        <v>103</v>
      </c>
      <c r="H32" s="92">
        <f t="shared" si="7"/>
        <v>76</v>
      </c>
      <c r="I32" s="131">
        <v>53</v>
      </c>
      <c r="J32" s="132">
        <v>0</v>
      </c>
    </row>
    <row r="33" spans="1:10" ht="19.5" thickBot="1" x14ac:dyDescent="0.35">
      <c r="A33" s="95" t="s">
        <v>36</v>
      </c>
      <c r="B33" s="133">
        <f>SUM(B20:B32)</f>
        <v>5877</v>
      </c>
      <c r="C33" s="133">
        <f t="shared" ref="C33:D33" si="8">SUM(C20:C32)</f>
        <v>7741</v>
      </c>
      <c r="D33" s="134">
        <f t="shared" si="8"/>
        <v>567610</v>
      </c>
      <c r="E33" s="98">
        <f t="shared" si="5"/>
        <v>96.581589246214051</v>
      </c>
      <c r="F33" s="135">
        <f>SUM(F20:F32)</f>
        <v>1689</v>
      </c>
      <c r="G33" s="136">
        <f>SUM(G20:G32)</f>
        <v>6052</v>
      </c>
      <c r="H33" s="96">
        <f>SUM(H20:H32)</f>
        <v>4696</v>
      </c>
      <c r="I33" s="99">
        <f>SUM(I20:I32)</f>
        <v>3045</v>
      </c>
      <c r="J33" s="100">
        <f t="shared" ref="J33" si="9">SUM(J20:J32)</f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757</v>
      </c>
      <c r="C36" s="118">
        <v>1007</v>
      </c>
      <c r="D36" s="119">
        <v>77385</v>
      </c>
      <c r="E36" s="76">
        <f t="shared" ref="E36:E47" si="10">D36/B36</f>
        <v>102.22589167767504</v>
      </c>
      <c r="F36" s="138">
        <v>239</v>
      </c>
      <c r="G36" s="139">
        <f t="shared" ref="G36:G46" si="11">C36-F36</f>
        <v>768</v>
      </c>
      <c r="H36" s="106">
        <f t="shared" ref="H36:H46" si="12">C36-I36-J36</f>
        <v>640</v>
      </c>
      <c r="I36" s="107">
        <v>367</v>
      </c>
      <c r="J36" s="140">
        <v>0</v>
      </c>
    </row>
    <row r="37" spans="1:10" ht="18.75" x14ac:dyDescent="0.3">
      <c r="A37" s="79" t="s">
        <v>39</v>
      </c>
      <c r="B37" s="117">
        <v>721</v>
      </c>
      <c r="C37" s="118">
        <v>1045</v>
      </c>
      <c r="D37" s="119">
        <v>72194</v>
      </c>
      <c r="E37" s="85">
        <f t="shared" si="10"/>
        <v>100.13037447988904</v>
      </c>
      <c r="F37" s="117">
        <v>313</v>
      </c>
      <c r="G37" s="141">
        <f t="shared" si="11"/>
        <v>732</v>
      </c>
      <c r="H37" s="85">
        <f t="shared" si="12"/>
        <v>674</v>
      </c>
      <c r="I37" s="112">
        <v>371</v>
      </c>
      <c r="J37" s="142">
        <v>0</v>
      </c>
    </row>
    <row r="38" spans="1:10" ht="18.75" x14ac:dyDescent="0.3">
      <c r="A38" s="79" t="s">
        <v>40</v>
      </c>
      <c r="B38" s="117">
        <v>471</v>
      </c>
      <c r="C38" s="118">
        <v>651</v>
      </c>
      <c r="D38" s="119">
        <v>50587</v>
      </c>
      <c r="E38" s="85">
        <f t="shared" si="10"/>
        <v>107.40339702760085</v>
      </c>
      <c r="F38" s="117">
        <v>173</v>
      </c>
      <c r="G38" s="141">
        <f t="shared" si="11"/>
        <v>478</v>
      </c>
      <c r="H38" s="85">
        <f t="shared" si="12"/>
        <v>444</v>
      </c>
      <c r="I38" s="112">
        <v>207</v>
      </c>
      <c r="J38" s="142">
        <v>0</v>
      </c>
    </row>
    <row r="39" spans="1:10" ht="18.75" x14ac:dyDescent="0.3">
      <c r="A39" s="79" t="s">
        <v>41</v>
      </c>
      <c r="B39" s="117">
        <v>702</v>
      </c>
      <c r="C39" s="118">
        <v>779</v>
      </c>
      <c r="D39" s="119">
        <v>69197</v>
      </c>
      <c r="E39" s="85">
        <f t="shared" si="10"/>
        <v>98.571225071225072</v>
      </c>
      <c r="F39" s="117">
        <v>76</v>
      </c>
      <c r="G39" s="141">
        <f t="shared" si="11"/>
        <v>703</v>
      </c>
      <c r="H39" s="85">
        <f t="shared" si="12"/>
        <v>430</v>
      </c>
      <c r="I39" s="112">
        <v>349</v>
      </c>
      <c r="J39" s="142">
        <v>0</v>
      </c>
    </row>
    <row r="40" spans="1:10" ht="18.75" x14ac:dyDescent="0.3">
      <c r="A40" s="79" t="s">
        <v>42</v>
      </c>
      <c r="B40" s="117">
        <v>289</v>
      </c>
      <c r="C40" s="118">
        <v>369</v>
      </c>
      <c r="D40" s="119">
        <v>32421</v>
      </c>
      <c r="E40" s="85">
        <f t="shared" si="10"/>
        <v>112.1833910034602</v>
      </c>
      <c r="F40" s="117">
        <v>75</v>
      </c>
      <c r="G40" s="141">
        <f t="shared" si="11"/>
        <v>294</v>
      </c>
      <c r="H40" s="85">
        <f t="shared" si="12"/>
        <v>232</v>
      </c>
      <c r="I40" s="112">
        <v>137</v>
      </c>
      <c r="J40" s="142">
        <v>0</v>
      </c>
    </row>
    <row r="41" spans="1:10" ht="18.75" x14ac:dyDescent="0.3">
      <c r="A41" s="79" t="s">
        <v>43</v>
      </c>
      <c r="B41" s="117">
        <v>464</v>
      </c>
      <c r="C41" s="118">
        <v>563</v>
      </c>
      <c r="D41" s="119">
        <v>48071</v>
      </c>
      <c r="E41" s="85">
        <f t="shared" si="10"/>
        <v>103.60129310344827</v>
      </c>
      <c r="F41" s="117">
        <v>90</v>
      </c>
      <c r="G41" s="141">
        <f t="shared" si="11"/>
        <v>473</v>
      </c>
      <c r="H41" s="85">
        <f t="shared" si="12"/>
        <v>352</v>
      </c>
      <c r="I41" s="112">
        <v>211</v>
      </c>
      <c r="J41" s="142">
        <v>0</v>
      </c>
    </row>
    <row r="42" spans="1:10" ht="18.75" x14ac:dyDescent="0.3">
      <c r="A42" s="79" t="s">
        <v>44</v>
      </c>
      <c r="B42" s="117">
        <v>705</v>
      </c>
      <c r="C42" s="118">
        <v>892</v>
      </c>
      <c r="D42" s="119">
        <v>82334</v>
      </c>
      <c r="E42" s="85">
        <f t="shared" si="10"/>
        <v>116.78581560283688</v>
      </c>
      <c r="F42" s="117">
        <v>177</v>
      </c>
      <c r="G42" s="141">
        <f t="shared" si="11"/>
        <v>715</v>
      </c>
      <c r="H42" s="85">
        <f t="shared" si="12"/>
        <v>514</v>
      </c>
      <c r="I42" s="112">
        <v>378</v>
      </c>
      <c r="J42" s="142">
        <v>0</v>
      </c>
    </row>
    <row r="43" spans="1:10" ht="18.75" x14ac:dyDescent="0.3">
      <c r="A43" s="79" t="s">
        <v>45</v>
      </c>
      <c r="B43" s="117">
        <v>559</v>
      </c>
      <c r="C43" s="118">
        <v>708</v>
      </c>
      <c r="D43" s="119">
        <v>70050</v>
      </c>
      <c r="E43" s="85">
        <f t="shared" si="10"/>
        <v>125.31305903398926</v>
      </c>
      <c r="F43" s="117">
        <v>145</v>
      </c>
      <c r="G43" s="141">
        <f t="shared" si="11"/>
        <v>563</v>
      </c>
      <c r="H43" s="85">
        <f t="shared" si="12"/>
        <v>434</v>
      </c>
      <c r="I43" s="112">
        <v>274</v>
      </c>
      <c r="J43" s="142">
        <v>0</v>
      </c>
    </row>
    <row r="44" spans="1:10" ht="18.75" x14ac:dyDescent="0.3">
      <c r="A44" s="79" t="s">
        <v>46</v>
      </c>
      <c r="B44" s="117">
        <v>288</v>
      </c>
      <c r="C44" s="118">
        <v>350</v>
      </c>
      <c r="D44" s="119">
        <v>25822</v>
      </c>
      <c r="E44" s="85">
        <f t="shared" si="10"/>
        <v>89.659722222222229</v>
      </c>
      <c r="F44" s="117">
        <v>63</v>
      </c>
      <c r="G44" s="141">
        <f t="shared" si="11"/>
        <v>287</v>
      </c>
      <c r="H44" s="85">
        <f t="shared" si="12"/>
        <v>227</v>
      </c>
      <c r="I44" s="112">
        <v>123</v>
      </c>
      <c r="J44" s="142">
        <v>0</v>
      </c>
    </row>
    <row r="45" spans="1:10" ht="18.75" x14ac:dyDescent="0.3">
      <c r="A45" s="79" t="s">
        <v>47</v>
      </c>
      <c r="B45" s="117">
        <v>490</v>
      </c>
      <c r="C45" s="118">
        <v>683</v>
      </c>
      <c r="D45" s="119">
        <v>55482</v>
      </c>
      <c r="E45" s="85">
        <f t="shared" si="10"/>
        <v>113.22857142857143</v>
      </c>
      <c r="F45" s="117">
        <v>186</v>
      </c>
      <c r="G45" s="141">
        <f t="shared" si="11"/>
        <v>497</v>
      </c>
      <c r="H45" s="85">
        <f t="shared" si="12"/>
        <v>407</v>
      </c>
      <c r="I45" s="112">
        <v>276</v>
      </c>
      <c r="J45" s="142">
        <v>0</v>
      </c>
    </row>
    <row r="46" spans="1:10" ht="19.5" thickBot="1" x14ac:dyDescent="0.35">
      <c r="A46" s="122" t="s">
        <v>48</v>
      </c>
      <c r="B46" s="117">
        <v>615</v>
      </c>
      <c r="C46" s="118">
        <v>732</v>
      </c>
      <c r="D46" s="119">
        <v>67613</v>
      </c>
      <c r="E46" s="85">
        <f t="shared" si="10"/>
        <v>109.93983739837398</v>
      </c>
      <c r="F46" s="143">
        <v>122</v>
      </c>
      <c r="G46" s="141">
        <f t="shared" si="11"/>
        <v>610</v>
      </c>
      <c r="H46" s="85">
        <f t="shared" si="12"/>
        <v>407</v>
      </c>
      <c r="I46" s="112">
        <v>325</v>
      </c>
      <c r="J46" s="142">
        <v>0</v>
      </c>
    </row>
    <row r="47" spans="1:10" ht="19.5" thickBot="1" x14ac:dyDescent="0.35">
      <c r="A47" s="95" t="s">
        <v>49</v>
      </c>
      <c r="B47" s="133">
        <f t="shared" ref="B47:J47" si="13">SUM(B36:B46)</f>
        <v>6061</v>
      </c>
      <c r="C47" s="133">
        <f t="shared" si="13"/>
        <v>7779</v>
      </c>
      <c r="D47" s="134">
        <f t="shared" si="13"/>
        <v>651156</v>
      </c>
      <c r="E47" s="98">
        <f t="shared" si="10"/>
        <v>107.43375680580762</v>
      </c>
      <c r="F47" s="147">
        <f t="shared" si="13"/>
        <v>1659</v>
      </c>
      <c r="G47" s="147">
        <f t="shared" si="13"/>
        <v>6120</v>
      </c>
      <c r="H47" s="96">
        <f t="shared" si="13"/>
        <v>4761</v>
      </c>
      <c r="I47" s="99">
        <f t="shared" si="13"/>
        <v>3018</v>
      </c>
      <c r="J47" s="100">
        <f t="shared" si="13"/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379</v>
      </c>
      <c r="C50" s="151">
        <v>469</v>
      </c>
      <c r="D50" s="152">
        <v>39728</v>
      </c>
      <c r="E50" s="106">
        <f t="shared" ref="E50:E57" si="14">D50/B50</f>
        <v>104.82321899736148</v>
      </c>
      <c r="F50" s="138">
        <v>86</v>
      </c>
      <c r="G50" s="153">
        <f t="shared" ref="G50:G56" si="15">C50-F50</f>
        <v>383</v>
      </c>
      <c r="H50" s="154">
        <f t="shared" ref="H50:H56" si="16">C50-I50-J50</f>
        <v>293</v>
      </c>
      <c r="I50" s="107">
        <v>176</v>
      </c>
      <c r="J50" s="108">
        <v>0</v>
      </c>
    </row>
    <row r="51" spans="1:10" ht="18.75" x14ac:dyDescent="0.3">
      <c r="A51" s="79" t="s">
        <v>52</v>
      </c>
      <c r="B51" s="117">
        <v>623</v>
      </c>
      <c r="C51" s="155">
        <v>724</v>
      </c>
      <c r="D51" s="156">
        <v>62900</v>
      </c>
      <c r="E51" s="85">
        <f t="shared" si="14"/>
        <v>100.96308186195827</v>
      </c>
      <c r="F51" s="114">
        <v>81</v>
      </c>
      <c r="G51" s="153">
        <f t="shared" si="15"/>
        <v>643</v>
      </c>
      <c r="H51" s="111">
        <f t="shared" si="16"/>
        <v>428</v>
      </c>
      <c r="I51" s="112">
        <v>296</v>
      </c>
      <c r="J51" s="121">
        <v>0</v>
      </c>
    </row>
    <row r="52" spans="1:10" ht="18.75" x14ac:dyDescent="0.3">
      <c r="A52" s="79" t="s">
        <v>53</v>
      </c>
      <c r="B52" s="117">
        <v>1582</v>
      </c>
      <c r="C52" s="155">
        <v>1937</v>
      </c>
      <c r="D52" s="156">
        <v>151295</v>
      </c>
      <c r="E52" s="85">
        <f t="shared" si="14"/>
        <v>95.63527180783818</v>
      </c>
      <c r="F52" s="114">
        <v>346</v>
      </c>
      <c r="G52" s="153">
        <f t="shared" si="15"/>
        <v>1591</v>
      </c>
      <c r="H52" s="111">
        <f t="shared" si="16"/>
        <v>1188</v>
      </c>
      <c r="I52" s="112">
        <v>749</v>
      </c>
      <c r="J52" s="121">
        <v>0</v>
      </c>
    </row>
    <row r="53" spans="1:10" ht="18.75" x14ac:dyDescent="0.3">
      <c r="A53" s="79" t="s">
        <v>54</v>
      </c>
      <c r="B53" s="117">
        <v>392</v>
      </c>
      <c r="C53" s="155">
        <v>454</v>
      </c>
      <c r="D53" s="156">
        <v>39186</v>
      </c>
      <c r="E53" s="85">
        <f t="shared" si="14"/>
        <v>99.964285714285708</v>
      </c>
      <c r="F53" s="114">
        <v>56</v>
      </c>
      <c r="G53" s="153">
        <f t="shared" si="15"/>
        <v>398</v>
      </c>
      <c r="H53" s="111">
        <f t="shared" si="16"/>
        <v>258</v>
      </c>
      <c r="I53" s="112">
        <v>196</v>
      </c>
      <c r="J53" s="121">
        <v>0</v>
      </c>
    </row>
    <row r="54" spans="1:10" ht="18.75" x14ac:dyDescent="0.3">
      <c r="A54" s="79" t="s">
        <v>55</v>
      </c>
      <c r="B54" s="117">
        <v>352</v>
      </c>
      <c r="C54" s="155">
        <v>437</v>
      </c>
      <c r="D54" s="156">
        <v>35773</v>
      </c>
      <c r="E54" s="85">
        <f t="shared" si="14"/>
        <v>101.62784090909091</v>
      </c>
      <c r="F54" s="114">
        <v>76</v>
      </c>
      <c r="G54" s="153">
        <f t="shared" si="15"/>
        <v>361</v>
      </c>
      <c r="H54" s="111">
        <f t="shared" si="16"/>
        <v>265</v>
      </c>
      <c r="I54" s="112">
        <v>172</v>
      </c>
      <c r="J54" s="121">
        <v>0</v>
      </c>
    </row>
    <row r="55" spans="1:10" ht="18.75" x14ac:dyDescent="0.3">
      <c r="A55" s="79" t="s">
        <v>56</v>
      </c>
      <c r="B55" s="117">
        <v>289</v>
      </c>
      <c r="C55" s="155">
        <v>337</v>
      </c>
      <c r="D55" s="156">
        <v>26962</v>
      </c>
      <c r="E55" s="85">
        <f t="shared" si="14"/>
        <v>93.294117647058826</v>
      </c>
      <c r="F55" s="114">
        <v>44</v>
      </c>
      <c r="G55" s="153">
        <f t="shared" si="15"/>
        <v>293</v>
      </c>
      <c r="H55" s="111">
        <f t="shared" si="16"/>
        <v>219</v>
      </c>
      <c r="I55" s="112">
        <v>118</v>
      </c>
      <c r="J55" s="121">
        <v>0</v>
      </c>
    </row>
    <row r="56" spans="1:10" ht="19.5" thickBot="1" x14ac:dyDescent="0.35">
      <c r="A56" s="79" t="s">
        <v>57</v>
      </c>
      <c r="B56" s="144">
        <v>652</v>
      </c>
      <c r="C56" s="157">
        <v>812</v>
      </c>
      <c r="D56" s="158">
        <v>54458</v>
      </c>
      <c r="E56" s="85">
        <f t="shared" si="14"/>
        <v>83.524539877300612</v>
      </c>
      <c r="F56" s="127">
        <v>104</v>
      </c>
      <c r="G56" s="153">
        <f t="shared" si="15"/>
        <v>708</v>
      </c>
      <c r="H56" s="159">
        <f t="shared" si="16"/>
        <v>487</v>
      </c>
      <c r="I56" s="131">
        <v>325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4269</v>
      </c>
      <c r="C57" s="133">
        <f t="shared" ref="C57:J57" si="17">SUM(C50:C56)</f>
        <v>5170</v>
      </c>
      <c r="D57" s="135">
        <f t="shared" si="17"/>
        <v>410302</v>
      </c>
      <c r="E57" s="160">
        <f t="shared" si="14"/>
        <v>96.111970016397279</v>
      </c>
      <c r="F57" s="134">
        <f t="shared" si="17"/>
        <v>793</v>
      </c>
      <c r="G57" s="134">
        <f t="shared" si="17"/>
        <v>4377</v>
      </c>
      <c r="H57" s="161">
        <f t="shared" si="17"/>
        <v>3138</v>
      </c>
      <c r="I57" s="162">
        <f t="shared" si="17"/>
        <v>2032</v>
      </c>
      <c r="J57" s="163">
        <f t="shared" si="17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621</v>
      </c>
      <c r="C60" s="139">
        <v>854</v>
      </c>
      <c r="D60" s="138">
        <v>59336</v>
      </c>
      <c r="E60" s="106">
        <f t="shared" ref="E60:E67" si="18">D60/B60</f>
        <v>95.549114331723032</v>
      </c>
      <c r="F60" s="153">
        <v>234</v>
      </c>
      <c r="G60" s="153">
        <f t="shared" ref="G60:G66" si="19">C60-F60</f>
        <v>620</v>
      </c>
      <c r="H60" s="154">
        <f t="shared" ref="H60:H66" si="20">C60-I60-J60</f>
        <v>501</v>
      </c>
      <c r="I60" s="107">
        <v>353</v>
      </c>
      <c r="J60" s="108">
        <v>0</v>
      </c>
    </row>
    <row r="61" spans="1:10" ht="18.75" x14ac:dyDescent="0.3">
      <c r="A61" s="79" t="s">
        <v>60</v>
      </c>
      <c r="B61" s="117">
        <v>587</v>
      </c>
      <c r="C61" s="141">
        <v>829</v>
      </c>
      <c r="D61" s="117">
        <v>65616</v>
      </c>
      <c r="E61" s="85">
        <f t="shared" si="18"/>
        <v>111.78194207836457</v>
      </c>
      <c r="F61" s="153">
        <v>229</v>
      </c>
      <c r="G61" s="153">
        <f t="shared" si="19"/>
        <v>600</v>
      </c>
      <c r="H61" s="111">
        <f t="shared" si="20"/>
        <v>539</v>
      </c>
      <c r="I61" s="112">
        <v>290</v>
      </c>
      <c r="J61" s="121">
        <v>0</v>
      </c>
    </row>
    <row r="62" spans="1:10" ht="18.75" x14ac:dyDescent="0.3">
      <c r="A62" s="79" t="s">
        <v>61</v>
      </c>
      <c r="B62" s="117">
        <v>697</v>
      </c>
      <c r="C62" s="141">
        <v>973</v>
      </c>
      <c r="D62" s="117">
        <v>72490</v>
      </c>
      <c r="E62" s="85">
        <f t="shared" si="18"/>
        <v>104.00286944045911</v>
      </c>
      <c r="F62" s="153">
        <v>274</v>
      </c>
      <c r="G62" s="153">
        <f t="shared" si="19"/>
        <v>699</v>
      </c>
      <c r="H62" s="111">
        <f t="shared" si="20"/>
        <v>656</v>
      </c>
      <c r="I62" s="112">
        <v>317</v>
      </c>
      <c r="J62" s="121">
        <v>0</v>
      </c>
    </row>
    <row r="63" spans="1:10" ht="18.75" x14ac:dyDescent="0.3">
      <c r="A63" s="79" t="s">
        <v>62</v>
      </c>
      <c r="B63" s="117">
        <v>463</v>
      </c>
      <c r="C63" s="141">
        <v>655</v>
      </c>
      <c r="D63" s="117">
        <v>44011</v>
      </c>
      <c r="E63" s="85">
        <f t="shared" si="18"/>
        <v>95.056155507559396</v>
      </c>
      <c r="F63" s="153">
        <v>175</v>
      </c>
      <c r="G63" s="153">
        <f t="shared" si="19"/>
        <v>480</v>
      </c>
      <c r="H63" s="111">
        <f t="shared" si="20"/>
        <v>409</v>
      </c>
      <c r="I63" s="112">
        <v>246</v>
      </c>
      <c r="J63" s="121">
        <v>0</v>
      </c>
    </row>
    <row r="64" spans="1:10" ht="18.75" x14ac:dyDescent="0.3">
      <c r="A64" s="79" t="s">
        <v>63</v>
      </c>
      <c r="B64" s="117">
        <v>266</v>
      </c>
      <c r="C64" s="141">
        <v>377</v>
      </c>
      <c r="D64" s="117">
        <v>24027</v>
      </c>
      <c r="E64" s="85">
        <f t="shared" si="18"/>
        <v>90.327067669172934</v>
      </c>
      <c r="F64" s="153">
        <v>91</v>
      </c>
      <c r="G64" s="153">
        <f t="shared" si="19"/>
        <v>286</v>
      </c>
      <c r="H64" s="111">
        <f t="shared" si="20"/>
        <v>214</v>
      </c>
      <c r="I64" s="112">
        <v>163</v>
      </c>
      <c r="J64" s="121">
        <v>0</v>
      </c>
    </row>
    <row r="65" spans="1:10" ht="18.75" x14ac:dyDescent="0.3">
      <c r="A65" s="79" t="s">
        <v>64</v>
      </c>
      <c r="B65" s="117">
        <v>599</v>
      </c>
      <c r="C65" s="141">
        <v>830</v>
      </c>
      <c r="D65" s="117">
        <v>67087</v>
      </c>
      <c r="E65" s="85">
        <f t="shared" si="18"/>
        <v>111.9983305509182</v>
      </c>
      <c r="F65" s="153">
        <v>226</v>
      </c>
      <c r="G65" s="153">
        <f t="shared" si="19"/>
        <v>604</v>
      </c>
      <c r="H65" s="111">
        <f t="shared" si="20"/>
        <v>525</v>
      </c>
      <c r="I65" s="112">
        <v>305</v>
      </c>
      <c r="J65" s="121">
        <v>0</v>
      </c>
    </row>
    <row r="66" spans="1:10" ht="19.5" thickBot="1" x14ac:dyDescent="0.35">
      <c r="A66" s="79" t="s">
        <v>65</v>
      </c>
      <c r="B66" s="144">
        <v>578</v>
      </c>
      <c r="C66" s="145">
        <v>744</v>
      </c>
      <c r="D66" s="144">
        <v>54241</v>
      </c>
      <c r="E66" s="85">
        <f t="shared" si="18"/>
        <v>93.84256055363322</v>
      </c>
      <c r="F66" s="164">
        <v>157</v>
      </c>
      <c r="G66" s="153">
        <f t="shared" si="19"/>
        <v>587</v>
      </c>
      <c r="H66" s="159">
        <f t="shared" si="20"/>
        <v>452</v>
      </c>
      <c r="I66" s="131">
        <v>292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3811</v>
      </c>
      <c r="C67" s="133">
        <f t="shared" ref="C67:J67" si="21">SUM(C60:C66)</f>
        <v>5262</v>
      </c>
      <c r="D67" s="133">
        <f t="shared" si="21"/>
        <v>386808</v>
      </c>
      <c r="E67" s="165">
        <f t="shared" si="18"/>
        <v>101.49776961427447</v>
      </c>
      <c r="F67" s="134">
        <f t="shared" si="21"/>
        <v>1386</v>
      </c>
      <c r="G67" s="134">
        <f t="shared" si="21"/>
        <v>3876</v>
      </c>
      <c r="H67" s="96">
        <f t="shared" si="21"/>
        <v>3296</v>
      </c>
      <c r="I67" s="99">
        <f t="shared" si="21"/>
        <v>1966</v>
      </c>
      <c r="J67" s="100">
        <f t="shared" si="21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360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329</v>
      </c>
      <c r="C70" s="139">
        <v>435</v>
      </c>
      <c r="D70" s="138">
        <v>36451</v>
      </c>
      <c r="E70" s="170">
        <f t="shared" ref="E70:E76" si="22">D70/B70</f>
        <v>110.79331306990882</v>
      </c>
      <c r="F70" s="153">
        <v>101</v>
      </c>
      <c r="G70" s="153">
        <f t="shared" ref="G70:G75" si="23">C70-F70</f>
        <v>334</v>
      </c>
      <c r="H70" s="104">
        <f t="shared" ref="H70:H75" si="24">C70-I70-J70</f>
        <v>249</v>
      </c>
      <c r="I70" s="171">
        <v>186</v>
      </c>
      <c r="J70" s="113">
        <v>0</v>
      </c>
    </row>
    <row r="71" spans="1:10" ht="18.75" x14ac:dyDescent="0.3">
      <c r="A71" s="79" t="s">
        <v>68</v>
      </c>
      <c r="B71" s="117">
        <v>648</v>
      </c>
      <c r="C71" s="141">
        <v>894</v>
      </c>
      <c r="D71" s="117">
        <v>67117</v>
      </c>
      <c r="E71" s="172">
        <f t="shared" si="22"/>
        <v>103.57561728395062</v>
      </c>
      <c r="F71" s="153">
        <v>218</v>
      </c>
      <c r="G71" s="153">
        <f t="shared" si="23"/>
        <v>676</v>
      </c>
      <c r="H71" s="111">
        <f t="shared" si="24"/>
        <v>545</v>
      </c>
      <c r="I71" s="112">
        <v>349</v>
      </c>
      <c r="J71" s="121">
        <v>0</v>
      </c>
    </row>
    <row r="72" spans="1:10" ht="18.75" x14ac:dyDescent="0.3">
      <c r="A72" s="79" t="s">
        <v>66</v>
      </c>
      <c r="B72" s="117">
        <v>622</v>
      </c>
      <c r="C72" s="141">
        <v>914</v>
      </c>
      <c r="D72" s="117">
        <v>63438</v>
      </c>
      <c r="E72" s="172">
        <f t="shared" si="22"/>
        <v>101.9903536977492</v>
      </c>
      <c r="F72" s="153">
        <v>269</v>
      </c>
      <c r="G72" s="153">
        <f t="shared" si="23"/>
        <v>645</v>
      </c>
      <c r="H72" s="111">
        <f t="shared" si="24"/>
        <v>577</v>
      </c>
      <c r="I72" s="112">
        <v>337</v>
      </c>
      <c r="J72" s="121">
        <v>0</v>
      </c>
    </row>
    <row r="73" spans="1:10" ht="18.75" x14ac:dyDescent="0.3">
      <c r="A73" s="79" t="s">
        <v>69</v>
      </c>
      <c r="B73" s="117">
        <v>308</v>
      </c>
      <c r="C73" s="141">
        <v>389</v>
      </c>
      <c r="D73" s="117">
        <v>27160</v>
      </c>
      <c r="E73" s="172">
        <f t="shared" si="22"/>
        <v>88.181818181818187</v>
      </c>
      <c r="F73" s="153">
        <v>76</v>
      </c>
      <c r="G73" s="153">
        <f t="shared" si="23"/>
        <v>313</v>
      </c>
      <c r="H73" s="111">
        <f t="shared" si="24"/>
        <v>222</v>
      </c>
      <c r="I73" s="112">
        <v>167</v>
      </c>
      <c r="J73" s="121">
        <v>0</v>
      </c>
    </row>
    <row r="74" spans="1:10" ht="18.75" x14ac:dyDescent="0.3">
      <c r="A74" s="79" t="s">
        <v>70</v>
      </c>
      <c r="B74" s="117">
        <v>382</v>
      </c>
      <c r="C74" s="141">
        <v>530</v>
      </c>
      <c r="D74" s="117">
        <v>44453</v>
      </c>
      <c r="E74" s="172">
        <f t="shared" si="22"/>
        <v>116.36910994764398</v>
      </c>
      <c r="F74" s="153">
        <v>144</v>
      </c>
      <c r="G74" s="153">
        <f t="shared" si="23"/>
        <v>386</v>
      </c>
      <c r="H74" s="111">
        <f t="shared" si="24"/>
        <v>338</v>
      </c>
      <c r="I74" s="112">
        <v>192</v>
      </c>
      <c r="J74" s="121">
        <v>0</v>
      </c>
    </row>
    <row r="75" spans="1:10" ht="19.5" thickBot="1" x14ac:dyDescent="0.35">
      <c r="A75" s="86" t="s">
        <v>71</v>
      </c>
      <c r="B75" s="144">
        <v>342</v>
      </c>
      <c r="C75" s="145">
        <v>476</v>
      </c>
      <c r="D75" s="144">
        <v>34404</v>
      </c>
      <c r="E75" s="173">
        <f t="shared" si="22"/>
        <v>100.59649122807018</v>
      </c>
      <c r="F75" s="164">
        <v>127</v>
      </c>
      <c r="G75" s="153">
        <f t="shared" si="23"/>
        <v>349</v>
      </c>
      <c r="H75" s="174">
        <f t="shared" si="24"/>
        <v>315</v>
      </c>
      <c r="I75" s="175">
        <v>161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2631</v>
      </c>
      <c r="C76" s="133">
        <f t="shared" ref="C76:J76" si="25">SUM(C70:C75)</f>
        <v>3638</v>
      </c>
      <c r="D76" s="133">
        <f t="shared" si="25"/>
        <v>273023</v>
      </c>
      <c r="E76" s="160">
        <f t="shared" si="22"/>
        <v>103.77156974534398</v>
      </c>
      <c r="F76" s="134">
        <f t="shared" si="25"/>
        <v>935</v>
      </c>
      <c r="G76" s="134">
        <f t="shared" si="25"/>
        <v>2703</v>
      </c>
      <c r="H76" s="96">
        <f t="shared" si="25"/>
        <v>2246</v>
      </c>
      <c r="I76" s="99">
        <f t="shared" si="25"/>
        <v>1392</v>
      </c>
      <c r="J76" s="100">
        <f t="shared" si="25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177</v>
      </c>
      <c r="C79" s="139">
        <v>249</v>
      </c>
      <c r="D79" s="138">
        <v>23378</v>
      </c>
      <c r="E79" s="170">
        <f t="shared" ref="E79:E89" si="26">D79/B79</f>
        <v>132.07909604519773</v>
      </c>
      <c r="F79" s="153">
        <v>73</v>
      </c>
      <c r="G79" s="153">
        <f t="shared" ref="G79:G88" si="27">C79-F79</f>
        <v>176</v>
      </c>
      <c r="H79" s="154">
        <f t="shared" ref="H79:H88" si="28">C79-I79-J79</f>
        <v>151</v>
      </c>
      <c r="I79" s="107">
        <v>98</v>
      </c>
      <c r="J79" s="108">
        <v>0</v>
      </c>
    </row>
    <row r="80" spans="1:10" ht="18.75" x14ac:dyDescent="0.3">
      <c r="A80" s="79" t="s">
        <v>74</v>
      </c>
      <c r="B80" s="117">
        <v>11</v>
      </c>
      <c r="C80" s="141">
        <v>16</v>
      </c>
      <c r="D80" s="117">
        <v>1071</v>
      </c>
      <c r="E80" s="172">
        <f t="shared" si="26"/>
        <v>97.36363636363636</v>
      </c>
      <c r="F80" s="153">
        <v>5</v>
      </c>
      <c r="G80" s="153">
        <f t="shared" si="27"/>
        <v>11</v>
      </c>
      <c r="H80" s="111">
        <f t="shared" si="28"/>
        <v>8</v>
      </c>
      <c r="I80" s="112">
        <v>8</v>
      </c>
      <c r="J80" s="121">
        <v>0</v>
      </c>
    </row>
    <row r="81" spans="1:10" ht="18.75" x14ac:dyDescent="0.3">
      <c r="A81" s="79" t="s">
        <v>75</v>
      </c>
      <c r="B81" s="117">
        <v>427</v>
      </c>
      <c r="C81" s="141">
        <v>679</v>
      </c>
      <c r="D81" s="117">
        <v>51001</v>
      </c>
      <c r="E81" s="172">
        <f t="shared" si="26"/>
        <v>119.44028103044496</v>
      </c>
      <c r="F81" s="153">
        <v>253</v>
      </c>
      <c r="G81" s="153">
        <f t="shared" si="27"/>
        <v>426</v>
      </c>
      <c r="H81" s="111">
        <f t="shared" si="28"/>
        <v>441</v>
      </c>
      <c r="I81" s="112">
        <v>238</v>
      </c>
      <c r="J81" s="121">
        <v>0</v>
      </c>
    </row>
    <row r="82" spans="1:10" ht="18.75" x14ac:dyDescent="0.3">
      <c r="A82" s="79" t="s">
        <v>72</v>
      </c>
      <c r="B82" s="117">
        <v>620</v>
      </c>
      <c r="C82" s="141">
        <v>877</v>
      </c>
      <c r="D82" s="117">
        <v>65263</v>
      </c>
      <c r="E82" s="172">
        <f t="shared" si="26"/>
        <v>105.26290322580645</v>
      </c>
      <c r="F82" s="153">
        <v>230</v>
      </c>
      <c r="G82" s="153">
        <f t="shared" si="27"/>
        <v>647</v>
      </c>
      <c r="H82" s="111">
        <f t="shared" si="28"/>
        <v>562</v>
      </c>
      <c r="I82" s="112">
        <v>315</v>
      </c>
      <c r="J82" s="121">
        <v>0</v>
      </c>
    </row>
    <row r="83" spans="1:10" ht="18.75" x14ac:dyDescent="0.3">
      <c r="A83" s="79" t="s">
        <v>76</v>
      </c>
      <c r="B83" s="117">
        <v>554</v>
      </c>
      <c r="C83" s="141">
        <v>719</v>
      </c>
      <c r="D83" s="117">
        <v>53160</v>
      </c>
      <c r="E83" s="172">
        <f t="shared" si="26"/>
        <v>95.95667870036101</v>
      </c>
      <c r="F83" s="153">
        <v>160</v>
      </c>
      <c r="G83" s="153">
        <f t="shared" si="27"/>
        <v>559</v>
      </c>
      <c r="H83" s="111">
        <f t="shared" si="28"/>
        <v>432</v>
      </c>
      <c r="I83" s="112">
        <v>287</v>
      </c>
      <c r="J83" s="121">
        <v>0</v>
      </c>
    </row>
    <row r="84" spans="1:10" ht="18.75" x14ac:dyDescent="0.3">
      <c r="A84" s="79" t="s">
        <v>77</v>
      </c>
      <c r="B84" s="117">
        <v>591</v>
      </c>
      <c r="C84" s="141">
        <v>755</v>
      </c>
      <c r="D84" s="117">
        <v>59095</v>
      </c>
      <c r="E84" s="172">
        <f t="shared" si="26"/>
        <v>99.991539763113366</v>
      </c>
      <c r="F84" s="153">
        <v>160</v>
      </c>
      <c r="G84" s="153">
        <f t="shared" si="27"/>
        <v>595</v>
      </c>
      <c r="H84" s="111">
        <f t="shared" si="28"/>
        <v>460</v>
      </c>
      <c r="I84" s="112">
        <v>295</v>
      </c>
      <c r="J84" s="121">
        <v>0</v>
      </c>
    </row>
    <row r="85" spans="1:10" ht="18.75" x14ac:dyDescent="0.3">
      <c r="A85" s="79" t="s">
        <v>78</v>
      </c>
      <c r="B85" s="117">
        <v>188</v>
      </c>
      <c r="C85" s="141">
        <v>241</v>
      </c>
      <c r="D85" s="117">
        <v>19576</v>
      </c>
      <c r="E85" s="172">
        <f t="shared" si="26"/>
        <v>104.12765957446808</v>
      </c>
      <c r="F85" s="153">
        <v>48</v>
      </c>
      <c r="G85" s="153">
        <f t="shared" si="27"/>
        <v>193</v>
      </c>
      <c r="H85" s="111">
        <f t="shared" si="28"/>
        <v>143</v>
      </c>
      <c r="I85" s="112">
        <v>98</v>
      </c>
      <c r="J85" s="121">
        <v>0</v>
      </c>
    </row>
    <row r="86" spans="1:10" ht="18.75" x14ac:dyDescent="0.3">
      <c r="A86" s="79" t="s">
        <v>79</v>
      </c>
      <c r="B86" s="117">
        <v>393</v>
      </c>
      <c r="C86" s="141">
        <v>504</v>
      </c>
      <c r="D86" s="117">
        <v>33182</v>
      </c>
      <c r="E86" s="172">
        <f t="shared" si="26"/>
        <v>84.43256997455471</v>
      </c>
      <c r="F86" s="153">
        <v>112</v>
      </c>
      <c r="G86" s="153">
        <f t="shared" si="27"/>
        <v>392</v>
      </c>
      <c r="H86" s="111">
        <f t="shared" si="28"/>
        <v>325</v>
      </c>
      <c r="I86" s="112">
        <v>179</v>
      </c>
      <c r="J86" s="121">
        <v>0</v>
      </c>
    </row>
    <row r="87" spans="1:10" ht="18.75" x14ac:dyDescent="0.3">
      <c r="A87" s="79" t="s">
        <v>80</v>
      </c>
      <c r="B87" s="117">
        <v>137</v>
      </c>
      <c r="C87" s="141">
        <v>195</v>
      </c>
      <c r="D87" s="117">
        <v>13435</v>
      </c>
      <c r="E87" s="172">
        <f t="shared" si="26"/>
        <v>98.065693430656935</v>
      </c>
      <c r="F87" s="153">
        <v>55</v>
      </c>
      <c r="G87" s="153">
        <f t="shared" si="27"/>
        <v>140</v>
      </c>
      <c r="H87" s="111">
        <f t="shared" si="28"/>
        <v>117</v>
      </c>
      <c r="I87" s="112">
        <v>78</v>
      </c>
      <c r="J87" s="121">
        <v>0</v>
      </c>
    </row>
    <row r="88" spans="1:10" ht="19.5" thickBot="1" x14ac:dyDescent="0.35">
      <c r="A88" s="86" t="s">
        <v>81</v>
      </c>
      <c r="B88" s="144">
        <v>735</v>
      </c>
      <c r="C88" s="145">
        <v>944</v>
      </c>
      <c r="D88" s="144">
        <v>74797</v>
      </c>
      <c r="E88" s="173">
        <f t="shared" si="26"/>
        <v>101.76462585034014</v>
      </c>
      <c r="F88" s="164">
        <v>195</v>
      </c>
      <c r="G88" s="153">
        <f t="shared" si="27"/>
        <v>749</v>
      </c>
      <c r="H88" s="159">
        <f t="shared" si="28"/>
        <v>585</v>
      </c>
      <c r="I88" s="131">
        <v>359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3833</v>
      </c>
      <c r="C89" s="133">
        <f t="shared" ref="C89:D89" si="29">SUM(C79:C88)</f>
        <v>5179</v>
      </c>
      <c r="D89" s="133">
        <f t="shared" si="29"/>
        <v>393958</v>
      </c>
      <c r="E89" s="176">
        <f t="shared" si="26"/>
        <v>102.78058961648838</v>
      </c>
      <c r="F89" s="177">
        <f>SUM(F79:F88)</f>
        <v>1291</v>
      </c>
      <c r="G89" s="177">
        <f>SUM(G79:G88)</f>
        <v>3888</v>
      </c>
      <c r="H89" s="161">
        <f>SUM(H79:H88)</f>
        <v>3224</v>
      </c>
      <c r="I89" s="162">
        <f t="shared" ref="I89:J89" si="30">SUM(I79:I88)</f>
        <v>1955</v>
      </c>
      <c r="J89" s="163">
        <f t="shared" si="3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356</v>
      </c>
      <c r="C92" s="139">
        <v>445</v>
      </c>
      <c r="D92" s="152">
        <v>35092</v>
      </c>
      <c r="E92" s="106">
        <f t="shared" ref="E92:E101" si="31">D92/B92</f>
        <v>98.573033707865164</v>
      </c>
      <c r="F92" s="153">
        <v>82</v>
      </c>
      <c r="G92" s="153">
        <f t="shared" ref="G92:G100" si="32">C92-F92</f>
        <v>363</v>
      </c>
      <c r="H92" s="154">
        <f t="shared" ref="H92:H100" si="33">C92-I92-J92</f>
        <v>270</v>
      </c>
      <c r="I92" s="107">
        <v>175</v>
      </c>
      <c r="J92" s="108">
        <v>0</v>
      </c>
    </row>
    <row r="93" spans="1:10" ht="18.75" x14ac:dyDescent="0.3">
      <c r="A93" s="79" t="s">
        <v>84</v>
      </c>
      <c r="B93" s="117">
        <v>412</v>
      </c>
      <c r="C93" s="141">
        <v>485</v>
      </c>
      <c r="D93" s="156">
        <v>33874</v>
      </c>
      <c r="E93" s="85">
        <f t="shared" si="31"/>
        <v>82.21844660194175</v>
      </c>
      <c r="F93" s="153">
        <v>64</v>
      </c>
      <c r="G93" s="153">
        <f t="shared" si="32"/>
        <v>421</v>
      </c>
      <c r="H93" s="111">
        <f t="shared" si="33"/>
        <v>282</v>
      </c>
      <c r="I93" s="112">
        <v>203</v>
      </c>
      <c r="J93" s="121">
        <v>0</v>
      </c>
    </row>
    <row r="94" spans="1:10" ht="18.75" x14ac:dyDescent="0.3">
      <c r="A94" s="79" t="s">
        <v>85</v>
      </c>
      <c r="B94" s="117">
        <v>241</v>
      </c>
      <c r="C94" s="141">
        <v>290</v>
      </c>
      <c r="D94" s="156">
        <v>19667</v>
      </c>
      <c r="E94" s="85">
        <f t="shared" si="31"/>
        <v>81.60580912863071</v>
      </c>
      <c r="F94" s="153">
        <v>50</v>
      </c>
      <c r="G94" s="153">
        <f t="shared" si="32"/>
        <v>240</v>
      </c>
      <c r="H94" s="111">
        <f t="shared" si="33"/>
        <v>183</v>
      </c>
      <c r="I94" s="112">
        <v>107</v>
      </c>
      <c r="J94" s="121">
        <v>0</v>
      </c>
    </row>
    <row r="95" spans="1:10" ht="18.75" x14ac:dyDescent="0.3">
      <c r="A95" s="79" t="s">
        <v>86</v>
      </c>
      <c r="B95" s="117">
        <v>120</v>
      </c>
      <c r="C95" s="141">
        <v>141</v>
      </c>
      <c r="D95" s="156">
        <v>10755</v>
      </c>
      <c r="E95" s="85">
        <f t="shared" si="31"/>
        <v>89.625</v>
      </c>
      <c r="F95" s="153">
        <v>20</v>
      </c>
      <c r="G95" s="153">
        <f t="shared" si="32"/>
        <v>121</v>
      </c>
      <c r="H95" s="111">
        <f t="shared" si="33"/>
        <v>79</v>
      </c>
      <c r="I95" s="112">
        <v>62</v>
      </c>
      <c r="J95" s="121">
        <v>0</v>
      </c>
    </row>
    <row r="96" spans="1:10" ht="18.75" x14ac:dyDescent="0.3">
      <c r="A96" s="79" t="s">
        <v>87</v>
      </c>
      <c r="B96" s="117">
        <v>382</v>
      </c>
      <c r="C96" s="141">
        <v>449</v>
      </c>
      <c r="D96" s="156">
        <v>34795</v>
      </c>
      <c r="E96" s="85">
        <f t="shared" si="31"/>
        <v>91.086387434554979</v>
      </c>
      <c r="F96" s="153">
        <v>52</v>
      </c>
      <c r="G96" s="153">
        <f t="shared" si="32"/>
        <v>397</v>
      </c>
      <c r="H96" s="111">
        <f t="shared" si="33"/>
        <v>278</v>
      </c>
      <c r="I96" s="112">
        <v>171</v>
      </c>
      <c r="J96" s="121">
        <v>0</v>
      </c>
    </row>
    <row r="97" spans="1:10" ht="18.75" x14ac:dyDescent="0.3">
      <c r="A97" s="79" t="s">
        <v>88</v>
      </c>
      <c r="B97" s="117">
        <v>80</v>
      </c>
      <c r="C97" s="141">
        <v>121</v>
      </c>
      <c r="D97" s="156">
        <v>9979</v>
      </c>
      <c r="E97" s="85">
        <f t="shared" si="31"/>
        <v>124.7375</v>
      </c>
      <c r="F97" s="153">
        <v>35</v>
      </c>
      <c r="G97" s="153">
        <f t="shared" si="32"/>
        <v>86</v>
      </c>
      <c r="H97" s="111">
        <f t="shared" si="33"/>
        <v>73</v>
      </c>
      <c r="I97" s="112">
        <v>48</v>
      </c>
      <c r="J97" s="121">
        <v>0</v>
      </c>
    </row>
    <row r="98" spans="1:10" ht="18.75" x14ac:dyDescent="0.3">
      <c r="A98" s="79" t="s">
        <v>89</v>
      </c>
      <c r="B98" s="117">
        <v>1098</v>
      </c>
      <c r="C98" s="141">
        <v>1550</v>
      </c>
      <c r="D98" s="156">
        <v>105767</v>
      </c>
      <c r="E98" s="85">
        <f t="shared" si="31"/>
        <v>96.326958105646625</v>
      </c>
      <c r="F98" s="153">
        <v>422</v>
      </c>
      <c r="G98" s="153">
        <f t="shared" si="32"/>
        <v>1128</v>
      </c>
      <c r="H98" s="111">
        <f t="shared" si="33"/>
        <v>972</v>
      </c>
      <c r="I98" s="112">
        <v>578</v>
      </c>
      <c r="J98" s="121">
        <v>0</v>
      </c>
    </row>
    <row r="99" spans="1:10" ht="18.75" x14ac:dyDescent="0.3">
      <c r="A99" s="178" t="s">
        <v>90</v>
      </c>
      <c r="B99" s="117">
        <v>285</v>
      </c>
      <c r="C99" s="141">
        <v>349</v>
      </c>
      <c r="D99" s="179">
        <v>24249</v>
      </c>
      <c r="E99" s="180">
        <f t="shared" si="31"/>
        <v>85.084210526315786</v>
      </c>
      <c r="F99" s="153">
        <v>59</v>
      </c>
      <c r="G99" s="153">
        <f t="shared" si="32"/>
        <v>290</v>
      </c>
      <c r="H99" s="111">
        <f t="shared" si="33"/>
        <v>187</v>
      </c>
      <c r="I99" s="112">
        <v>162</v>
      </c>
      <c r="J99" s="121">
        <v>0</v>
      </c>
    </row>
    <row r="100" spans="1:10" ht="19.5" thickBot="1" x14ac:dyDescent="0.35">
      <c r="A100" s="79" t="s">
        <v>91</v>
      </c>
      <c r="B100" s="144">
        <v>511</v>
      </c>
      <c r="C100" s="145">
        <v>633</v>
      </c>
      <c r="D100" s="158">
        <v>51956</v>
      </c>
      <c r="E100" s="92">
        <f t="shared" si="31"/>
        <v>101.67514677103718</v>
      </c>
      <c r="F100" s="164">
        <v>111</v>
      </c>
      <c r="G100" s="153">
        <f t="shared" si="32"/>
        <v>522</v>
      </c>
      <c r="H100" s="159">
        <f t="shared" si="33"/>
        <v>383</v>
      </c>
      <c r="I100" s="131">
        <v>250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3485</v>
      </c>
      <c r="C101" s="133">
        <f t="shared" ref="C101:G101" si="34">SUM(C92:C100)</f>
        <v>4463</v>
      </c>
      <c r="D101" s="133">
        <f t="shared" si="34"/>
        <v>326134</v>
      </c>
      <c r="E101" s="160">
        <f t="shared" si="31"/>
        <v>93.582209469153511</v>
      </c>
      <c r="F101" s="134">
        <f t="shared" si="34"/>
        <v>895</v>
      </c>
      <c r="G101" s="134">
        <f t="shared" si="34"/>
        <v>3568</v>
      </c>
      <c r="H101" s="161">
        <f>SUM(H92:H100)</f>
        <v>2707</v>
      </c>
      <c r="I101" s="162">
        <f>SUM(I92:I100)</f>
        <v>1756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241</v>
      </c>
      <c r="C104" s="183">
        <v>293</v>
      </c>
      <c r="D104" s="182">
        <v>23223</v>
      </c>
      <c r="E104" s="170">
        <f t="shared" ref="E104:E118" si="35">D104/B104</f>
        <v>96.360995850622402</v>
      </c>
      <c r="F104" s="153">
        <v>35</v>
      </c>
      <c r="G104" s="153">
        <f t="shared" ref="G104:G117" si="36">C104-F104</f>
        <v>258</v>
      </c>
      <c r="H104" s="154">
        <f t="shared" ref="H104:H117" si="37">C104-I104-J104</f>
        <v>174</v>
      </c>
      <c r="I104" s="107">
        <v>119</v>
      </c>
      <c r="J104" s="108">
        <v>0</v>
      </c>
    </row>
    <row r="105" spans="1:10" ht="18.75" x14ac:dyDescent="0.3">
      <c r="A105" s="184" t="s">
        <v>94</v>
      </c>
      <c r="B105" s="117">
        <v>417</v>
      </c>
      <c r="C105" s="119">
        <v>513</v>
      </c>
      <c r="D105" s="117">
        <v>47153</v>
      </c>
      <c r="E105" s="172">
        <f t="shared" si="35"/>
        <v>113.07673860911271</v>
      </c>
      <c r="F105" s="153">
        <v>79</v>
      </c>
      <c r="G105" s="153">
        <f t="shared" si="36"/>
        <v>434</v>
      </c>
      <c r="H105" s="111">
        <f t="shared" si="37"/>
        <v>315</v>
      </c>
      <c r="I105" s="112">
        <v>198</v>
      </c>
      <c r="J105" s="121">
        <v>0</v>
      </c>
    </row>
    <row r="106" spans="1:10" ht="18.75" x14ac:dyDescent="0.3">
      <c r="A106" s="184" t="s">
        <v>95</v>
      </c>
      <c r="B106" s="114">
        <v>68</v>
      </c>
      <c r="C106" s="185">
        <v>75</v>
      </c>
      <c r="D106" s="114">
        <v>7368</v>
      </c>
      <c r="E106" s="172">
        <f t="shared" si="35"/>
        <v>108.35294117647059</v>
      </c>
      <c r="F106" s="153">
        <v>6</v>
      </c>
      <c r="G106" s="153">
        <f t="shared" si="36"/>
        <v>69</v>
      </c>
      <c r="H106" s="111">
        <f t="shared" si="37"/>
        <v>51</v>
      </c>
      <c r="I106" s="112">
        <v>24</v>
      </c>
      <c r="J106" s="121">
        <v>0</v>
      </c>
    </row>
    <row r="107" spans="1:10" ht="18.75" x14ac:dyDescent="0.3">
      <c r="A107" s="184" t="s">
        <v>96</v>
      </c>
      <c r="B107" s="117">
        <v>455</v>
      </c>
      <c r="C107" s="141">
        <v>539</v>
      </c>
      <c r="D107" s="117">
        <v>38015</v>
      </c>
      <c r="E107" s="172">
        <f t="shared" si="35"/>
        <v>83.549450549450555</v>
      </c>
      <c r="F107" s="153">
        <v>70</v>
      </c>
      <c r="G107" s="153">
        <f t="shared" si="36"/>
        <v>469</v>
      </c>
      <c r="H107" s="111">
        <f t="shared" si="37"/>
        <v>320</v>
      </c>
      <c r="I107" s="112">
        <v>219</v>
      </c>
      <c r="J107" s="121">
        <v>0</v>
      </c>
    </row>
    <row r="108" spans="1:10" ht="18.75" x14ac:dyDescent="0.3">
      <c r="A108" s="79" t="s">
        <v>97</v>
      </c>
      <c r="B108" s="117">
        <v>358</v>
      </c>
      <c r="C108" s="141">
        <v>422</v>
      </c>
      <c r="D108" s="117">
        <v>31437</v>
      </c>
      <c r="E108" s="172">
        <f t="shared" si="35"/>
        <v>87.812849162011176</v>
      </c>
      <c r="F108" s="153">
        <v>51</v>
      </c>
      <c r="G108" s="153">
        <f t="shared" si="36"/>
        <v>371</v>
      </c>
      <c r="H108" s="111">
        <f t="shared" si="37"/>
        <v>265</v>
      </c>
      <c r="I108" s="112">
        <v>157</v>
      </c>
      <c r="J108" s="121">
        <v>0</v>
      </c>
    </row>
    <row r="109" spans="1:10" ht="18.75" x14ac:dyDescent="0.3">
      <c r="A109" s="79" t="s">
        <v>98</v>
      </c>
      <c r="B109" s="117">
        <v>295</v>
      </c>
      <c r="C109" s="141">
        <v>340</v>
      </c>
      <c r="D109" s="117">
        <v>25675</v>
      </c>
      <c r="E109" s="172">
        <f t="shared" si="35"/>
        <v>87.033898305084747</v>
      </c>
      <c r="F109" s="153">
        <v>45</v>
      </c>
      <c r="G109" s="153">
        <f t="shared" si="36"/>
        <v>295</v>
      </c>
      <c r="H109" s="111">
        <f t="shared" si="37"/>
        <v>197</v>
      </c>
      <c r="I109" s="112">
        <v>143</v>
      </c>
      <c r="J109" s="121">
        <v>0</v>
      </c>
    </row>
    <row r="110" spans="1:10" ht="18.75" x14ac:dyDescent="0.3">
      <c r="A110" s="79" t="s">
        <v>99</v>
      </c>
      <c r="B110" s="117">
        <v>540</v>
      </c>
      <c r="C110" s="141">
        <v>650</v>
      </c>
      <c r="D110" s="117">
        <v>46657</v>
      </c>
      <c r="E110" s="172">
        <f t="shared" si="35"/>
        <v>86.401851851851845</v>
      </c>
      <c r="F110" s="153">
        <v>107</v>
      </c>
      <c r="G110" s="153">
        <f t="shared" si="36"/>
        <v>543</v>
      </c>
      <c r="H110" s="111">
        <f t="shared" si="37"/>
        <v>419</v>
      </c>
      <c r="I110" s="112">
        <v>231</v>
      </c>
      <c r="J110" s="121">
        <v>0</v>
      </c>
    </row>
    <row r="111" spans="1:10" ht="18.75" x14ac:dyDescent="0.3">
      <c r="A111" s="79" t="s">
        <v>100</v>
      </c>
      <c r="B111" s="117">
        <v>410</v>
      </c>
      <c r="C111" s="141">
        <v>474</v>
      </c>
      <c r="D111" s="117">
        <v>31942</v>
      </c>
      <c r="E111" s="172">
        <f t="shared" si="35"/>
        <v>77.907317073170731</v>
      </c>
      <c r="F111" s="153">
        <v>49</v>
      </c>
      <c r="G111" s="153">
        <f t="shared" si="36"/>
        <v>425</v>
      </c>
      <c r="H111" s="111">
        <f t="shared" si="37"/>
        <v>267</v>
      </c>
      <c r="I111" s="112">
        <v>207</v>
      </c>
      <c r="J111" s="121">
        <v>0</v>
      </c>
    </row>
    <row r="112" spans="1:10" ht="18.75" x14ac:dyDescent="0.3">
      <c r="A112" s="79" t="s">
        <v>101</v>
      </c>
      <c r="B112" s="117">
        <v>448</v>
      </c>
      <c r="C112" s="141">
        <v>559</v>
      </c>
      <c r="D112" s="117">
        <v>48647</v>
      </c>
      <c r="E112" s="172">
        <f t="shared" si="35"/>
        <v>108.58705357142857</v>
      </c>
      <c r="F112" s="153">
        <v>107</v>
      </c>
      <c r="G112" s="153">
        <f t="shared" si="36"/>
        <v>452</v>
      </c>
      <c r="H112" s="111">
        <f t="shared" si="37"/>
        <v>313</v>
      </c>
      <c r="I112" s="112">
        <v>246</v>
      </c>
      <c r="J112" s="121">
        <v>0</v>
      </c>
    </row>
    <row r="113" spans="1:10" ht="18.75" x14ac:dyDescent="0.3">
      <c r="A113" s="79" t="s">
        <v>102</v>
      </c>
      <c r="B113" s="117">
        <v>565</v>
      </c>
      <c r="C113" s="141">
        <v>656</v>
      </c>
      <c r="D113" s="117">
        <v>47860</v>
      </c>
      <c r="E113" s="172">
        <f t="shared" si="35"/>
        <v>84.707964601769916</v>
      </c>
      <c r="F113" s="153">
        <v>82</v>
      </c>
      <c r="G113" s="153">
        <f t="shared" si="36"/>
        <v>574</v>
      </c>
      <c r="H113" s="111">
        <f t="shared" si="37"/>
        <v>416</v>
      </c>
      <c r="I113" s="112">
        <v>240</v>
      </c>
      <c r="J113" s="121">
        <v>0</v>
      </c>
    </row>
    <row r="114" spans="1:10" ht="18.75" x14ac:dyDescent="0.3">
      <c r="A114" s="79" t="s">
        <v>103</v>
      </c>
      <c r="B114" s="117">
        <v>663</v>
      </c>
      <c r="C114" s="141">
        <v>839</v>
      </c>
      <c r="D114" s="117">
        <v>61141</v>
      </c>
      <c r="E114" s="172">
        <f t="shared" si="35"/>
        <v>92.218702865761685</v>
      </c>
      <c r="F114" s="153">
        <v>168</v>
      </c>
      <c r="G114" s="153">
        <f t="shared" si="36"/>
        <v>671</v>
      </c>
      <c r="H114" s="111">
        <f t="shared" si="37"/>
        <v>511</v>
      </c>
      <c r="I114" s="112">
        <v>328</v>
      </c>
      <c r="J114" s="121">
        <v>0</v>
      </c>
    </row>
    <row r="115" spans="1:10" ht="18.75" x14ac:dyDescent="0.3">
      <c r="A115" s="79" t="s">
        <v>104</v>
      </c>
      <c r="B115" s="117">
        <v>1294</v>
      </c>
      <c r="C115" s="141">
        <v>1529</v>
      </c>
      <c r="D115" s="117">
        <v>116807</v>
      </c>
      <c r="E115" s="172">
        <f t="shared" si="35"/>
        <v>90.268160741885623</v>
      </c>
      <c r="F115" s="153">
        <v>231</v>
      </c>
      <c r="G115" s="153">
        <f t="shared" si="36"/>
        <v>1298</v>
      </c>
      <c r="H115" s="111">
        <f t="shared" si="37"/>
        <v>939</v>
      </c>
      <c r="I115" s="112">
        <v>590</v>
      </c>
      <c r="J115" s="121">
        <v>0</v>
      </c>
    </row>
    <row r="116" spans="1:10" ht="18.75" x14ac:dyDescent="0.3">
      <c r="A116" s="79" t="s">
        <v>105</v>
      </c>
      <c r="B116" s="117">
        <v>289</v>
      </c>
      <c r="C116" s="141">
        <v>348</v>
      </c>
      <c r="D116" s="117">
        <v>25410</v>
      </c>
      <c r="E116" s="172">
        <f t="shared" si="35"/>
        <v>87.923875432525946</v>
      </c>
      <c r="F116" s="153">
        <v>56</v>
      </c>
      <c r="G116" s="153">
        <f t="shared" si="36"/>
        <v>292</v>
      </c>
      <c r="H116" s="111">
        <f t="shared" si="37"/>
        <v>207</v>
      </c>
      <c r="I116" s="112">
        <v>141</v>
      </c>
      <c r="J116" s="121">
        <v>0</v>
      </c>
    </row>
    <row r="117" spans="1:10" ht="19.5" thickBot="1" x14ac:dyDescent="0.35">
      <c r="A117" s="79" t="s">
        <v>106</v>
      </c>
      <c r="B117" s="144">
        <v>559</v>
      </c>
      <c r="C117" s="145">
        <v>616</v>
      </c>
      <c r="D117" s="144">
        <v>42772</v>
      </c>
      <c r="E117" s="173">
        <f t="shared" si="35"/>
        <v>76.51520572450805</v>
      </c>
      <c r="F117" s="164">
        <v>51</v>
      </c>
      <c r="G117" s="153">
        <f t="shared" si="36"/>
        <v>565</v>
      </c>
      <c r="H117" s="159">
        <f t="shared" si="37"/>
        <v>372</v>
      </c>
      <c r="I117" s="131">
        <v>244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6602</v>
      </c>
      <c r="C118" s="133">
        <f t="shared" ref="C118:J118" si="38">SUM(C104:C117)</f>
        <v>7853</v>
      </c>
      <c r="D118" s="133">
        <f>SUM(D104:D117)</f>
        <v>594107</v>
      </c>
      <c r="E118" s="160">
        <f t="shared" si="35"/>
        <v>89.988942744622847</v>
      </c>
      <c r="F118" s="134">
        <f t="shared" si="38"/>
        <v>1137</v>
      </c>
      <c r="G118" s="134">
        <f t="shared" si="38"/>
        <v>6716</v>
      </c>
      <c r="H118" s="161">
        <f>SUM(H104:H117)</f>
        <v>4766</v>
      </c>
      <c r="I118" s="162">
        <f t="shared" si="38"/>
        <v>3087</v>
      </c>
      <c r="J118" s="163">
        <f t="shared" si="38"/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109</v>
      </c>
      <c r="B121" s="138">
        <v>740</v>
      </c>
      <c r="C121" s="186">
        <v>834</v>
      </c>
      <c r="D121" s="138">
        <v>63684</v>
      </c>
      <c r="E121" s="170">
        <f t="shared" ref="E121:E130" si="39">D121/B121</f>
        <v>86.059459459459461</v>
      </c>
      <c r="F121" s="138">
        <v>92</v>
      </c>
      <c r="G121" s="186">
        <f t="shared" ref="G121:G126" si="40">C121-F121</f>
        <v>742</v>
      </c>
      <c r="H121" s="106">
        <f t="shared" ref="H121:H126" si="41">C121-I121-J121</f>
        <v>484</v>
      </c>
      <c r="I121" s="107">
        <v>350</v>
      </c>
      <c r="J121" s="140">
        <v>0</v>
      </c>
    </row>
    <row r="122" spans="1:10" ht="18.75" x14ac:dyDescent="0.3">
      <c r="A122" s="79" t="s">
        <v>110</v>
      </c>
      <c r="B122" s="114">
        <v>155</v>
      </c>
      <c r="C122" s="153">
        <v>173</v>
      </c>
      <c r="D122" s="114">
        <v>15621</v>
      </c>
      <c r="E122" s="172">
        <f t="shared" si="39"/>
        <v>100.78064516129032</v>
      </c>
      <c r="F122" s="117">
        <v>18</v>
      </c>
      <c r="G122" s="187">
        <f t="shared" si="40"/>
        <v>155</v>
      </c>
      <c r="H122" s="85">
        <f t="shared" si="41"/>
        <v>122</v>
      </c>
      <c r="I122" s="112">
        <v>51</v>
      </c>
      <c r="J122" s="142">
        <v>0</v>
      </c>
    </row>
    <row r="123" spans="1:10" ht="18.75" x14ac:dyDescent="0.3">
      <c r="A123" s="79" t="s">
        <v>111</v>
      </c>
      <c r="B123" s="117">
        <v>894</v>
      </c>
      <c r="C123" s="155">
        <v>1072</v>
      </c>
      <c r="D123" s="117">
        <v>93474</v>
      </c>
      <c r="E123" s="172">
        <f t="shared" si="39"/>
        <v>104.55704697986577</v>
      </c>
      <c r="F123" s="117">
        <v>164</v>
      </c>
      <c r="G123" s="187">
        <f t="shared" si="40"/>
        <v>908</v>
      </c>
      <c r="H123" s="85">
        <f t="shared" si="41"/>
        <v>610</v>
      </c>
      <c r="I123" s="112">
        <v>462</v>
      </c>
      <c r="J123" s="142">
        <v>0</v>
      </c>
    </row>
    <row r="124" spans="1:10" ht="18.75" x14ac:dyDescent="0.3">
      <c r="A124" s="79" t="s">
        <v>112</v>
      </c>
      <c r="B124" s="117">
        <v>949</v>
      </c>
      <c r="C124" s="155">
        <v>1190</v>
      </c>
      <c r="D124" s="117">
        <v>92918</v>
      </c>
      <c r="E124" s="172">
        <f t="shared" si="39"/>
        <v>97.911485774499468</v>
      </c>
      <c r="F124" s="117">
        <v>227</v>
      </c>
      <c r="G124" s="187">
        <f t="shared" si="40"/>
        <v>963</v>
      </c>
      <c r="H124" s="85">
        <f t="shared" si="41"/>
        <v>783</v>
      </c>
      <c r="I124" s="112">
        <v>407</v>
      </c>
      <c r="J124" s="142">
        <v>0</v>
      </c>
    </row>
    <row r="125" spans="1:10" ht="18.75" x14ac:dyDescent="0.3">
      <c r="A125" s="79" t="s">
        <v>113</v>
      </c>
      <c r="B125" s="117">
        <v>719</v>
      </c>
      <c r="C125" s="155">
        <v>870</v>
      </c>
      <c r="D125" s="117">
        <v>65492</v>
      </c>
      <c r="E125" s="172">
        <f t="shared" si="39"/>
        <v>91.087621696801108</v>
      </c>
      <c r="F125" s="117">
        <v>149</v>
      </c>
      <c r="G125" s="187">
        <f t="shared" si="40"/>
        <v>721</v>
      </c>
      <c r="H125" s="85">
        <f t="shared" si="41"/>
        <v>574</v>
      </c>
      <c r="I125" s="112">
        <v>296</v>
      </c>
      <c r="J125" s="142">
        <v>0</v>
      </c>
    </row>
    <row r="126" spans="1:10" ht="18.75" x14ac:dyDescent="0.3">
      <c r="A126" s="79" t="s">
        <v>114</v>
      </c>
      <c r="B126" s="117">
        <v>754</v>
      </c>
      <c r="C126" s="155">
        <v>968</v>
      </c>
      <c r="D126" s="117">
        <v>70636</v>
      </c>
      <c r="E126" s="172">
        <f t="shared" si="39"/>
        <v>93.681697612732094</v>
      </c>
      <c r="F126" s="117">
        <v>206</v>
      </c>
      <c r="G126" s="187">
        <f t="shared" si="40"/>
        <v>762</v>
      </c>
      <c r="H126" s="85">
        <f t="shared" si="41"/>
        <v>594</v>
      </c>
      <c r="I126" s="112">
        <v>374</v>
      </c>
      <c r="J126" s="142">
        <v>0</v>
      </c>
    </row>
    <row r="127" spans="1:10" ht="19.5" thickBot="1" x14ac:dyDescent="0.35">
      <c r="A127" s="79" t="s">
        <v>115</v>
      </c>
      <c r="B127" s="117">
        <v>1352</v>
      </c>
      <c r="C127" s="155">
        <v>1753</v>
      </c>
      <c r="D127" s="117">
        <v>131496</v>
      </c>
      <c r="E127" s="172">
        <f t="shared" si="39"/>
        <v>97.260355029585796</v>
      </c>
      <c r="F127" s="117">
        <v>395</v>
      </c>
      <c r="G127" s="187">
        <v>1358</v>
      </c>
      <c r="H127" s="85">
        <v>1109</v>
      </c>
      <c r="I127" s="112">
        <v>644</v>
      </c>
      <c r="J127" s="142">
        <v>0</v>
      </c>
    </row>
    <row r="128" spans="1:10" ht="19.5" thickBot="1" x14ac:dyDescent="0.35">
      <c r="A128" s="95" t="s">
        <v>49</v>
      </c>
      <c r="B128" s="133">
        <f>SUM(B121:B127)</f>
        <v>5563</v>
      </c>
      <c r="C128" s="133">
        <f>SUM(C121:C127)</f>
        <v>6860</v>
      </c>
      <c r="D128" s="133">
        <f>SUM(D121:D127)</f>
        <v>533321</v>
      </c>
      <c r="E128" s="160">
        <f t="shared" si="39"/>
        <v>95.869315117742232</v>
      </c>
      <c r="F128" s="147">
        <f>SUM(F121:F127)</f>
        <v>1251</v>
      </c>
      <c r="G128" s="147">
        <f>SUM(G121:G127)</f>
        <v>5609</v>
      </c>
      <c r="H128" s="161">
        <f>SUM(H121:H127)</f>
        <v>4276</v>
      </c>
      <c r="I128" s="162">
        <f>SUM(I121:I127)</f>
        <v>2584</v>
      </c>
      <c r="J128" s="163">
        <f>SUM(J121:J127)</f>
        <v>0</v>
      </c>
    </row>
    <row r="129" spans="1:10" ht="19.5" thickBot="1" x14ac:dyDescent="0.35">
      <c r="A129" s="148"/>
      <c r="B129" s="149"/>
      <c r="C129" s="149"/>
      <c r="D129" s="149"/>
      <c r="E129" s="150"/>
      <c r="F129" s="137"/>
      <c r="G129" s="137"/>
      <c r="H129" s="102"/>
      <c r="I129" s="102"/>
      <c r="J129" s="102"/>
    </row>
    <row r="130" spans="1:10" ht="19.5" thickBot="1" x14ac:dyDescent="0.35">
      <c r="A130" s="189" t="s">
        <v>116</v>
      </c>
      <c r="B130" s="190">
        <f>SUM(B128+B118+B101+B89+B76+B67+B57+B47+B33+B17)</f>
        <v>45769</v>
      </c>
      <c r="C130" s="190">
        <f>SUM(C128+C118+C101+C89+C76+C67+C57+C47+C33+C17)</f>
        <v>58544</v>
      </c>
      <c r="D130" s="190">
        <f>SUM(D128+D118+D101+D89+D76+D67+D57+D47+D33+D17)</f>
        <v>4477167</v>
      </c>
      <c r="E130" s="190">
        <f t="shared" si="39"/>
        <v>97.820948677052158</v>
      </c>
      <c r="F130" s="134">
        <f>SUM(F128+F118+F101+F89+F76+F67+F57+F47+F33+F17)</f>
        <v>11894</v>
      </c>
      <c r="G130" s="134">
        <f>SUM(G128+G118+G101+G89+G76+G67+G57+G47+G33+G17)</f>
        <v>46650</v>
      </c>
      <c r="H130" s="133">
        <f>SUM(H128+H118+H101+H89+H76+H67+H57+H47+H33+H17)</f>
        <v>35848</v>
      </c>
      <c r="I130" s="177">
        <f>SUM(I128+I118+I101+I89+I76+I67+I57+I47+I33+I17)</f>
        <v>22696</v>
      </c>
      <c r="J130" s="191">
        <f>SUM(J128+J118+J101+J89+J76+J67+J57+J47+J33+J17)</f>
        <v>0</v>
      </c>
    </row>
    <row r="133" spans="1:10" x14ac:dyDescent="0.25">
      <c r="B133" s="396"/>
      <c r="C133" s="396"/>
      <c r="D133" s="396"/>
      <c r="E133" s="396"/>
      <c r="F133" s="396"/>
      <c r="G133" s="396"/>
      <c r="H133" s="396"/>
      <c r="I133" s="396"/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A19:J19"/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O130"/>
  <sheetViews>
    <sheetView topLeftCell="A4" workbookViewId="0">
      <selection activeCell="B8" sqref="B8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5.7109375" customWidth="1"/>
    <col min="4" max="4" width="16" bestFit="1" customWidth="1"/>
    <col min="9" max="9" width="10.5703125" bestFit="1" customWidth="1"/>
    <col min="10" max="10" width="11.5703125" bestFit="1" customWidth="1"/>
    <col min="11" max="11" width="18.42578125" bestFit="1" customWidth="1"/>
  </cols>
  <sheetData>
    <row r="1" spans="1:11" ht="15.75" x14ac:dyDescent="0.25">
      <c r="A1" s="433" t="s">
        <v>0</v>
      </c>
      <c r="B1" s="433"/>
      <c r="C1" s="433"/>
      <c r="D1" s="433"/>
    </row>
    <row r="2" spans="1:11" ht="15.75" x14ac:dyDescent="0.25">
      <c r="A2" s="433" t="s">
        <v>1</v>
      </c>
      <c r="B2" s="433"/>
      <c r="C2" s="433"/>
      <c r="D2" s="433"/>
    </row>
    <row r="3" spans="1:11" ht="18" x14ac:dyDescent="0.25">
      <c r="A3" s="434" t="s">
        <v>2</v>
      </c>
      <c r="B3" s="434"/>
      <c r="C3" s="434"/>
      <c r="D3" s="434"/>
    </row>
    <row r="4" spans="1:11" ht="15.75" x14ac:dyDescent="0.25">
      <c r="A4" s="433" t="s">
        <v>3</v>
      </c>
      <c r="B4" s="433"/>
      <c r="C4" s="433"/>
      <c r="D4" s="433"/>
    </row>
    <row r="5" spans="1:11" ht="16.5" thickBot="1" x14ac:dyDescent="0.3">
      <c r="A5" s="435" t="s">
        <v>214</v>
      </c>
      <c r="B5" s="435"/>
      <c r="C5" s="435"/>
      <c r="D5" s="435"/>
    </row>
    <row r="6" spans="1:11" ht="32.25" thickBot="1" x14ac:dyDescent="0.3">
      <c r="A6" s="251"/>
      <c r="B6" s="252" t="s">
        <v>4</v>
      </c>
      <c r="C6" s="253" t="s">
        <v>5</v>
      </c>
      <c r="D6" s="254" t="s">
        <v>119</v>
      </c>
    </row>
    <row r="7" spans="1:11" ht="16.5" thickBot="1" x14ac:dyDescent="0.3">
      <c r="A7" s="255" t="s">
        <v>12</v>
      </c>
      <c r="B7" s="256"/>
      <c r="C7" s="256"/>
      <c r="D7" s="257"/>
    </row>
    <row r="8" spans="1:11" ht="16.5" thickBot="1" x14ac:dyDescent="0.3">
      <c r="A8" s="258" t="s">
        <v>13</v>
      </c>
      <c r="B8" s="259">
        <f>('Oct 17'!B9+'Nov 17'!B9+'Dic 17'!B9)/3</f>
        <v>463.66666666666669</v>
      </c>
      <c r="C8" s="259">
        <f>('Oct 17'!C9+'Nov 17'!C9+'Dic 17'!C9)/3</f>
        <v>569.33333333333337</v>
      </c>
      <c r="D8" s="259">
        <f>('Oct 17'!D9+'Nov 17'!D9+'Dic 17'!D9)</f>
        <v>120745</v>
      </c>
    </row>
    <row r="9" spans="1:11" ht="16.5" thickBot="1" x14ac:dyDescent="0.3">
      <c r="A9" s="258" t="s">
        <v>14</v>
      </c>
      <c r="B9" s="259">
        <f>('Oct 17'!B10+'Nov 17'!B10+'Dic 17'!B10)/3</f>
        <v>462</v>
      </c>
      <c r="C9" s="259">
        <f>('Oct 17'!C10+'Nov 17'!C10+'Dic 17'!C10)/3</f>
        <v>634.33333333333337</v>
      </c>
      <c r="D9" s="259">
        <f>('Oct 17'!D10+'Nov 17'!D10+'Dic 17'!D10)</f>
        <v>133532</v>
      </c>
    </row>
    <row r="10" spans="1:11" ht="16.5" thickBot="1" x14ac:dyDescent="0.3">
      <c r="A10" s="258" t="s">
        <v>212</v>
      </c>
      <c r="B10" s="259">
        <f>('Oct 17'!B11+'Nov 17'!B11+'Dic 17'!B11)/3</f>
        <v>558</v>
      </c>
      <c r="C10" s="259">
        <f>('Oct 17'!C11+'Nov 17'!C11+'Dic 17'!C11)/3</f>
        <v>716</v>
      </c>
      <c r="D10" s="259">
        <f>('Oct 17'!D11+'Nov 17'!D11+'Dic 17'!D11)</f>
        <v>151850</v>
      </c>
      <c r="I10" s="262"/>
      <c r="J10" s="262"/>
      <c r="K10" s="262"/>
    </row>
    <row r="11" spans="1:11" ht="16.5" thickBot="1" x14ac:dyDescent="0.3">
      <c r="A11" s="258" t="s">
        <v>16</v>
      </c>
      <c r="B11" s="259">
        <f>('Oct 17'!B12+'Nov 17'!B12+'Dic 17'!B12)/3</f>
        <v>617.33333333333337</v>
      </c>
      <c r="C11" s="259">
        <f>('Oct 17'!C12+'Nov 17'!C12+'Dic 17'!C12)/3</f>
        <v>789</v>
      </c>
      <c r="D11" s="259">
        <f>('Oct 17'!D12+'Nov 17'!D12+'Dic 17'!D12)</f>
        <v>164793</v>
      </c>
      <c r="I11" s="262"/>
      <c r="J11" s="262"/>
      <c r="K11" s="262"/>
    </row>
    <row r="12" spans="1:11" ht="16.5" thickBot="1" x14ac:dyDescent="0.3">
      <c r="A12" s="258" t="s">
        <v>17</v>
      </c>
      <c r="B12" s="259">
        <f>('Oct 17'!B13+'Nov 17'!B13+'Dic 17'!B13)/3</f>
        <v>142.66666666666666</v>
      </c>
      <c r="C12" s="259">
        <f>('Oct 17'!C13+'Nov 17'!C13+'Dic 17'!C13)/3</f>
        <v>195.33333333333334</v>
      </c>
      <c r="D12" s="259">
        <f>('Oct 17'!D13+'Nov 17'!D13+'Dic 17'!D13)</f>
        <v>40320</v>
      </c>
      <c r="I12" s="262"/>
      <c r="J12" s="262"/>
      <c r="K12" s="262"/>
    </row>
    <row r="13" spans="1:11" ht="16.5" thickBot="1" x14ac:dyDescent="0.3">
      <c r="A13" s="258" t="s">
        <v>18</v>
      </c>
      <c r="B13" s="259">
        <f>('Oct 17'!B14+'Nov 17'!B14+'Dic 17'!B14)/3</f>
        <v>519.33333333333337</v>
      </c>
      <c r="C13" s="259">
        <f>('Oct 17'!C14+'Nov 17'!C14+'Dic 17'!C14)/3</f>
        <v>615.33333333333337</v>
      </c>
      <c r="D13" s="259">
        <f>('Oct 17'!D14+'Nov 17'!D14+'Dic 17'!D14)</f>
        <v>137826</v>
      </c>
      <c r="I13" s="262"/>
      <c r="J13" s="262"/>
      <c r="K13" s="262"/>
    </row>
    <row r="14" spans="1:11" ht="16.5" thickBot="1" x14ac:dyDescent="0.3">
      <c r="A14" s="258" t="s">
        <v>19</v>
      </c>
      <c r="B14" s="259">
        <f>('Oct 17'!B15+'Nov 17'!B15+'Dic 17'!B15)/3</f>
        <v>192.33333333333334</v>
      </c>
      <c r="C14" s="259">
        <f>('Oct 17'!C15+'Nov 17'!C15+'Dic 17'!C15)/3</f>
        <v>234</v>
      </c>
      <c r="D14" s="259">
        <f>('Oct 17'!D15+'Nov 17'!D15+'Dic 17'!D15)</f>
        <v>47588</v>
      </c>
      <c r="I14" s="262"/>
      <c r="J14" s="262"/>
      <c r="K14" s="262"/>
    </row>
    <row r="15" spans="1:11" ht="16.5" thickBot="1" x14ac:dyDescent="0.3">
      <c r="A15" s="258" t="s">
        <v>20</v>
      </c>
      <c r="B15" s="259">
        <f>('Oct 17'!B16+'Nov 17'!B16+'Dic 17'!B16)/3</f>
        <v>586</v>
      </c>
      <c r="C15" s="259">
        <f>('Oct 17'!C16+'Nov 17'!C16+'Dic 17'!C16)/3</f>
        <v>756.33333333333337</v>
      </c>
      <c r="D15" s="259">
        <f>('Oct 17'!D16+'Nov 17'!D16+'Dic 17'!D16)</f>
        <v>181542</v>
      </c>
      <c r="I15" s="262"/>
      <c r="J15" s="262"/>
      <c r="K15" s="262"/>
    </row>
    <row r="16" spans="1:11" ht="16.5" thickBot="1" x14ac:dyDescent="0.3">
      <c r="A16" s="263" t="s">
        <v>21</v>
      </c>
      <c r="B16" s="264">
        <f>SUM(B8:B15)</f>
        <v>3541.3333333333335</v>
      </c>
      <c r="C16" s="264">
        <f t="shared" ref="C16:D16" si="0">SUM(C8:C15)</f>
        <v>4509.666666666667</v>
      </c>
      <c r="D16" s="264">
        <f t="shared" si="0"/>
        <v>978196</v>
      </c>
      <c r="I16" s="262"/>
      <c r="J16" s="262"/>
      <c r="K16" s="262"/>
    </row>
    <row r="17" spans="1:11" ht="16.5" thickBot="1" x14ac:dyDescent="0.3">
      <c r="A17" s="265"/>
      <c r="B17" s="266"/>
      <c r="C17" s="266"/>
      <c r="D17" s="267"/>
      <c r="I17" s="262"/>
      <c r="J17" s="262"/>
      <c r="K17" s="262"/>
    </row>
    <row r="18" spans="1:11" ht="16.5" thickBot="1" x14ac:dyDescent="0.3">
      <c r="A18" s="268" t="s">
        <v>22</v>
      </c>
      <c r="B18" s="269"/>
      <c r="C18" s="270"/>
      <c r="D18" s="271"/>
      <c r="I18" s="262"/>
      <c r="J18" s="262"/>
      <c r="K18" s="262"/>
    </row>
    <row r="19" spans="1:11" ht="16.5" thickBot="1" x14ac:dyDescent="0.3">
      <c r="A19" s="272" t="s">
        <v>23</v>
      </c>
      <c r="B19" s="259">
        <f>('Oct 17'!B20+'Nov 17'!B20+'Dic 17'!B20)/3</f>
        <v>912.66666666666663</v>
      </c>
      <c r="C19" s="259">
        <f>('Oct 17'!C20+'Nov 17'!C20+'Dic 17'!C20)/3</f>
        <v>1207</v>
      </c>
      <c r="D19" s="259">
        <f>('Oct 17'!D20+'Nov 17'!D20+'Dic 17'!D20)</f>
        <v>262457</v>
      </c>
      <c r="I19" s="262"/>
      <c r="J19" s="262"/>
      <c r="K19" s="262"/>
    </row>
    <row r="20" spans="1:11" ht="16.5" thickBot="1" x14ac:dyDescent="0.3">
      <c r="A20" s="272" t="s">
        <v>213</v>
      </c>
      <c r="B20" s="259">
        <f>('Oct 17'!B21+'Nov 17'!B21+'Dic 17'!B21)/3</f>
        <v>539</v>
      </c>
      <c r="C20" s="259">
        <f>('Oct 17'!C21+'Nov 17'!C21+'Dic 17'!C21)/3</f>
        <v>729</v>
      </c>
      <c r="D20" s="259">
        <f>('Oct 17'!D21+'Nov 17'!D21+'Dic 17'!D21)</f>
        <v>157292</v>
      </c>
      <c r="I20" s="262"/>
      <c r="J20" s="262"/>
      <c r="K20" s="262"/>
    </row>
    <row r="21" spans="1:11" ht="16.5" thickBot="1" x14ac:dyDescent="0.3">
      <c r="A21" s="275" t="s">
        <v>25</v>
      </c>
      <c r="B21" s="259">
        <f>('Oct 17'!B22+'Nov 17'!B22+'Dic 17'!B22)/3</f>
        <v>320.33333333333331</v>
      </c>
      <c r="C21" s="259">
        <f>('Oct 17'!C22+'Nov 17'!C22+'Dic 17'!C22)/3</f>
        <v>432</v>
      </c>
      <c r="D21" s="259">
        <f>('Oct 17'!D22+'Nov 17'!D22+'Dic 17'!D22)</f>
        <v>95275</v>
      </c>
    </row>
    <row r="22" spans="1:11" ht="16.5" thickBot="1" x14ac:dyDescent="0.3">
      <c r="A22" s="275" t="s">
        <v>26</v>
      </c>
      <c r="B22" s="259">
        <f>('Oct 17'!B23+'Nov 17'!B23+'Dic 17'!B23)/3</f>
        <v>450</v>
      </c>
      <c r="C22" s="259">
        <f>('Oct 17'!C23+'Nov 17'!C23+'Dic 17'!C23)/3</f>
        <v>553.66666666666663</v>
      </c>
      <c r="D22" s="259">
        <f>('Oct 17'!D23+'Nov 17'!D23+'Dic 17'!D23)</f>
        <v>121448</v>
      </c>
    </row>
    <row r="23" spans="1:11" ht="16.5" thickBot="1" x14ac:dyDescent="0.3">
      <c r="A23" s="275" t="s">
        <v>27</v>
      </c>
      <c r="B23" s="259">
        <f>('Oct 17'!B24+'Nov 17'!B24+'Dic 17'!B24)/3</f>
        <v>254.66666666666666</v>
      </c>
      <c r="C23" s="259">
        <f>('Oct 17'!C24+'Nov 17'!C24+'Dic 17'!C24)/3</f>
        <v>339.33333333333331</v>
      </c>
      <c r="D23" s="259">
        <f>('Oct 17'!D24+'Nov 17'!D24+'Dic 17'!D24)</f>
        <v>74113</v>
      </c>
    </row>
    <row r="24" spans="1:11" ht="16.5" thickBot="1" x14ac:dyDescent="0.3">
      <c r="A24" s="275" t="s">
        <v>28</v>
      </c>
      <c r="B24" s="259">
        <f>('Oct 17'!B25+'Nov 17'!B25+'Dic 17'!B25)/3</f>
        <v>201.33333333333334</v>
      </c>
      <c r="C24" s="259">
        <f>('Oct 17'!C25+'Nov 17'!C25+'Dic 17'!C25)/3</f>
        <v>284.33333333333331</v>
      </c>
      <c r="D24" s="259">
        <f>('Oct 17'!D25+'Nov 17'!D25+'Dic 17'!D25)</f>
        <v>67546</v>
      </c>
    </row>
    <row r="25" spans="1:11" ht="16.5" thickBot="1" x14ac:dyDescent="0.3">
      <c r="A25" s="275" t="s">
        <v>29</v>
      </c>
      <c r="B25" s="259">
        <f>('Oct 17'!B26+'Nov 17'!B26+'Dic 17'!B26)/3</f>
        <v>540.66666666666663</v>
      </c>
      <c r="C25" s="259">
        <f>('Oct 17'!C26+'Nov 17'!C26+'Dic 17'!C26)/3</f>
        <v>717.66666666666663</v>
      </c>
      <c r="D25" s="259">
        <f>('Oct 17'!D26+'Nov 17'!D26+'Dic 17'!D26)</f>
        <v>157007</v>
      </c>
    </row>
    <row r="26" spans="1:11" ht="16.5" thickBot="1" x14ac:dyDescent="0.3">
      <c r="A26" s="275" t="s">
        <v>30</v>
      </c>
      <c r="B26" s="259">
        <f>('Oct 17'!B27+'Nov 17'!B27+'Dic 17'!B27)/3</f>
        <v>623.66666666666663</v>
      </c>
      <c r="C26" s="259">
        <f>('Oct 17'!C27+'Nov 17'!C27+'Dic 17'!C27)/3</f>
        <v>819.33333333333337</v>
      </c>
      <c r="D26" s="259">
        <f>('Oct 17'!D27+'Nov 17'!D27+'Dic 17'!D27)</f>
        <v>187966</v>
      </c>
    </row>
    <row r="27" spans="1:11" ht="16.5" thickBot="1" x14ac:dyDescent="0.3">
      <c r="A27" s="275" t="s">
        <v>31</v>
      </c>
      <c r="B27" s="259">
        <f>('Oct 17'!B28+'Nov 17'!B28+'Dic 17'!B28)/3</f>
        <v>640.33333333333337</v>
      </c>
      <c r="C27" s="259">
        <f>('Oct 17'!C28+'Nov 17'!C28+'Dic 17'!C28)/3</f>
        <v>900.66666666666663</v>
      </c>
      <c r="D27" s="259">
        <f>('Oct 17'!D28+'Nov 17'!D28+'Dic 17'!D28)</f>
        <v>186904</v>
      </c>
    </row>
    <row r="28" spans="1:11" ht="16.5" thickBot="1" x14ac:dyDescent="0.3">
      <c r="A28" s="275" t="s">
        <v>32</v>
      </c>
      <c r="B28" s="259">
        <f>('Oct 17'!B29+'Nov 17'!B29+'Dic 17'!B29)/3</f>
        <v>439</v>
      </c>
      <c r="C28" s="259">
        <f>('Oct 17'!C29+'Nov 17'!C29+'Dic 17'!C29)/3</f>
        <v>573</v>
      </c>
      <c r="D28" s="259">
        <f>('Oct 17'!D29+'Nov 17'!D29+'Dic 17'!D29)</f>
        <v>118294</v>
      </c>
    </row>
    <row r="29" spans="1:11" ht="16.5" thickBot="1" x14ac:dyDescent="0.3">
      <c r="A29" s="275" t="s">
        <v>33</v>
      </c>
      <c r="B29" s="259">
        <f>('Oct 17'!B30+'Nov 17'!B30+'Dic 17'!B30)/3</f>
        <v>318.66666666666669</v>
      </c>
      <c r="C29" s="259">
        <f>('Oct 17'!C30+'Nov 17'!C30+'Dic 17'!C30)/3</f>
        <v>466</v>
      </c>
      <c r="D29" s="259">
        <f>('Oct 17'!D30+'Nov 17'!D30+'Dic 17'!D30)</f>
        <v>99187</v>
      </c>
    </row>
    <row r="30" spans="1:11" ht="16.5" thickBot="1" x14ac:dyDescent="0.3">
      <c r="A30" s="275" t="s">
        <v>34</v>
      </c>
      <c r="B30" s="259">
        <f>('Oct 17'!B31+'Nov 17'!B31+'Dic 17'!B31)/3</f>
        <v>413.33333333333331</v>
      </c>
      <c r="C30" s="259">
        <f>('Oct 17'!C31+'Nov 17'!C31+'Dic 17'!C31)/3</f>
        <v>485</v>
      </c>
      <c r="D30" s="259">
        <f>('Oct 17'!D31+'Nov 17'!D31+'Dic 17'!D31)</f>
        <v>98316</v>
      </c>
    </row>
    <row r="31" spans="1:11" ht="16.5" thickBot="1" x14ac:dyDescent="0.3">
      <c r="A31" s="275" t="s">
        <v>35</v>
      </c>
      <c r="B31" s="259">
        <f>('Oct 17'!B32+'Nov 17'!B32+'Dic 17'!B32)/3</f>
        <v>96.666666666666671</v>
      </c>
      <c r="C31" s="259">
        <f>('Oct 17'!C32+'Nov 17'!C32+'Dic 17'!C32)/3</f>
        <v>128.33333333333334</v>
      </c>
      <c r="D31" s="259">
        <f>('Oct 17'!D32+'Nov 17'!D32+'Dic 17'!D32)</f>
        <v>41078</v>
      </c>
    </row>
    <row r="32" spans="1:11" ht="16.5" thickBot="1" x14ac:dyDescent="0.3">
      <c r="A32" s="263" t="s">
        <v>36</v>
      </c>
      <c r="B32" s="276">
        <f>SUM(B19:B31)</f>
        <v>5750.333333333333</v>
      </c>
      <c r="C32" s="276">
        <f t="shared" ref="C32:D32" si="1">SUM(C19:C31)</f>
        <v>7635.333333333333</v>
      </c>
      <c r="D32" s="277">
        <f t="shared" si="1"/>
        <v>1666883</v>
      </c>
    </row>
    <row r="33" spans="1:5" ht="16.5" thickBot="1" x14ac:dyDescent="0.3">
      <c r="A33" s="265"/>
      <c r="B33" s="278"/>
      <c r="C33" s="278"/>
      <c r="D33" s="267"/>
      <c r="E33" s="279"/>
    </row>
    <row r="34" spans="1:5" ht="16.5" thickBot="1" x14ac:dyDescent="0.3">
      <c r="A34" s="255" t="s">
        <v>37</v>
      </c>
      <c r="B34" s="280"/>
      <c r="C34" s="280"/>
      <c r="D34" s="281"/>
      <c r="E34" s="279"/>
    </row>
    <row r="35" spans="1:5" ht="16.5" thickBot="1" x14ac:dyDescent="0.3">
      <c r="A35" s="275" t="s">
        <v>140</v>
      </c>
      <c r="B35" s="259">
        <f>('Oct 17'!B36+'Nov 17'!B36+'Dic 17'!B36)/3</f>
        <v>697.66666666666663</v>
      </c>
      <c r="C35" s="273">
        <f>('Oct 17'!C36+'Nov 17'!C36+'Dic 17'!C36)/3</f>
        <v>935.33333333333337</v>
      </c>
      <c r="D35" s="274">
        <f>('Oct 17'!D36+'Nov 17'!D36+'Dic 17'!D36)</f>
        <v>206317</v>
      </c>
    </row>
    <row r="36" spans="1:5" ht="16.5" thickBot="1" x14ac:dyDescent="0.3">
      <c r="A36" s="275" t="s">
        <v>38</v>
      </c>
      <c r="B36" s="259">
        <f>('Oct 17'!B37+'Nov 17'!B37+'Dic 17'!B37)/3</f>
        <v>704.33333333333337</v>
      </c>
      <c r="C36" s="273">
        <f>('Oct 17'!C37+'Nov 17'!C37+'Dic 17'!C37)/3</f>
        <v>1029.6666666666667</v>
      </c>
      <c r="D36" s="274">
        <f>('Oct 17'!D37+'Nov 17'!D37+'Dic 17'!D37)</f>
        <v>206587</v>
      </c>
    </row>
    <row r="37" spans="1:5" ht="16.5" thickBot="1" x14ac:dyDescent="0.3">
      <c r="A37" s="275" t="s">
        <v>40</v>
      </c>
      <c r="B37" s="259">
        <f>('Oct 17'!B38+'Nov 17'!B38+'Dic 17'!B38)/3</f>
        <v>436.66666666666669</v>
      </c>
      <c r="C37" s="273">
        <f>('Oct 17'!C38+'Nov 17'!C38+'Dic 17'!C38)/3</f>
        <v>620.66666666666663</v>
      </c>
      <c r="D37" s="274">
        <f>('Oct 17'!D38+'Nov 17'!D38+'Dic 17'!D38)</f>
        <v>131363</v>
      </c>
    </row>
    <row r="38" spans="1:5" ht="16.5" thickBot="1" x14ac:dyDescent="0.3">
      <c r="A38" s="275" t="s">
        <v>41</v>
      </c>
      <c r="B38" s="259">
        <f>('Oct 17'!B39+'Nov 17'!B39+'Dic 17'!B39)/3</f>
        <v>624.66666666666663</v>
      </c>
      <c r="C38" s="273">
        <f>('Oct 17'!C39+'Nov 17'!C39+'Dic 17'!C39)/3</f>
        <v>701</v>
      </c>
      <c r="D38" s="274">
        <f>('Oct 17'!D39+'Nov 17'!D39+'Dic 17'!D39)</f>
        <v>157197</v>
      </c>
    </row>
    <row r="39" spans="1:5" ht="16.5" thickBot="1" x14ac:dyDescent="0.3">
      <c r="A39" s="275" t="s">
        <v>42</v>
      </c>
      <c r="B39" s="259">
        <f>('Oct 17'!B40+'Nov 17'!B40+'Dic 17'!B40)/3</f>
        <v>269</v>
      </c>
      <c r="C39" s="273">
        <f>('Oct 17'!C40+'Nov 17'!C40+'Dic 17'!C40)/3</f>
        <v>345.66666666666669</v>
      </c>
      <c r="D39" s="274">
        <f>('Oct 17'!D40+'Nov 17'!D40+'Dic 17'!D40)</f>
        <v>76693</v>
      </c>
    </row>
    <row r="40" spans="1:5" ht="16.5" thickBot="1" x14ac:dyDescent="0.3">
      <c r="A40" s="275" t="s">
        <v>43</v>
      </c>
      <c r="B40" s="259">
        <f>('Oct 17'!B41+'Nov 17'!B41+'Dic 17'!B41)/3</f>
        <v>409.33333333333331</v>
      </c>
      <c r="C40" s="273">
        <f>('Oct 17'!C41+'Nov 17'!C41+'Dic 17'!C41)/3</f>
        <v>502.66666666666669</v>
      </c>
      <c r="D40" s="274">
        <f>('Oct 17'!D41+'Nov 17'!D41+'Dic 17'!D41)</f>
        <v>111912</v>
      </c>
    </row>
    <row r="41" spans="1:5" ht="16.5" thickBot="1" x14ac:dyDescent="0.3">
      <c r="A41" s="275" t="s">
        <v>44</v>
      </c>
      <c r="B41" s="259">
        <f>('Oct 17'!B42+'Nov 17'!B42+'Dic 17'!B42)/3</f>
        <v>622.66666666666663</v>
      </c>
      <c r="C41" s="273">
        <f>('Oct 17'!C42+'Nov 17'!C42+'Dic 17'!C42)/3</f>
        <v>798</v>
      </c>
      <c r="D41" s="274">
        <f>('Oct 17'!D42+'Nov 17'!D42+'Dic 17'!D42)</f>
        <v>186490</v>
      </c>
    </row>
    <row r="42" spans="1:5" ht="16.5" thickBot="1" x14ac:dyDescent="0.3">
      <c r="A42" s="275" t="s">
        <v>45</v>
      </c>
      <c r="B42" s="259">
        <f>('Oct 17'!B43+'Nov 17'!B43+'Dic 17'!B43)/3</f>
        <v>454.33333333333331</v>
      </c>
      <c r="C42" s="273">
        <f>('Oct 17'!C43+'Nov 17'!C43+'Dic 17'!C43)/3</f>
        <v>598.66666666666663</v>
      </c>
      <c r="D42" s="274">
        <f>('Oct 17'!D43+'Nov 17'!D43+'Dic 17'!D43)</f>
        <v>142009</v>
      </c>
    </row>
    <row r="43" spans="1:5" ht="16.5" thickBot="1" x14ac:dyDescent="0.3">
      <c r="A43" s="275" t="s">
        <v>46</v>
      </c>
      <c r="B43" s="259">
        <f>('Oct 17'!B44+'Nov 17'!B44+'Dic 17'!B44)/3</f>
        <v>273</v>
      </c>
      <c r="C43" s="273">
        <f>('Oct 17'!C44+'Nov 17'!C44+'Dic 17'!C44)/3</f>
        <v>327</v>
      </c>
      <c r="D43" s="274">
        <f>('Oct 17'!D44+'Nov 17'!D44+'Dic 17'!D44)</f>
        <v>68495</v>
      </c>
    </row>
    <row r="44" spans="1:5" ht="16.5" thickBot="1" x14ac:dyDescent="0.3">
      <c r="A44" s="275" t="s">
        <v>47</v>
      </c>
      <c r="B44" s="259">
        <f>('Oct 17'!B45+'Nov 17'!B45+'Dic 17'!B45)/3</f>
        <v>457.66666666666669</v>
      </c>
      <c r="C44" s="273">
        <f>('Oct 17'!C45+'Nov 17'!C45+'Dic 17'!C45)/3</f>
        <v>657</v>
      </c>
      <c r="D44" s="274">
        <f>('Oct 17'!D45+'Nov 17'!D45+'Dic 17'!D45)</f>
        <v>141113</v>
      </c>
    </row>
    <row r="45" spans="1:5" ht="16.5" thickBot="1" x14ac:dyDescent="0.3">
      <c r="A45" s="275" t="s">
        <v>211</v>
      </c>
      <c r="B45" s="259">
        <f>('Oct 17'!B46+'Nov 17'!B46+'Dic 17'!B46)/3</f>
        <v>553.33333333333337</v>
      </c>
      <c r="C45" s="273">
        <f>('Oct 17'!C46+'Nov 17'!C46+'Dic 17'!C46)/3</f>
        <v>667.66666666666663</v>
      </c>
      <c r="D45" s="274">
        <f>('Oct 17'!D46+'Nov 17'!D46+'Dic 17'!D46)</f>
        <v>151683</v>
      </c>
    </row>
    <row r="46" spans="1:5" ht="16.5" thickBot="1" x14ac:dyDescent="0.3">
      <c r="A46" s="263" t="s">
        <v>49</v>
      </c>
      <c r="B46" s="276">
        <f>SUM(B35:B45)</f>
        <v>5502.666666666667</v>
      </c>
      <c r="C46" s="276">
        <f>SUM(C35:C45)</f>
        <v>7183.3333333333339</v>
      </c>
      <c r="D46" s="277">
        <f>SUM(D35:D45)</f>
        <v>1579859</v>
      </c>
    </row>
    <row r="47" spans="1:5" ht="16.5" thickBot="1" x14ac:dyDescent="0.3">
      <c r="A47" s="282"/>
      <c r="B47" s="283"/>
      <c r="C47" s="283"/>
      <c r="D47" s="284"/>
    </row>
    <row r="48" spans="1:5" ht="16.5" thickBot="1" x14ac:dyDescent="0.3">
      <c r="A48" s="255" t="s">
        <v>50</v>
      </c>
      <c r="B48" s="280"/>
      <c r="C48" s="280"/>
      <c r="D48" s="281"/>
    </row>
    <row r="49" spans="1:4" ht="16.5" thickBot="1" x14ac:dyDescent="0.3">
      <c r="A49" s="275" t="s">
        <v>51</v>
      </c>
      <c r="B49" s="259">
        <f>('Oct 17'!B50+'Nov 17'!B50+'Dic 17'!B50)/3</f>
        <v>352.33333333333331</v>
      </c>
      <c r="C49" s="273">
        <f>('Oct 17'!C50+'Nov 17'!C50+'Dic 17'!C50)/3</f>
        <v>443.66666666666669</v>
      </c>
      <c r="D49" s="274">
        <f>('Oct 17'!D50+'Nov 17'!D50+'Dic 17'!D50)</f>
        <v>104021</v>
      </c>
    </row>
    <row r="50" spans="1:4" ht="16.5" thickBot="1" x14ac:dyDescent="0.3">
      <c r="A50" s="275" t="s">
        <v>52</v>
      </c>
      <c r="B50" s="259">
        <f>('Oct 17'!B51+'Nov 17'!B51+'Dic 17'!B51)/3</f>
        <v>569</v>
      </c>
      <c r="C50" s="273">
        <f>('Oct 17'!C51+'Nov 17'!C51+'Dic 17'!C51)/3</f>
        <v>667.66666666666663</v>
      </c>
      <c r="D50" s="274">
        <f>('Oct 17'!D51+'Nov 17'!D51+'Dic 17'!D51)</f>
        <v>153722</v>
      </c>
    </row>
    <row r="51" spans="1:4" ht="16.5" thickBot="1" x14ac:dyDescent="0.3">
      <c r="A51" s="275" t="s">
        <v>53</v>
      </c>
      <c r="B51" s="259">
        <f>('Oct 17'!B52+'Nov 17'!B52+'Dic 17'!B52)/3</f>
        <v>1481</v>
      </c>
      <c r="C51" s="273">
        <f>('Oct 17'!C52+'Nov 17'!C52+'Dic 17'!C52)/3</f>
        <v>1834.3333333333333</v>
      </c>
      <c r="D51" s="274">
        <f>('Oct 17'!D52+'Nov 17'!D52+'Dic 17'!D52)</f>
        <v>418302</v>
      </c>
    </row>
    <row r="52" spans="1:4" ht="16.5" thickBot="1" x14ac:dyDescent="0.3">
      <c r="A52" s="275" t="s">
        <v>54</v>
      </c>
      <c r="B52" s="259">
        <f>('Oct 17'!B53+'Nov 17'!B53+'Dic 17'!B53)/3</f>
        <v>346.66666666666669</v>
      </c>
      <c r="C52" s="273">
        <f>('Oct 17'!C53+'Nov 17'!C53+'Dic 17'!C53)/3</f>
        <v>413.66666666666669</v>
      </c>
      <c r="D52" s="274">
        <f>('Oct 17'!D53+'Nov 17'!D53+'Dic 17'!D53)</f>
        <v>94430</v>
      </c>
    </row>
    <row r="53" spans="1:4" ht="16.5" thickBot="1" x14ac:dyDescent="0.3">
      <c r="A53" s="275" t="s">
        <v>55</v>
      </c>
      <c r="B53" s="259">
        <f>('Oct 17'!B54+'Nov 17'!B54+'Dic 17'!B54)/3</f>
        <v>334.33333333333331</v>
      </c>
      <c r="C53" s="273">
        <f>('Oct 17'!C54+'Nov 17'!C54+'Dic 17'!C54)/3</f>
        <v>418.33333333333331</v>
      </c>
      <c r="D53" s="274">
        <f>('Oct 17'!D54+'Nov 17'!D54+'Dic 17'!D54)</f>
        <v>93530</v>
      </c>
    </row>
    <row r="54" spans="1:4" ht="16.5" thickBot="1" x14ac:dyDescent="0.3">
      <c r="A54" s="275" t="s">
        <v>56</v>
      </c>
      <c r="B54" s="259">
        <f>('Oct 17'!B55+'Nov 17'!B55+'Dic 17'!B55)/3</f>
        <v>270.66666666666669</v>
      </c>
      <c r="C54" s="273">
        <f>('Oct 17'!C55+'Nov 17'!C55+'Dic 17'!C55)/3</f>
        <v>320</v>
      </c>
      <c r="D54" s="274">
        <f>('Oct 17'!D55+'Nov 17'!D55+'Dic 17'!D55)</f>
        <v>70066</v>
      </c>
    </row>
    <row r="55" spans="1:4" ht="16.5" thickBot="1" x14ac:dyDescent="0.3">
      <c r="A55" s="275" t="s">
        <v>57</v>
      </c>
      <c r="B55" s="259">
        <f>('Oct 17'!B56+'Nov 17'!B56+'Dic 17'!B56)/3</f>
        <v>638.66666666666663</v>
      </c>
      <c r="C55" s="273">
        <f>('Oct 17'!C56+'Nov 17'!C56+'Dic 17'!C56)/3</f>
        <v>800</v>
      </c>
      <c r="D55" s="274">
        <f>('Oct 17'!D56+'Nov 17'!D56+'Dic 17'!D56)</f>
        <v>155132</v>
      </c>
    </row>
    <row r="56" spans="1:4" ht="16.5" thickBot="1" x14ac:dyDescent="0.3">
      <c r="A56" s="263" t="s">
        <v>49</v>
      </c>
      <c r="B56" s="276">
        <f>SUM(B49:B55)</f>
        <v>3992.6666666666661</v>
      </c>
      <c r="C56" s="276">
        <f t="shared" ref="C56:D56" si="2">SUM(C49:C55)</f>
        <v>4897.6666666666661</v>
      </c>
      <c r="D56" s="277">
        <f t="shared" si="2"/>
        <v>1089203</v>
      </c>
    </row>
    <row r="57" spans="1:4" ht="16.5" thickBot="1" x14ac:dyDescent="0.3">
      <c r="A57" s="282"/>
      <c r="B57" s="283"/>
      <c r="C57" s="283"/>
      <c r="D57" s="284"/>
    </row>
    <row r="58" spans="1:4" ht="16.5" thickBot="1" x14ac:dyDescent="0.3">
      <c r="A58" s="263" t="s">
        <v>58</v>
      </c>
      <c r="B58" s="280"/>
      <c r="C58" s="285"/>
      <c r="D58" s="271"/>
    </row>
    <row r="59" spans="1:4" ht="16.5" thickBot="1" x14ac:dyDescent="0.3">
      <c r="A59" s="275" t="s">
        <v>59</v>
      </c>
      <c r="B59" s="259">
        <f>('Oct 17'!B60+'Nov 17'!B60+'Dic 17'!B60)/3</f>
        <v>622.66666666666663</v>
      </c>
      <c r="C59" s="273">
        <f>('Oct 17'!C60+'Nov 17'!C60+'Dic 17'!C60)/3</f>
        <v>860.33333333333337</v>
      </c>
      <c r="D59" s="274">
        <f>('Oct 17'!D60+'Nov 17'!D60+'Dic 17'!D60)</f>
        <v>181047</v>
      </c>
    </row>
    <row r="60" spans="1:4" ht="16.5" thickBot="1" x14ac:dyDescent="0.3">
      <c r="A60" s="275" t="s">
        <v>60</v>
      </c>
      <c r="B60" s="259">
        <f>('Oct 17'!B61+'Nov 17'!B61+'Dic 17'!B61)/3</f>
        <v>536.33333333333337</v>
      </c>
      <c r="C60" s="273">
        <f>('Oct 17'!C61+'Nov 17'!C61+'Dic 17'!C61)/3</f>
        <v>770.66666666666663</v>
      </c>
      <c r="D60" s="274">
        <f>('Oct 17'!D61+'Nov 17'!D61+'Dic 17'!D61)</f>
        <v>167965</v>
      </c>
    </row>
    <row r="61" spans="1:4" ht="16.5" thickBot="1" x14ac:dyDescent="0.3">
      <c r="A61" s="275" t="s">
        <v>61</v>
      </c>
      <c r="B61" s="259">
        <f>('Oct 17'!B62+'Nov 17'!B62+'Dic 17'!B62)/3</f>
        <v>649.33333333333337</v>
      </c>
      <c r="C61" s="273">
        <f>('Oct 17'!C62+'Nov 17'!C62+'Dic 17'!C62)/3</f>
        <v>912</v>
      </c>
      <c r="D61" s="274">
        <f>('Oct 17'!D62+'Nov 17'!D62+'Dic 17'!D62)</f>
        <v>190231</v>
      </c>
    </row>
    <row r="62" spans="1:4" ht="16.5" thickBot="1" x14ac:dyDescent="0.3">
      <c r="A62" s="275" t="s">
        <v>210</v>
      </c>
      <c r="B62" s="259">
        <f>('Oct 17'!B63+'Nov 17'!B63+'Dic 17'!B63)/3</f>
        <v>454.33333333333331</v>
      </c>
      <c r="C62" s="273">
        <f>('Oct 17'!C63+'Nov 17'!C63+'Dic 17'!C63)/3</f>
        <v>646.66666666666663</v>
      </c>
      <c r="D62" s="274">
        <f>('Oct 17'!D63+'Nov 17'!D63+'Dic 17'!D63)</f>
        <v>130283</v>
      </c>
    </row>
    <row r="63" spans="1:4" ht="16.5" thickBot="1" x14ac:dyDescent="0.3">
      <c r="A63" s="275" t="s">
        <v>63</v>
      </c>
      <c r="B63" s="259">
        <f>('Oct 17'!B64+'Nov 17'!B64+'Dic 17'!B64)/3</f>
        <v>268.33333333333331</v>
      </c>
      <c r="C63" s="273">
        <f>('Oct 17'!C64+'Nov 17'!C64+'Dic 17'!C64)/3</f>
        <v>379.33333333333331</v>
      </c>
      <c r="D63" s="274">
        <f>('Oct 17'!D64+'Nov 17'!D64+'Dic 17'!D64)</f>
        <v>72561</v>
      </c>
    </row>
    <row r="64" spans="1:4" ht="16.5" thickBot="1" x14ac:dyDescent="0.3">
      <c r="A64" s="275" t="s">
        <v>209</v>
      </c>
      <c r="B64" s="259">
        <f>('Oct 17'!B65+'Nov 17'!B65+'Dic 17'!B65)/3</f>
        <v>552.33333333333337</v>
      </c>
      <c r="C64" s="273">
        <f>('Oct 17'!C65+'Nov 17'!C65+'Dic 17'!C65)/3</f>
        <v>773</v>
      </c>
      <c r="D64" s="274">
        <f>('Oct 17'!D65+'Nov 17'!D65+'Dic 17'!D65)</f>
        <v>174594</v>
      </c>
    </row>
    <row r="65" spans="1:4" ht="16.5" thickBot="1" x14ac:dyDescent="0.3">
      <c r="A65" s="275" t="s">
        <v>208</v>
      </c>
      <c r="B65" s="259">
        <f>('Oct 17'!B66+'Nov 17'!B66+'Dic 17'!B66)/3</f>
        <v>544</v>
      </c>
      <c r="C65" s="273">
        <f>('Oct 17'!C66+'Nov 17'!C66+'Dic 17'!C66)/3</f>
        <v>713.66666666666663</v>
      </c>
      <c r="D65" s="274">
        <f>('Oct 17'!D66+'Nov 17'!D66+'Dic 17'!D66)</f>
        <v>157117</v>
      </c>
    </row>
    <row r="66" spans="1:4" ht="16.5" thickBot="1" x14ac:dyDescent="0.3">
      <c r="A66" s="263" t="s">
        <v>49</v>
      </c>
      <c r="B66" s="276">
        <f>SUM(B59:B65)</f>
        <v>3627.3333333333339</v>
      </c>
      <c r="C66" s="276">
        <f t="shared" ref="C66:D66" si="3">SUM(C59:C65)</f>
        <v>5055.666666666667</v>
      </c>
      <c r="D66" s="277">
        <f t="shared" si="3"/>
        <v>1073798</v>
      </c>
    </row>
    <row r="67" spans="1:4" ht="16.5" thickBot="1" x14ac:dyDescent="0.3">
      <c r="A67" s="282"/>
      <c r="B67" s="283"/>
      <c r="C67" s="283"/>
      <c r="D67" s="284"/>
    </row>
    <row r="68" spans="1:4" ht="16.5" thickBot="1" x14ac:dyDescent="0.3">
      <c r="A68" s="255" t="s">
        <v>66</v>
      </c>
      <c r="B68" s="280"/>
      <c r="C68" s="285"/>
      <c r="D68" s="271"/>
    </row>
    <row r="69" spans="1:4" ht="16.5" thickBot="1" x14ac:dyDescent="0.3">
      <c r="A69" s="275" t="s">
        <v>67</v>
      </c>
      <c r="B69" s="259">
        <f>('Oct 17'!B70+'Nov 17'!B70+'Dic 17'!B70)/3</f>
        <v>295</v>
      </c>
      <c r="C69" s="273">
        <f>('Oct 17'!C70+'Nov 17'!C70+'Dic 17'!C70)/3</f>
        <v>400.66666666666669</v>
      </c>
      <c r="D69" s="274">
        <f>('Oct 17'!D70+'Nov 17'!D70+'Dic 17'!D70)</f>
        <v>90227</v>
      </c>
    </row>
    <row r="70" spans="1:4" ht="16.5" thickBot="1" x14ac:dyDescent="0.3">
      <c r="A70" s="275" t="s">
        <v>68</v>
      </c>
      <c r="B70" s="259">
        <f>('Oct 17'!B71+'Nov 17'!B71+'Dic 17'!B71)/3</f>
        <v>610.66666666666663</v>
      </c>
      <c r="C70" s="273">
        <f>('Oct 17'!C71+'Nov 17'!C71+'Dic 17'!C71)/3</f>
        <v>846.66666666666663</v>
      </c>
      <c r="D70" s="274">
        <f>('Oct 17'!D71+'Nov 17'!D71+'Dic 17'!D71)</f>
        <v>185649</v>
      </c>
    </row>
    <row r="71" spans="1:4" ht="16.5" thickBot="1" x14ac:dyDescent="0.3">
      <c r="A71" s="275" t="s">
        <v>66</v>
      </c>
      <c r="B71" s="259">
        <f>('Oct 17'!B72+'Nov 17'!B72+'Dic 17'!B72)/3</f>
        <v>614.33333333333337</v>
      </c>
      <c r="C71" s="273">
        <f>('Oct 17'!C72+'Nov 17'!C72+'Dic 17'!C72)/3</f>
        <v>913.33333333333337</v>
      </c>
      <c r="D71" s="274">
        <f>('Oct 17'!D72+'Nov 17'!D72+'Dic 17'!D72)</f>
        <v>193395</v>
      </c>
    </row>
    <row r="72" spans="1:4" ht="16.5" thickBot="1" x14ac:dyDescent="0.3">
      <c r="A72" s="275" t="s">
        <v>69</v>
      </c>
      <c r="B72" s="259">
        <f>('Oct 17'!B73+'Nov 17'!B73+'Dic 17'!B73)/3</f>
        <v>302.33333333333331</v>
      </c>
      <c r="C72" s="273">
        <f>('Oct 17'!C73+'Nov 17'!C73+'Dic 17'!C73)/3</f>
        <v>381.66666666666669</v>
      </c>
      <c r="D72" s="274">
        <f>('Oct 17'!D73+'Nov 17'!D73+'Dic 17'!D73)</f>
        <v>77779</v>
      </c>
    </row>
    <row r="73" spans="1:4" ht="16.5" thickBot="1" x14ac:dyDescent="0.3">
      <c r="A73" s="275" t="s">
        <v>70</v>
      </c>
      <c r="B73" s="259">
        <f>('Oct 17'!B74+'Nov 17'!B74+'Dic 17'!B74)/3</f>
        <v>360.33333333333331</v>
      </c>
      <c r="C73" s="273">
        <f>('Oct 17'!C74+'Nov 17'!C74+'Dic 17'!C74)/3</f>
        <v>505.66666666666669</v>
      </c>
      <c r="D73" s="274">
        <f>('Oct 17'!D74+'Nov 17'!D74+'Dic 17'!D74)</f>
        <v>114766</v>
      </c>
    </row>
    <row r="74" spans="1:4" ht="16.5" thickBot="1" x14ac:dyDescent="0.3">
      <c r="A74" s="275" t="s">
        <v>71</v>
      </c>
      <c r="B74" s="259">
        <f>('Oct 17'!B75+'Nov 17'!B75+'Dic 17'!B75)/3</f>
        <v>339.33333333333331</v>
      </c>
      <c r="C74" s="273">
        <f>('Oct 17'!C75+'Nov 17'!C75+'Dic 17'!C75)/3</f>
        <v>478</v>
      </c>
      <c r="D74" s="274">
        <f>('Oct 17'!D75+'Nov 17'!D75+'Dic 17'!D75)</f>
        <v>101673</v>
      </c>
    </row>
    <row r="75" spans="1:4" ht="16.5" thickBot="1" x14ac:dyDescent="0.3">
      <c r="A75" s="263" t="s">
        <v>49</v>
      </c>
      <c r="B75" s="276">
        <f>SUM(B69:B74)</f>
        <v>2522</v>
      </c>
      <c r="C75" s="276">
        <f t="shared" ref="C75:D75" si="4">SUM(C69:C74)</f>
        <v>3525.9999999999995</v>
      </c>
      <c r="D75" s="277">
        <f t="shared" si="4"/>
        <v>763489</v>
      </c>
    </row>
    <row r="76" spans="1:4" ht="16.5" thickBot="1" x14ac:dyDescent="0.3">
      <c r="A76" s="282"/>
      <c r="B76" s="283"/>
      <c r="C76" s="283"/>
      <c r="D76" s="284"/>
    </row>
    <row r="77" spans="1:4" ht="16.5" thickBot="1" x14ac:dyDescent="0.3">
      <c r="A77" s="255" t="s">
        <v>72</v>
      </c>
      <c r="B77" s="286"/>
      <c r="C77" s="287"/>
      <c r="D77" s="288"/>
    </row>
    <row r="78" spans="1:4" ht="16.5" thickBot="1" x14ac:dyDescent="0.3">
      <c r="A78" s="258" t="s">
        <v>73</v>
      </c>
      <c r="B78" s="259">
        <f>('Oct 17'!B79+'Nov 17'!B79+'Dic 17'!B79)/3</f>
        <v>155</v>
      </c>
      <c r="C78" s="260">
        <f>('Oct 17'!C79+'Nov 17'!C79+'Dic 17'!C79)/3</f>
        <v>227.66666666666666</v>
      </c>
      <c r="D78" s="261">
        <f>('Oct 17'!D79+'Nov 17'!D79+'Dic 17'!D79)</f>
        <v>53427</v>
      </c>
    </row>
    <row r="79" spans="1:4" ht="16.5" thickBot="1" x14ac:dyDescent="0.3">
      <c r="A79" s="258" t="s">
        <v>74</v>
      </c>
      <c r="B79" s="259">
        <f>('Oct 17'!B80+'Nov 17'!B80+'Dic 17'!B80)/3</f>
        <v>11.333333333333334</v>
      </c>
      <c r="C79" s="260">
        <f>('Oct 17'!C80+'Nov 17'!C80+'Dic 17'!C80)/3</f>
        <v>16.666666666666668</v>
      </c>
      <c r="D79" s="261">
        <f>('Oct 17'!D80+'Nov 17'!D80+'Dic 17'!D80)</f>
        <v>3358</v>
      </c>
    </row>
    <row r="80" spans="1:4" ht="16.5" thickBot="1" x14ac:dyDescent="0.3">
      <c r="A80" s="258" t="s">
        <v>75</v>
      </c>
      <c r="B80" s="259">
        <f>('Oct 17'!B81+'Nov 17'!B81+'Dic 17'!B81)/3</f>
        <v>407.66666666666669</v>
      </c>
      <c r="C80" s="260">
        <f>('Oct 17'!C81+'Nov 17'!C81+'Dic 17'!C81)/3</f>
        <v>656.66666666666663</v>
      </c>
      <c r="D80" s="261">
        <f>('Oct 17'!D81+'Nov 17'!D81+'Dic 17'!D81)</f>
        <v>136507</v>
      </c>
    </row>
    <row r="81" spans="1:4" ht="16.5" thickBot="1" x14ac:dyDescent="0.3">
      <c r="A81" s="258" t="s">
        <v>72</v>
      </c>
      <c r="B81" s="259">
        <f>('Oct 17'!B82+'Nov 17'!B82+'Dic 17'!B82)/3</f>
        <v>581.66666666666663</v>
      </c>
      <c r="C81" s="260">
        <f>('Oct 17'!C82+'Nov 17'!C82+'Dic 17'!C82)/3</f>
        <v>834.33333333333337</v>
      </c>
      <c r="D81" s="261">
        <f>('Oct 17'!D82+'Nov 17'!D82+'Dic 17'!D82)</f>
        <v>180425</v>
      </c>
    </row>
    <row r="82" spans="1:4" ht="16.5" thickBot="1" x14ac:dyDescent="0.3">
      <c r="A82" s="258" t="s">
        <v>207</v>
      </c>
      <c r="B82" s="259">
        <f>('Oct 17'!B83+'Nov 17'!B83+'Dic 17'!B83)/3</f>
        <v>524.66666666666663</v>
      </c>
      <c r="C82" s="260">
        <f>('Oct 17'!C83+'Nov 17'!C83+'Dic 17'!C83)/3</f>
        <v>690.33333333333337</v>
      </c>
      <c r="D82" s="261">
        <f>('Oct 17'!D83+'Nov 17'!D83+'Dic 17'!D83)</f>
        <v>145651</v>
      </c>
    </row>
    <row r="83" spans="1:4" ht="16.5" thickBot="1" x14ac:dyDescent="0.3">
      <c r="A83" s="258" t="s">
        <v>77</v>
      </c>
      <c r="B83" s="259">
        <f>('Oct 17'!B84+'Nov 17'!B84+'Dic 17'!B84)/3</f>
        <v>564</v>
      </c>
      <c r="C83" s="260">
        <f>('Oct 17'!C84+'Nov 17'!C84+'Dic 17'!C84)/3</f>
        <v>742</v>
      </c>
      <c r="D83" s="261">
        <f>('Oct 17'!D84+'Nov 17'!D84+'Dic 17'!D84)</f>
        <v>165703</v>
      </c>
    </row>
    <row r="84" spans="1:4" ht="16.5" thickBot="1" x14ac:dyDescent="0.3">
      <c r="A84" s="258" t="s">
        <v>78</v>
      </c>
      <c r="B84" s="259">
        <f>('Oct 17'!B85+'Nov 17'!B85+'Dic 17'!B85)/3</f>
        <v>173</v>
      </c>
      <c r="C84" s="260">
        <f>('Oct 17'!C85+'Nov 17'!C85+'Dic 17'!C85)/3</f>
        <v>226.66666666666666</v>
      </c>
      <c r="D84" s="261">
        <f>('Oct 17'!D85+'Nov 17'!D85+'Dic 17'!D85)</f>
        <v>49482</v>
      </c>
    </row>
    <row r="85" spans="1:4" ht="16.5" thickBot="1" x14ac:dyDescent="0.3">
      <c r="A85" s="258" t="s">
        <v>79</v>
      </c>
      <c r="B85" s="259">
        <f>('Oct 17'!B86+'Nov 17'!B86+'Dic 17'!B86)/3</f>
        <v>388</v>
      </c>
      <c r="C85" s="260">
        <f>('Oct 17'!C86+'Nov 17'!C86+'Dic 17'!C86)/3</f>
        <v>503.66666666666669</v>
      </c>
      <c r="D85" s="261">
        <f>('Oct 17'!D86+'Nov 17'!D86+'Dic 17'!D86)</f>
        <v>99478</v>
      </c>
    </row>
    <row r="86" spans="1:4" ht="16.5" thickBot="1" x14ac:dyDescent="0.3">
      <c r="A86" s="258" t="s">
        <v>80</v>
      </c>
      <c r="B86" s="259">
        <f>('Oct 17'!B87+'Nov 17'!B87+'Dic 17'!B87)/3</f>
        <v>130</v>
      </c>
      <c r="C86" s="260">
        <f>('Oct 17'!C87+'Nov 17'!C87+'Dic 17'!C87)/3</f>
        <v>189.66666666666666</v>
      </c>
      <c r="D86" s="261">
        <f>('Oct 17'!D87+'Nov 17'!D87+'Dic 17'!D87)</f>
        <v>38887</v>
      </c>
    </row>
    <row r="87" spans="1:4" ht="16.5" thickBot="1" x14ac:dyDescent="0.3">
      <c r="A87" s="258" t="s">
        <v>81</v>
      </c>
      <c r="B87" s="259">
        <f>('Oct 17'!B88+'Nov 17'!B88+'Dic 17'!B88)/3</f>
        <v>695.33333333333337</v>
      </c>
      <c r="C87" s="260">
        <f>('Oct 17'!C88+'Nov 17'!C88+'Dic 17'!C88)/3</f>
        <v>904.66666666666663</v>
      </c>
      <c r="D87" s="261">
        <f>('Oct 17'!D88+'Nov 17'!D88+'Dic 17'!D88)</f>
        <v>200461</v>
      </c>
    </row>
    <row r="88" spans="1:4" ht="16.5" thickBot="1" x14ac:dyDescent="0.3">
      <c r="A88" s="263" t="s">
        <v>49</v>
      </c>
      <c r="B88" s="289">
        <f>SUM(B78:B87)</f>
        <v>3630.6666666666665</v>
      </c>
      <c r="C88" s="289">
        <f t="shared" ref="C88:D88" si="5">SUM(C78:C87)</f>
        <v>4992.333333333333</v>
      </c>
      <c r="D88" s="289">
        <f t="shared" si="5"/>
        <v>1073379</v>
      </c>
    </row>
    <row r="89" spans="1:4" ht="16.5" thickBot="1" x14ac:dyDescent="0.3">
      <c r="A89" s="282"/>
      <c r="B89" s="283"/>
      <c r="C89" s="283"/>
      <c r="D89" s="284"/>
    </row>
    <row r="90" spans="1:4" ht="16.5" thickBot="1" x14ac:dyDescent="0.3">
      <c r="A90" s="263" t="s">
        <v>82</v>
      </c>
      <c r="B90" s="286"/>
      <c r="C90" s="286"/>
      <c r="D90" s="290"/>
    </row>
    <row r="91" spans="1:4" ht="16.5" thickBot="1" x14ac:dyDescent="0.3">
      <c r="A91" s="258" t="s">
        <v>83</v>
      </c>
      <c r="B91" s="259">
        <f>('Oct 17'!B92+'Nov 17'!B92+'Dic 17'!B92)/3</f>
        <v>338.66666666666669</v>
      </c>
      <c r="C91" s="260">
        <f>('Oct 17'!C92+'Nov 17'!C92+'Dic 17'!C92)/3</f>
        <v>427.66666666666669</v>
      </c>
      <c r="D91" s="261">
        <f>('Oct 17'!D92+'Nov 17'!D92+'Dic 17'!D92)</f>
        <v>103852</v>
      </c>
    </row>
    <row r="92" spans="1:4" ht="16.5" thickBot="1" x14ac:dyDescent="0.3">
      <c r="A92" s="258" t="s">
        <v>84</v>
      </c>
      <c r="B92" s="259">
        <f>('Oct 17'!B93+'Nov 17'!B93+'Dic 17'!B93)/3</f>
        <v>406.33333333333331</v>
      </c>
      <c r="C92" s="260">
        <f>('Oct 17'!C93+'Nov 17'!C93+'Dic 17'!C93)/3</f>
        <v>481</v>
      </c>
      <c r="D92" s="261">
        <f>('Oct 17'!D93+'Nov 17'!D93+'Dic 17'!D93)</f>
        <v>103432</v>
      </c>
    </row>
    <row r="93" spans="1:4" ht="16.5" thickBot="1" x14ac:dyDescent="0.3">
      <c r="A93" s="258" t="s">
        <v>85</v>
      </c>
      <c r="B93" s="259">
        <f>('Oct 17'!B94+'Nov 17'!B94+'Dic 17'!B94)/3</f>
        <v>235</v>
      </c>
      <c r="C93" s="260">
        <f>('Oct 17'!C94+'Nov 17'!C94+'Dic 17'!C94)/3</f>
        <v>282</v>
      </c>
      <c r="D93" s="261">
        <f>('Oct 17'!D94+'Nov 17'!D94+'Dic 17'!D94)</f>
        <v>59397</v>
      </c>
    </row>
    <row r="94" spans="1:4" ht="16.5" thickBot="1" x14ac:dyDescent="0.3">
      <c r="A94" s="291" t="s">
        <v>86</v>
      </c>
      <c r="B94" s="259">
        <f>('Oct 17'!B95+'Nov 17'!B95+'Dic 17'!B95)/3</f>
        <v>112.33333333333333</v>
      </c>
      <c r="C94" s="260">
        <f>('Oct 17'!C95+'Nov 17'!C95+'Dic 17'!C95)/3</f>
        <v>132</v>
      </c>
      <c r="D94" s="261">
        <f>('Oct 17'!D95+'Nov 17'!D95+'Dic 17'!D95)</f>
        <v>30788</v>
      </c>
    </row>
    <row r="95" spans="1:4" ht="16.5" thickBot="1" x14ac:dyDescent="0.3">
      <c r="A95" s="258" t="s">
        <v>87</v>
      </c>
      <c r="B95" s="259">
        <f>('Oct 17'!B96+'Nov 17'!B96+'Dic 17'!B96)/3</f>
        <v>349.33333333333331</v>
      </c>
      <c r="C95" s="260">
        <f>('Oct 17'!C96+'Nov 17'!C96+'Dic 17'!C96)/3</f>
        <v>415</v>
      </c>
      <c r="D95" s="261">
        <f>('Oct 17'!D96+'Nov 17'!D96+'Dic 17'!D96)</f>
        <v>90358</v>
      </c>
    </row>
    <row r="96" spans="1:4" ht="16.5" thickBot="1" x14ac:dyDescent="0.3">
      <c r="A96" s="258" t="s">
        <v>88</v>
      </c>
      <c r="B96" s="259">
        <f>('Oct 17'!B97+'Nov 17'!B97+'Dic 17'!B97)/3</f>
        <v>75.333333333333329</v>
      </c>
      <c r="C96" s="260">
        <f>('Oct 17'!C97+'Nov 17'!C97+'Dic 17'!C97)/3</f>
        <v>113.66666666666667</v>
      </c>
      <c r="D96" s="261">
        <f>('Oct 17'!D97+'Nov 17'!D97+'Dic 17'!D97)</f>
        <v>27806</v>
      </c>
    </row>
    <row r="97" spans="1:4" ht="16.5" thickBot="1" x14ac:dyDescent="0.3">
      <c r="A97" s="258" t="s">
        <v>205</v>
      </c>
      <c r="B97" s="259">
        <f>('Oct 17'!B98+'Nov 17'!B98+'Dic 17'!B98)/3</f>
        <v>1099.3333333333333</v>
      </c>
      <c r="C97" s="260">
        <f>('Oct 17'!C98+'Nov 17'!C98+'Dic 17'!C98)/3</f>
        <v>1533</v>
      </c>
      <c r="D97" s="261">
        <f>('Oct 17'!D98+'Nov 17'!D98+'Dic 17'!D98)</f>
        <v>322161</v>
      </c>
    </row>
    <row r="98" spans="1:4" ht="16.5" customHeight="1" thickBot="1" x14ac:dyDescent="0.3">
      <c r="A98" s="292" t="s">
        <v>90</v>
      </c>
      <c r="B98" s="259">
        <f>('Oct 17'!B99+'Nov 17'!B99+'Dic 17'!B99)/3</f>
        <v>277.66666666666669</v>
      </c>
      <c r="C98" s="260">
        <f>('Oct 17'!C99+'Nov 17'!C99+'Dic 17'!C99)/3</f>
        <v>345.33333333333331</v>
      </c>
      <c r="D98" s="261">
        <f>('Oct 17'!D99+'Nov 17'!D99+'Dic 17'!D99)</f>
        <v>72814</v>
      </c>
    </row>
    <row r="99" spans="1:4" ht="16.5" thickBot="1" x14ac:dyDescent="0.3">
      <c r="A99" s="258" t="s">
        <v>91</v>
      </c>
      <c r="B99" s="259">
        <f>('Oct 17'!B100+'Nov 17'!B100+'Dic 17'!B100)/3</f>
        <v>470.66666666666669</v>
      </c>
      <c r="C99" s="260">
        <f>('Oct 17'!C100+'Nov 17'!C100+'Dic 17'!C100)/3</f>
        <v>585</v>
      </c>
      <c r="D99" s="261">
        <f>('Oct 17'!D100+'Nov 17'!D100+'Dic 17'!D100)</f>
        <v>131114</v>
      </c>
    </row>
    <row r="100" spans="1:4" ht="16.5" thickBot="1" x14ac:dyDescent="0.3">
      <c r="A100" s="263" t="s">
        <v>49</v>
      </c>
      <c r="B100" s="293">
        <f>SUM(B91:B99)</f>
        <v>3364.6666666666661</v>
      </c>
      <c r="C100" s="293">
        <f t="shared" ref="C100:D100" si="6">SUM(C91:C99)</f>
        <v>4314.666666666667</v>
      </c>
      <c r="D100" s="289">
        <f t="shared" si="6"/>
        <v>941722</v>
      </c>
    </row>
    <row r="101" spans="1:4" ht="16.5" thickBot="1" x14ac:dyDescent="0.3">
      <c r="A101" s="282"/>
      <c r="B101" s="283"/>
      <c r="C101" s="283"/>
      <c r="D101" s="284"/>
    </row>
    <row r="102" spans="1:4" ht="16.5" thickBot="1" x14ac:dyDescent="0.3">
      <c r="A102" s="251" t="s">
        <v>92</v>
      </c>
      <c r="B102" s="286"/>
      <c r="C102" s="286"/>
      <c r="D102" s="290"/>
    </row>
    <row r="103" spans="1:4" ht="16.5" thickBot="1" x14ac:dyDescent="0.3">
      <c r="A103" s="258" t="s">
        <v>93</v>
      </c>
      <c r="B103" s="259">
        <f>('Oct 17'!B104+'Nov 17'!B104+'Dic 17'!B104)/3</f>
        <v>227.66666666666666</v>
      </c>
      <c r="C103" s="260">
        <f>('Oct 17'!C104+'Nov 17'!C104+'Dic 17'!C104)/3</f>
        <v>279</v>
      </c>
      <c r="D103" s="261">
        <f>('Oct 17'!D104+'Nov 17'!D104+'Dic 17'!D104)</f>
        <v>59642</v>
      </c>
    </row>
    <row r="104" spans="1:4" ht="16.5" thickBot="1" x14ac:dyDescent="0.3">
      <c r="A104" s="258" t="s">
        <v>94</v>
      </c>
      <c r="B104" s="259">
        <f>('Oct 17'!B105+'Nov 17'!B105+'Dic 17'!B105)/3</f>
        <v>355.66666666666669</v>
      </c>
      <c r="C104" s="260">
        <f>('Oct 17'!C105+'Nov 17'!C105+'Dic 17'!C105)/3</f>
        <v>448.33333333333331</v>
      </c>
      <c r="D104" s="261">
        <f>('Oct 17'!D105+'Nov 17'!D105+'Dic 17'!D105)</f>
        <v>105546</v>
      </c>
    </row>
    <row r="105" spans="1:4" ht="16.5" thickBot="1" x14ac:dyDescent="0.3">
      <c r="A105" s="258" t="s">
        <v>95</v>
      </c>
      <c r="B105" s="259">
        <f>('Oct 17'!B106+'Nov 17'!B106+'Dic 17'!B106)/3</f>
        <v>61.333333333333336</v>
      </c>
      <c r="C105" s="260">
        <f>('Oct 17'!C106+'Nov 17'!C106+'Dic 17'!C106)/3</f>
        <v>68.333333333333329</v>
      </c>
      <c r="D105" s="261">
        <f>('Oct 17'!D106+'Nov 17'!D106+'Dic 17'!D106)</f>
        <v>16040</v>
      </c>
    </row>
    <row r="106" spans="1:4" ht="16.5" thickBot="1" x14ac:dyDescent="0.3">
      <c r="A106" s="258" t="s">
        <v>96</v>
      </c>
      <c r="B106" s="259">
        <f>('Oct 17'!B107+'Nov 17'!B107+'Dic 17'!B107)/3</f>
        <v>450.33333333333331</v>
      </c>
      <c r="C106" s="260">
        <f>('Oct 17'!C107+'Nov 17'!C107+'Dic 17'!C107)/3</f>
        <v>540</v>
      </c>
      <c r="D106" s="261">
        <f>('Oct 17'!D107+'Nov 17'!D107+'Dic 17'!D107)</f>
        <v>118727</v>
      </c>
    </row>
    <row r="107" spans="1:4" ht="16.5" thickBot="1" x14ac:dyDescent="0.3">
      <c r="A107" s="258" t="s">
        <v>97</v>
      </c>
      <c r="B107" s="259">
        <f>('Oct 17'!B108+'Nov 17'!B108+'Dic 17'!B108)/3</f>
        <v>340.66666666666669</v>
      </c>
      <c r="C107" s="260">
        <f>('Oct 17'!C108+'Nov 17'!C108+'Dic 17'!C108)/3</f>
        <v>396</v>
      </c>
      <c r="D107" s="261">
        <f>('Oct 17'!D108+'Nov 17'!D108+'Dic 17'!D108)</f>
        <v>92565</v>
      </c>
    </row>
    <row r="108" spans="1:4" ht="16.5" thickBot="1" x14ac:dyDescent="0.3">
      <c r="A108" s="258" t="s">
        <v>98</v>
      </c>
      <c r="B108" s="259">
        <f>('Oct 17'!B109+'Nov 17'!B109+'Dic 17'!B109)/3</f>
        <v>295.33333333333331</v>
      </c>
      <c r="C108" s="260">
        <f>('Oct 17'!C109+'Nov 17'!C109+'Dic 17'!C109)/3</f>
        <v>341</v>
      </c>
      <c r="D108" s="261">
        <f>('Oct 17'!D109+'Nov 17'!D109+'Dic 17'!D109)</f>
        <v>75130</v>
      </c>
    </row>
    <row r="109" spans="1:4" ht="16.5" thickBot="1" x14ac:dyDescent="0.3">
      <c r="A109" s="258" t="s">
        <v>99</v>
      </c>
      <c r="B109" s="259">
        <f>('Oct 17'!B110+'Nov 17'!B110+'Dic 17'!B110)/3</f>
        <v>527.66666666666663</v>
      </c>
      <c r="C109" s="260">
        <f>('Oct 17'!C110+'Nov 17'!C110+'Dic 17'!C110)/3</f>
        <v>641.33333333333337</v>
      </c>
      <c r="D109" s="261">
        <f>('Oct 17'!D110+'Nov 17'!D110+'Dic 17'!D110)</f>
        <v>141766</v>
      </c>
    </row>
    <row r="110" spans="1:4" ht="16.5" thickBot="1" x14ac:dyDescent="0.3">
      <c r="A110" s="258" t="s">
        <v>100</v>
      </c>
      <c r="B110" s="259">
        <f>('Oct 17'!B111+'Nov 17'!B111+'Dic 17'!B111)/3</f>
        <v>414</v>
      </c>
      <c r="C110" s="260">
        <f>('Oct 17'!C111+'Nov 17'!C111+'Dic 17'!C111)/3</f>
        <v>477.66666666666669</v>
      </c>
      <c r="D110" s="261">
        <f>('Oct 17'!D111+'Nov 17'!D111+'Dic 17'!D111)</f>
        <v>94909</v>
      </c>
    </row>
    <row r="111" spans="1:4" ht="16.5" thickBot="1" x14ac:dyDescent="0.3">
      <c r="A111" s="258" t="s">
        <v>101</v>
      </c>
      <c r="B111" s="259">
        <f>('Oct 17'!B112+'Nov 17'!B112+'Dic 17'!B112)/3</f>
        <v>411.33333333333331</v>
      </c>
      <c r="C111" s="260">
        <f>('Oct 17'!C112+'Nov 17'!C112+'Dic 17'!C112)/3</f>
        <v>520</v>
      </c>
      <c r="D111" s="261">
        <f>('Oct 17'!D112+'Nov 17'!D112+'Dic 17'!D112)</f>
        <v>119110</v>
      </c>
    </row>
    <row r="112" spans="1:4" ht="16.5" thickBot="1" x14ac:dyDescent="0.3">
      <c r="A112" s="258" t="s">
        <v>102</v>
      </c>
      <c r="B112" s="259">
        <f>('Oct 17'!B113+'Nov 17'!B113+'Dic 17'!B113)/3</f>
        <v>536</v>
      </c>
      <c r="C112" s="260">
        <f>('Oct 17'!C113+'Nov 17'!C113+'Dic 17'!C113)/3</f>
        <v>627</v>
      </c>
      <c r="D112" s="261">
        <f>('Oct 17'!D113+'Nov 17'!D113+'Dic 17'!D113)</f>
        <v>139055</v>
      </c>
    </row>
    <row r="113" spans="1:15" ht="16.5" thickBot="1" x14ac:dyDescent="0.3">
      <c r="A113" s="258" t="s">
        <v>103</v>
      </c>
      <c r="B113" s="259">
        <f>('Oct 17'!B114+'Nov 17'!B114+'Dic 17'!B114)/3</f>
        <v>630</v>
      </c>
      <c r="C113" s="260">
        <f>('Oct 17'!C114+'Nov 17'!C114+'Dic 17'!C114)/3</f>
        <v>803</v>
      </c>
      <c r="D113" s="261">
        <f>('Oct 17'!D114+'Nov 17'!D114+'Dic 17'!D114)</f>
        <v>181964</v>
      </c>
    </row>
    <row r="114" spans="1:15" ht="16.5" thickBot="1" x14ac:dyDescent="0.3">
      <c r="A114" s="258" t="s">
        <v>104</v>
      </c>
      <c r="B114" s="259">
        <f>('Oct 17'!B115+'Nov 17'!B115+'Dic 17'!B115)/3</f>
        <v>1230.3333333333333</v>
      </c>
      <c r="C114" s="260">
        <f>('Oct 17'!C115+'Nov 17'!C115+'Dic 17'!C115)/3</f>
        <v>1476</v>
      </c>
      <c r="D114" s="261">
        <f>('Oct 17'!D115+'Nov 17'!D115+'Dic 17'!D115)</f>
        <v>331586</v>
      </c>
    </row>
    <row r="115" spans="1:15" ht="16.5" thickBot="1" x14ac:dyDescent="0.3">
      <c r="A115" s="258" t="s">
        <v>105</v>
      </c>
      <c r="B115" s="259">
        <f>('Oct 17'!B116+'Nov 17'!B116+'Dic 17'!B116)/3</f>
        <v>278</v>
      </c>
      <c r="C115" s="260">
        <f>('Oct 17'!C116+'Nov 17'!C116+'Dic 17'!C116)/3</f>
        <v>332.33333333333331</v>
      </c>
      <c r="D115" s="261">
        <f>('Oct 17'!D116+'Nov 17'!D116+'Dic 17'!D116)</f>
        <v>68351</v>
      </c>
    </row>
    <row r="116" spans="1:15" ht="16.5" thickBot="1" x14ac:dyDescent="0.3">
      <c r="A116" s="258" t="s">
        <v>106</v>
      </c>
      <c r="B116" s="259">
        <f>('Oct 17'!B117+'Nov 17'!B117+'Dic 17'!B117)/3</f>
        <v>546.66666666666663</v>
      </c>
      <c r="C116" s="260">
        <f>('Oct 17'!C117+'Nov 17'!C117+'Dic 17'!C117)/3</f>
        <v>602.33333333333337</v>
      </c>
      <c r="D116" s="261">
        <f>('Oct 17'!D117+'Nov 17'!D117+'Dic 17'!D117)</f>
        <v>129225</v>
      </c>
    </row>
    <row r="117" spans="1:15" ht="16.5" thickBot="1" x14ac:dyDescent="0.3">
      <c r="A117" s="263" t="s">
        <v>49</v>
      </c>
      <c r="B117" s="293">
        <f>SUM(B103:B116)</f>
        <v>6305</v>
      </c>
      <c r="C117" s="293">
        <f>SUM(C103:C116)</f>
        <v>7552.3333333333321</v>
      </c>
      <c r="D117" s="289">
        <f>SUM(D103:D116)</f>
        <v>1673616</v>
      </c>
    </row>
    <row r="118" spans="1:15" ht="16.5" thickBot="1" x14ac:dyDescent="0.3">
      <c r="A118" s="282"/>
      <c r="B118" s="283"/>
      <c r="C118" s="283"/>
      <c r="D118" s="284"/>
    </row>
    <row r="119" spans="1:15" ht="16.5" thickBot="1" x14ac:dyDescent="0.3">
      <c r="A119" s="255" t="s">
        <v>107</v>
      </c>
      <c r="B119" s="280"/>
      <c r="C119" s="285"/>
      <c r="D119" s="271"/>
    </row>
    <row r="120" spans="1:15" ht="16.5" thickBot="1" x14ac:dyDescent="0.3">
      <c r="A120" s="275" t="s">
        <v>108</v>
      </c>
      <c r="B120" s="259">
        <f>('Oct 17'!B121+'Nov 17'!B121+'Dic 17'!B121)/3</f>
        <v>706</v>
      </c>
      <c r="C120" s="273">
        <f>('Oct 17'!C121+'Nov 17'!C121+'Dic 17'!C121)/3</f>
        <v>809.33333333333337</v>
      </c>
      <c r="D120" s="274">
        <f>('Oct 17'!D121+'Nov 17'!D121+'Dic 17'!D121)</f>
        <v>191158</v>
      </c>
      <c r="I120" s="279"/>
      <c r="J120" s="279"/>
      <c r="K120" s="279"/>
      <c r="L120" s="279"/>
      <c r="M120" s="279"/>
      <c r="N120" s="279"/>
      <c r="O120" s="279"/>
    </row>
    <row r="121" spans="1:15" ht="16.5" thickBot="1" x14ac:dyDescent="0.3">
      <c r="A121" s="275" t="s">
        <v>109</v>
      </c>
      <c r="B121" s="259">
        <f>('Oct 17'!B122+'Nov 17'!B122+'Dic 17'!B122)/3</f>
        <v>145.33333333333334</v>
      </c>
      <c r="C121" s="273">
        <f>('Oct 17'!C122+'Nov 17'!C122+'Dic 17'!C122)/3</f>
        <v>162.66666666666666</v>
      </c>
      <c r="D121" s="274">
        <f>('Oct 17'!D122+'Nov 17'!D122+'Dic 17'!D122)</f>
        <v>39425</v>
      </c>
      <c r="I121" s="279"/>
      <c r="J121" s="279"/>
      <c r="K121" s="279"/>
      <c r="L121" s="279"/>
      <c r="M121" s="279"/>
      <c r="N121" s="279"/>
      <c r="O121" s="279"/>
    </row>
    <row r="122" spans="1:15" ht="16.5" thickBot="1" x14ac:dyDescent="0.3">
      <c r="A122" s="275" t="s">
        <v>110</v>
      </c>
      <c r="B122" s="259">
        <f>('Oct 17'!B123+'Nov 17'!B123+'Dic 17'!B123)/3</f>
        <v>802</v>
      </c>
      <c r="C122" s="273">
        <f>('Oct 17'!C123+'Nov 17'!C123+'Dic 17'!C123)/3</f>
        <v>976.33333333333337</v>
      </c>
      <c r="D122" s="274">
        <f>('Oct 17'!D123+'Nov 17'!D123+'Dic 17'!D123)</f>
        <v>218647</v>
      </c>
      <c r="I122" s="279"/>
      <c r="J122" s="279"/>
      <c r="K122" s="279"/>
      <c r="L122" s="279"/>
      <c r="M122" s="279"/>
      <c r="N122" s="279"/>
      <c r="O122" s="279"/>
    </row>
    <row r="123" spans="1:15" ht="16.5" thickBot="1" x14ac:dyDescent="0.3">
      <c r="A123" s="275" t="s">
        <v>111</v>
      </c>
      <c r="B123" s="259">
        <f>('Oct 17'!B124+'Nov 17'!B124+'Dic 17'!B124)/3</f>
        <v>865.66666666666663</v>
      </c>
      <c r="C123" s="273">
        <f>('Oct 17'!C124+'Nov 17'!C124+'Dic 17'!C124)/3</f>
        <v>1099</v>
      </c>
      <c r="D123" s="274">
        <f>('Oct 17'!D124+'Nov 17'!D124+'Dic 17'!D124)</f>
        <v>243610</v>
      </c>
      <c r="I123" s="279"/>
      <c r="J123" s="279"/>
      <c r="K123" s="279"/>
      <c r="L123" s="279"/>
      <c r="M123" s="279"/>
      <c r="N123" s="279"/>
      <c r="O123" s="279"/>
    </row>
    <row r="124" spans="1:15" ht="16.5" thickBot="1" x14ac:dyDescent="0.3">
      <c r="A124" s="275" t="s">
        <v>112</v>
      </c>
      <c r="B124" s="259">
        <f>('Oct 17'!B125+'Nov 17'!B125+'Dic 17'!B125)/3</f>
        <v>672.66666666666663</v>
      </c>
      <c r="C124" s="273">
        <f>('Oct 17'!C125+'Nov 17'!C125+'Dic 17'!C125)/3</f>
        <v>819</v>
      </c>
      <c r="D124" s="274">
        <f>('Oct 17'!D125+'Nov 17'!D125+'Dic 17'!D125)</f>
        <v>180022</v>
      </c>
      <c r="I124" s="294"/>
      <c r="J124" s="279"/>
      <c r="K124" s="279"/>
      <c r="L124" s="279"/>
      <c r="M124" s="279"/>
      <c r="N124" s="279"/>
      <c r="O124" s="279"/>
    </row>
    <row r="125" spans="1:15" ht="16.5" thickBot="1" x14ac:dyDescent="0.3">
      <c r="A125" s="275" t="s">
        <v>113</v>
      </c>
      <c r="B125" s="259">
        <f>('Oct 17'!B126+'Nov 17'!B126+'Dic 17'!B126)/3</f>
        <v>710.33333333333337</v>
      </c>
      <c r="C125" s="273">
        <f>('Oct 17'!C126+'Nov 17'!C126+'Dic 17'!C126)/3</f>
        <v>926.33333333333337</v>
      </c>
      <c r="D125" s="274">
        <f>('Oct 17'!D126+'Nov 17'!D126+'Dic 17'!D126)</f>
        <v>195894</v>
      </c>
      <c r="I125" s="294"/>
      <c r="J125" s="279"/>
      <c r="K125" s="279"/>
      <c r="L125" s="279"/>
      <c r="M125" s="279"/>
      <c r="N125" s="279"/>
      <c r="O125" s="279"/>
    </row>
    <row r="126" spans="1:15" ht="16.5" thickBot="1" x14ac:dyDescent="0.3">
      <c r="A126" s="275" t="s">
        <v>114</v>
      </c>
      <c r="B126" s="259">
        <f>('Oct 17'!B127+'Nov 17'!B127+'Dic 17'!B127)/3</f>
        <v>1278.6666666666667</v>
      </c>
      <c r="C126" s="273">
        <f>('Oct 17'!C127+'Nov 17'!C127+'Dic 17'!C127)/3</f>
        <v>1679.3333333333333</v>
      </c>
      <c r="D126" s="274">
        <f>('Oct 17'!D127+'Nov 17'!D127+'Dic 17'!D127)</f>
        <v>385393</v>
      </c>
      <c r="I126" s="295"/>
      <c r="J126" s="279"/>
      <c r="K126" s="279"/>
      <c r="L126" s="279"/>
      <c r="M126" s="279"/>
      <c r="N126" s="279"/>
      <c r="O126" s="279"/>
    </row>
    <row r="127" spans="1:15" ht="15" customHeight="1" thickBot="1" x14ac:dyDescent="0.3">
      <c r="A127" s="296" t="s">
        <v>206</v>
      </c>
      <c r="B127" s="259" t="e">
        <f>('Oct 17'!#REF!+'Nov 17'!#REF!+'Dic 17'!#REF!)/3</f>
        <v>#REF!</v>
      </c>
      <c r="C127" s="273" t="e">
        <f>('Oct 17'!#REF!+'Nov 17'!#REF!+'Dic 17'!#REF!)/3</f>
        <v>#REF!</v>
      </c>
      <c r="D127" s="274" t="e">
        <f>('Oct 17'!#REF!+'Nov 17'!#REF!+'Dic 17'!#REF!)</f>
        <v>#REF!</v>
      </c>
      <c r="I127" s="279"/>
      <c r="J127" s="279"/>
      <c r="K127" s="279"/>
      <c r="L127" s="279"/>
      <c r="M127" s="279"/>
      <c r="N127" s="279"/>
      <c r="O127" s="279"/>
    </row>
    <row r="128" spans="1:15" ht="16.5" thickBot="1" x14ac:dyDescent="0.3">
      <c r="A128" s="263" t="s">
        <v>49</v>
      </c>
      <c r="B128" s="276" t="e">
        <f>SUM(B120:B127)</f>
        <v>#REF!</v>
      </c>
      <c r="C128" s="276" t="e">
        <f>SUM(C120:C127)</f>
        <v>#REF!</v>
      </c>
      <c r="D128" s="277" t="e">
        <f>SUM(D120:D127)</f>
        <v>#REF!</v>
      </c>
      <c r="I128" s="295"/>
      <c r="J128" s="279"/>
      <c r="K128" s="279"/>
      <c r="L128" s="279"/>
      <c r="M128" s="279"/>
      <c r="N128" s="279"/>
      <c r="O128" s="279"/>
    </row>
    <row r="129" spans="1:5" ht="16.5" thickBot="1" x14ac:dyDescent="0.3">
      <c r="A129" s="282"/>
      <c r="B129" s="283"/>
      <c r="C129" s="283"/>
      <c r="D129" s="284"/>
    </row>
    <row r="130" spans="1:5" ht="16.5" thickBot="1" x14ac:dyDescent="0.3">
      <c r="A130" s="251" t="s">
        <v>116</v>
      </c>
      <c r="B130" s="277" t="e">
        <f>SUM(B128+B117+B100+B88+B75+B66+B56+B46+B32+B16)</f>
        <v>#REF!</v>
      </c>
      <c r="C130" s="277" t="e">
        <f>SUM(C128+C117+C100+C88+C75+C66+C56+C46+C32+C16)</f>
        <v>#REF!</v>
      </c>
      <c r="D130" s="277" t="e">
        <f>SUM(D128+D117+D100+D88+D75+D66+D56+D46+D32+D16)</f>
        <v>#REF!</v>
      </c>
      <c r="E130" s="297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xSplit="1" ySplit="7" topLeftCell="B125" activePane="bottomRight" state="frozen"/>
      <selection pane="topRight" activeCell="B1" sqref="B1"/>
      <selection pane="bottomLeft" activeCell="A8" sqref="A8"/>
      <selection pane="bottomRight" activeCell="F118" sqref="F118"/>
    </sheetView>
  </sheetViews>
  <sheetFormatPr defaultRowHeight="15" x14ac:dyDescent="0.25"/>
  <cols>
    <col min="1" max="1" width="18.140625" style="56" bestFit="1" customWidth="1"/>
    <col min="2" max="2" width="12.28515625" style="56" bestFit="1" customWidth="1"/>
    <col min="3" max="3" width="17.85546875" style="56" bestFit="1" customWidth="1"/>
    <col min="4" max="4" width="14.7109375" style="56" bestFit="1" customWidth="1"/>
    <col min="5" max="5" width="32.7109375" style="56" bestFit="1" customWidth="1"/>
    <col min="6" max="6" width="9.2851562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6.5703125" style="56" bestFit="1" customWidth="1"/>
    <col min="11" max="16384" width="9.140625" style="56"/>
  </cols>
  <sheetData>
    <row r="1" spans="1:10" ht="18.75" x14ac:dyDescent="0.3">
      <c r="D1" s="425" t="s">
        <v>0</v>
      </c>
      <c r="E1" s="425"/>
      <c r="F1" s="425"/>
    </row>
    <row r="2" spans="1:10" ht="18.75" x14ac:dyDescent="0.3">
      <c r="D2" s="425" t="s">
        <v>1</v>
      </c>
      <c r="E2" s="425"/>
      <c r="F2" s="425"/>
    </row>
    <row r="3" spans="1:10" ht="18.75" x14ac:dyDescent="0.3">
      <c r="D3" s="426" t="s">
        <v>2</v>
      </c>
      <c r="E3" s="426"/>
      <c r="F3" s="426"/>
    </row>
    <row r="4" spans="1:10" ht="18.75" x14ac:dyDescent="0.3">
      <c r="D4" s="425" t="s">
        <v>3</v>
      </c>
      <c r="E4" s="425"/>
      <c r="F4" s="425"/>
    </row>
    <row r="5" spans="1:10" ht="18.75" x14ac:dyDescent="0.3">
      <c r="D5" s="427" t="s">
        <v>184</v>
      </c>
      <c r="E5" s="427"/>
      <c r="F5" s="427"/>
    </row>
    <row r="6" spans="1:10" ht="15.75" thickBot="1" x14ac:dyDescent="0.3"/>
    <row r="7" spans="1:10" ht="16.5" thickBot="1" x14ac:dyDescent="0.3">
      <c r="A7" s="57" t="s">
        <v>92</v>
      </c>
      <c r="B7" s="58" t="s">
        <v>4</v>
      </c>
      <c r="C7" s="59" t="s">
        <v>5</v>
      </c>
      <c r="D7" s="60" t="s">
        <v>117</v>
      </c>
      <c r="E7" s="61" t="s">
        <v>6</v>
      </c>
      <c r="F7" s="62" t="s">
        <v>7</v>
      </c>
      <c r="G7" s="63" t="s">
        <v>8</v>
      </c>
      <c r="H7" s="61" t="s">
        <v>9</v>
      </c>
      <c r="I7" s="59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463</v>
      </c>
      <c r="C9" s="72">
        <v>556</v>
      </c>
      <c r="D9" s="73">
        <v>38015</v>
      </c>
      <c r="E9" s="74">
        <f>D9/B9</f>
        <v>82.105831533477328</v>
      </c>
      <c r="F9" s="71">
        <v>80</v>
      </c>
      <c r="G9" s="75">
        <f t="shared" ref="G9:G16" si="0">C9-F9</f>
        <v>476</v>
      </c>
      <c r="H9" s="76">
        <f t="shared" ref="H9:H16" si="1">C9-I9-J9</f>
        <v>328</v>
      </c>
      <c r="I9" s="77">
        <v>228</v>
      </c>
      <c r="J9" s="78">
        <v>0</v>
      </c>
    </row>
    <row r="10" spans="1:10" ht="18.75" x14ac:dyDescent="0.3">
      <c r="A10" s="79" t="s">
        <v>14</v>
      </c>
      <c r="B10" s="80">
        <v>459</v>
      </c>
      <c r="C10" s="81">
        <v>621</v>
      </c>
      <c r="D10" s="82">
        <v>43068</v>
      </c>
      <c r="E10" s="83">
        <f t="shared" ref="E10:E17" si="2">D10/B10</f>
        <v>93.830065359477118</v>
      </c>
      <c r="F10" s="84">
        <v>144</v>
      </c>
      <c r="G10" s="75">
        <f t="shared" si="0"/>
        <v>477</v>
      </c>
      <c r="H10" s="85">
        <f t="shared" si="1"/>
        <v>375</v>
      </c>
      <c r="I10" s="77">
        <v>246</v>
      </c>
      <c r="J10" s="78">
        <v>0</v>
      </c>
    </row>
    <row r="11" spans="1:10" ht="18.75" x14ac:dyDescent="0.3">
      <c r="A11" s="79" t="s">
        <v>15</v>
      </c>
      <c r="B11" s="80">
        <v>578</v>
      </c>
      <c r="C11" s="81">
        <v>741</v>
      </c>
      <c r="D11" s="82">
        <v>53568</v>
      </c>
      <c r="E11" s="83">
        <f t="shared" si="2"/>
        <v>92.678200692041528</v>
      </c>
      <c r="F11" s="84">
        <v>147</v>
      </c>
      <c r="G11" s="75">
        <f t="shared" si="0"/>
        <v>594</v>
      </c>
      <c r="H11" s="85">
        <f t="shared" si="1"/>
        <v>441</v>
      </c>
      <c r="I11" s="77">
        <v>300</v>
      </c>
      <c r="J11" s="78">
        <v>0</v>
      </c>
    </row>
    <row r="12" spans="1:10" ht="18.75" x14ac:dyDescent="0.3">
      <c r="A12" s="79" t="s">
        <v>16</v>
      </c>
      <c r="B12" s="80">
        <v>654</v>
      </c>
      <c r="C12" s="81">
        <v>827</v>
      </c>
      <c r="D12" s="82">
        <v>61678</v>
      </c>
      <c r="E12" s="83">
        <f t="shared" si="2"/>
        <v>94.308868501529048</v>
      </c>
      <c r="F12" s="84">
        <v>128</v>
      </c>
      <c r="G12" s="75">
        <f t="shared" si="0"/>
        <v>699</v>
      </c>
      <c r="H12" s="85">
        <f t="shared" si="1"/>
        <v>470</v>
      </c>
      <c r="I12" s="77">
        <v>357</v>
      </c>
      <c r="J12" s="78">
        <v>0</v>
      </c>
    </row>
    <row r="13" spans="1:10" ht="18.75" x14ac:dyDescent="0.3">
      <c r="A13" s="79" t="s">
        <v>17</v>
      </c>
      <c r="B13" s="80">
        <v>153</v>
      </c>
      <c r="C13" s="81">
        <v>206</v>
      </c>
      <c r="D13" s="82">
        <v>14875</v>
      </c>
      <c r="E13" s="83">
        <f t="shared" si="2"/>
        <v>97.222222222222229</v>
      </c>
      <c r="F13" s="84">
        <v>39</v>
      </c>
      <c r="G13" s="75">
        <f t="shared" si="0"/>
        <v>167</v>
      </c>
      <c r="H13" s="85">
        <f t="shared" si="1"/>
        <v>120</v>
      </c>
      <c r="I13" s="77">
        <v>86</v>
      </c>
      <c r="J13" s="78">
        <v>0</v>
      </c>
    </row>
    <row r="14" spans="1:10" ht="18.75" x14ac:dyDescent="0.3">
      <c r="A14" s="79" t="s">
        <v>18</v>
      </c>
      <c r="B14" s="80">
        <v>538</v>
      </c>
      <c r="C14" s="81">
        <v>633</v>
      </c>
      <c r="D14" s="82">
        <v>47116</v>
      </c>
      <c r="E14" s="83">
        <f t="shared" si="2"/>
        <v>87.576208178438662</v>
      </c>
      <c r="F14" s="84">
        <v>98</v>
      </c>
      <c r="G14" s="75">
        <f t="shared" si="0"/>
        <v>535</v>
      </c>
      <c r="H14" s="85">
        <f t="shared" si="1"/>
        <v>367</v>
      </c>
      <c r="I14" s="77">
        <v>266</v>
      </c>
      <c r="J14" s="78">
        <v>0</v>
      </c>
    </row>
    <row r="15" spans="1:10" ht="18.75" x14ac:dyDescent="0.3">
      <c r="A15" s="79" t="s">
        <v>19</v>
      </c>
      <c r="B15" s="80">
        <v>186</v>
      </c>
      <c r="C15" s="81">
        <v>223</v>
      </c>
      <c r="D15" s="82">
        <v>14179</v>
      </c>
      <c r="E15" s="83">
        <f t="shared" si="2"/>
        <v>76.231182795698928</v>
      </c>
      <c r="F15" s="84">
        <v>36</v>
      </c>
      <c r="G15" s="75">
        <f t="shared" si="0"/>
        <v>187</v>
      </c>
      <c r="H15" s="85">
        <f t="shared" si="1"/>
        <v>124</v>
      </c>
      <c r="I15" s="77">
        <v>99</v>
      </c>
      <c r="J15" s="78">
        <v>0</v>
      </c>
    </row>
    <row r="16" spans="1:10" ht="19.5" thickBot="1" x14ac:dyDescent="0.35">
      <c r="A16" s="86" t="s">
        <v>20</v>
      </c>
      <c r="B16" s="87">
        <v>620</v>
      </c>
      <c r="C16" s="88">
        <v>795</v>
      </c>
      <c r="D16" s="89">
        <v>68178</v>
      </c>
      <c r="E16" s="90">
        <f t="shared" si="2"/>
        <v>109.96451612903226</v>
      </c>
      <c r="F16" s="91">
        <v>160</v>
      </c>
      <c r="G16" s="75">
        <f t="shared" si="0"/>
        <v>635</v>
      </c>
      <c r="H16" s="85">
        <f t="shared" si="1"/>
        <v>497</v>
      </c>
      <c r="I16" s="93">
        <v>298</v>
      </c>
      <c r="J16" s="94">
        <v>0</v>
      </c>
    </row>
    <row r="17" spans="1:10" ht="19.5" thickBot="1" x14ac:dyDescent="0.35">
      <c r="A17" s="95" t="s">
        <v>21</v>
      </c>
      <c r="B17" s="96">
        <f>SUM(B9:B16)</f>
        <v>3651</v>
      </c>
      <c r="C17" s="96">
        <f t="shared" ref="C17:D17" si="3">SUM(C9:C16)</f>
        <v>4602</v>
      </c>
      <c r="D17" s="97">
        <f t="shared" si="3"/>
        <v>340677</v>
      </c>
      <c r="E17" s="98">
        <f t="shared" si="2"/>
        <v>93.310599835661463</v>
      </c>
      <c r="F17" s="97">
        <f>SUM(F9:F16)</f>
        <v>832</v>
      </c>
      <c r="G17" s="97">
        <f>SUM(G9:G16)</f>
        <v>3770</v>
      </c>
      <c r="H17" s="96">
        <f t="shared" ref="H17:J17" si="4">SUM(H9:H16)</f>
        <v>2722</v>
      </c>
      <c r="I17" s="99">
        <f>SUM(I9:I16)</f>
        <v>1880</v>
      </c>
      <c r="J17" s="100">
        <f t="shared" si="4"/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892</v>
      </c>
      <c r="C20" s="72">
        <v>1180</v>
      </c>
      <c r="D20" s="73">
        <v>80188</v>
      </c>
      <c r="E20" s="104">
        <f t="shared" ref="E20:E33" si="5">D20/B20</f>
        <v>89.896860986547082</v>
      </c>
      <c r="F20" s="71">
        <v>274</v>
      </c>
      <c r="G20" s="105">
        <f t="shared" ref="G20:G32" si="6">C20-F20</f>
        <v>906</v>
      </c>
      <c r="H20" s="106">
        <f t="shared" ref="H20:H31" si="7">C20-I20-J20</f>
        <v>743</v>
      </c>
      <c r="I20" s="107">
        <v>437</v>
      </c>
      <c r="J20" s="108">
        <v>0</v>
      </c>
    </row>
    <row r="21" spans="1:10" ht="18.75" x14ac:dyDescent="0.3">
      <c r="A21" s="103" t="s">
        <v>24</v>
      </c>
      <c r="B21" s="84">
        <v>521</v>
      </c>
      <c r="C21" s="109">
        <v>696</v>
      </c>
      <c r="D21" s="110">
        <v>48649</v>
      </c>
      <c r="E21" s="111">
        <f t="shared" si="5"/>
        <v>93.376199616122847</v>
      </c>
      <c r="F21" s="84">
        <v>163</v>
      </c>
      <c r="G21" s="75">
        <f t="shared" si="6"/>
        <v>533</v>
      </c>
      <c r="H21" s="85">
        <f t="shared" si="7"/>
        <v>450</v>
      </c>
      <c r="I21" s="112">
        <v>246</v>
      </c>
      <c r="J21" s="113">
        <v>0</v>
      </c>
    </row>
    <row r="22" spans="1:10" ht="18.75" x14ac:dyDescent="0.3">
      <c r="A22" s="70" t="s">
        <v>25</v>
      </c>
      <c r="B22" s="114">
        <v>325</v>
      </c>
      <c r="C22" s="115">
        <v>437</v>
      </c>
      <c r="D22" s="116">
        <v>31037</v>
      </c>
      <c r="E22" s="111">
        <f t="shared" si="5"/>
        <v>95.498461538461541</v>
      </c>
      <c r="F22" s="84">
        <v>113</v>
      </c>
      <c r="G22" s="75">
        <f t="shared" si="6"/>
        <v>324</v>
      </c>
      <c r="H22" s="85">
        <f t="shared" si="7"/>
        <v>272</v>
      </c>
      <c r="I22" s="112">
        <v>165</v>
      </c>
      <c r="J22" s="113">
        <v>0</v>
      </c>
    </row>
    <row r="23" spans="1:10" ht="18.75" x14ac:dyDescent="0.3">
      <c r="A23" s="79" t="s">
        <v>26</v>
      </c>
      <c r="B23" s="117">
        <v>467</v>
      </c>
      <c r="C23" s="118">
        <v>571</v>
      </c>
      <c r="D23" s="119">
        <v>41005</v>
      </c>
      <c r="E23" s="111">
        <f t="shared" si="5"/>
        <v>87.805139186295506</v>
      </c>
      <c r="F23" s="80">
        <v>93</v>
      </c>
      <c r="G23" s="120">
        <f t="shared" si="6"/>
        <v>478</v>
      </c>
      <c r="H23" s="85">
        <f t="shared" si="7"/>
        <v>328</v>
      </c>
      <c r="I23" s="112">
        <v>243</v>
      </c>
      <c r="J23" s="121">
        <v>0</v>
      </c>
    </row>
    <row r="24" spans="1:10" ht="18.75" x14ac:dyDescent="0.3">
      <c r="A24" s="79" t="s">
        <v>27</v>
      </c>
      <c r="B24" s="117">
        <v>281</v>
      </c>
      <c r="C24" s="118">
        <v>354</v>
      </c>
      <c r="D24" s="119">
        <v>27899</v>
      </c>
      <c r="E24" s="111">
        <f t="shared" si="5"/>
        <v>99.284697508896798</v>
      </c>
      <c r="F24" s="80">
        <v>69</v>
      </c>
      <c r="G24" s="120">
        <f t="shared" si="6"/>
        <v>285</v>
      </c>
      <c r="H24" s="85">
        <f t="shared" si="7"/>
        <v>202</v>
      </c>
      <c r="I24" s="112">
        <v>152</v>
      </c>
      <c r="J24" s="121">
        <v>0</v>
      </c>
    </row>
    <row r="25" spans="1:10" ht="18.75" x14ac:dyDescent="0.3">
      <c r="A25" s="79" t="s">
        <v>28</v>
      </c>
      <c r="B25" s="117">
        <v>200</v>
      </c>
      <c r="C25" s="118">
        <v>277</v>
      </c>
      <c r="D25" s="119">
        <v>20256</v>
      </c>
      <c r="E25" s="111">
        <f t="shared" si="5"/>
        <v>101.28</v>
      </c>
      <c r="F25" s="80">
        <v>71</v>
      </c>
      <c r="G25" s="120">
        <f t="shared" si="6"/>
        <v>206</v>
      </c>
      <c r="H25" s="85">
        <f t="shared" si="7"/>
        <v>171</v>
      </c>
      <c r="I25" s="112">
        <v>106</v>
      </c>
      <c r="J25" s="121">
        <v>0</v>
      </c>
    </row>
    <row r="26" spans="1:10" ht="18.75" x14ac:dyDescent="0.3">
      <c r="A26" s="79" t="s">
        <v>29</v>
      </c>
      <c r="B26" s="117">
        <v>556</v>
      </c>
      <c r="C26" s="118">
        <v>738</v>
      </c>
      <c r="D26" s="119">
        <v>52565</v>
      </c>
      <c r="E26" s="111">
        <f t="shared" si="5"/>
        <v>94.541366906474821</v>
      </c>
      <c r="F26" s="80">
        <v>160</v>
      </c>
      <c r="G26" s="120">
        <f t="shared" si="6"/>
        <v>578</v>
      </c>
      <c r="H26" s="85">
        <f t="shared" si="7"/>
        <v>429</v>
      </c>
      <c r="I26" s="112">
        <v>309</v>
      </c>
      <c r="J26" s="121">
        <v>0</v>
      </c>
    </row>
    <row r="27" spans="1:10" ht="18.75" x14ac:dyDescent="0.3">
      <c r="A27" s="79" t="s">
        <v>30</v>
      </c>
      <c r="B27" s="117">
        <v>614</v>
      </c>
      <c r="C27" s="118">
        <v>798</v>
      </c>
      <c r="D27" s="119">
        <v>60885</v>
      </c>
      <c r="E27" s="111">
        <f t="shared" si="5"/>
        <v>99.161237785016283</v>
      </c>
      <c r="F27" s="80">
        <v>142</v>
      </c>
      <c r="G27" s="120">
        <f t="shared" si="6"/>
        <v>656</v>
      </c>
      <c r="H27" s="85">
        <f t="shared" si="7"/>
        <v>481</v>
      </c>
      <c r="I27" s="112">
        <v>317</v>
      </c>
      <c r="J27" s="121">
        <v>0</v>
      </c>
    </row>
    <row r="28" spans="1:10" ht="18.75" x14ac:dyDescent="0.3">
      <c r="A28" s="79" t="s">
        <v>31</v>
      </c>
      <c r="B28" s="117">
        <v>650</v>
      </c>
      <c r="C28" s="118">
        <v>916</v>
      </c>
      <c r="D28" s="119">
        <v>65829</v>
      </c>
      <c r="E28" s="111">
        <f t="shared" si="5"/>
        <v>101.27538461538461</v>
      </c>
      <c r="F28" s="80">
        <v>255</v>
      </c>
      <c r="G28" s="120">
        <f t="shared" si="6"/>
        <v>661</v>
      </c>
      <c r="H28" s="85">
        <f t="shared" si="7"/>
        <v>597</v>
      </c>
      <c r="I28" s="112">
        <v>319</v>
      </c>
      <c r="J28" s="121">
        <v>0</v>
      </c>
    </row>
    <row r="29" spans="1:10" ht="18.75" x14ac:dyDescent="0.3">
      <c r="A29" s="79" t="s">
        <v>32</v>
      </c>
      <c r="B29" s="117">
        <v>455</v>
      </c>
      <c r="C29" s="118">
        <v>576</v>
      </c>
      <c r="D29" s="119">
        <v>39968</v>
      </c>
      <c r="E29" s="111">
        <f t="shared" si="5"/>
        <v>87.841758241758242</v>
      </c>
      <c r="F29" s="80">
        <v>100</v>
      </c>
      <c r="G29" s="120">
        <f t="shared" si="6"/>
        <v>476</v>
      </c>
      <c r="H29" s="85">
        <f t="shared" si="7"/>
        <v>339</v>
      </c>
      <c r="I29" s="112">
        <v>237</v>
      </c>
      <c r="J29" s="121">
        <v>0</v>
      </c>
    </row>
    <row r="30" spans="1:10" ht="18.75" x14ac:dyDescent="0.3">
      <c r="A30" s="79" t="s">
        <v>33</v>
      </c>
      <c r="B30" s="117">
        <v>315</v>
      </c>
      <c r="C30" s="118">
        <v>451</v>
      </c>
      <c r="D30" s="119">
        <v>30239</v>
      </c>
      <c r="E30" s="111">
        <f t="shared" si="5"/>
        <v>95.9968253968254</v>
      </c>
      <c r="F30" s="80">
        <v>128</v>
      </c>
      <c r="G30" s="120">
        <f t="shared" si="6"/>
        <v>323</v>
      </c>
      <c r="H30" s="85">
        <f t="shared" si="7"/>
        <v>270</v>
      </c>
      <c r="I30" s="112">
        <v>181</v>
      </c>
      <c r="J30" s="121">
        <v>0</v>
      </c>
    </row>
    <row r="31" spans="1:10" ht="18.75" x14ac:dyDescent="0.3">
      <c r="A31" s="122" t="s">
        <v>34</v>
      </c>
      <c r="B31" s="117">
        <v>402</v>
      </c>
      <c r="C31" s="123">
        <v>471</v>
      </c>
      <c r="D31" s="124">
        <v>31372</v>
      </c>
      <c r="E31" s="111">
        <f t="shared" si="5"/>
        <v>78.039800995024876</v>
      </c>
      <c r="F31" s="125">
        <v>62</v>
      </c>
      <c r="G31" s="120">
        <f t="shared" si="6"/>
        <v>409</v>
      </c>
      <c r="H31" s="85">
        <f t="shared" si="7"/>
        <v>271</v>
      </c>
      <c r="I31" s="112">
        <v>200</v>
      </c>
      <c r="J31" s="126">
        <v>0</v>
      </c>
    </row>
    <row r="32" spans="1:10" ht="19.5" thickBot="1" x14ac:dyDescent="0.35">
      <c r="A32" s="122" t="s">
        <v>35</v>
      </c>
      <c r="B32" s="127">
        <v>95</v>
      </c>
      <c r="C32" s="128">
        <v>122</v>
      </c>
      <c r="D32" s="129">
        <v>9339</v>
      </c>
      <c r="E32" s="111">
        <f t="shared" si="5"/>
        <v>98.305263157894743</v>
      </c>
      <c r="F32" s="87">
        <v>22</v>
      </c>
      <c r="G32" s="130">
        <f t="shared" si="6"/>
        <v>100</v>
      </c>
      <c r="H32" s="92">
        <v>72</v>
      </c>
      <c r="I32" s="131">
        <v>50</v>
      </c>
      <c r="J32" s="132">
        <v>0</v>
      </c>
    </row>
    <row r="33" spans="1:10" ht="19.5" thickBot="1" x14ac:dyDescent="0.35">
      <c r="A33" s="95" t="s">
        <v>36</v>
      </c>
      <c r="B33" s="133">
        <f>SUM(B20:B32)</f>
        <v>5773</v>
      </c>
      <c r="C33" s="133">
        <f t="shared" ref="C33:D33" si="8">SUM(C20:C32)</f>
        <v>7587</v>
      </c>
      <c r="D33" s="134">
        <f t="shared" si="8"/>
        <v>539231</v>
      </c>
      <c r="E33" s="98">
        <f t="shared" si="5"/>
        <v>93.405681621340719</v>
      </c>
      <c r="F33" s="135">
        <f>SUM(F20:F32)</f>
        <v>1652</v>
      </c>
      <c r="G33" s="136">
        <f>SUM(G20:G32)</f>
        <v>5935</v>
      </c>
      <c r="H33" s="96">
        <f>SUM(H20:H32)</f>
        <v>4625</v>
      </c>
      <c r="I33" s="99">
        <f>SUM(I20:I32)</f>
        <v>2962</v>
      </c>
      <c r="J33" s="100">
        <f t="shared" ref="J33" si="9">SUM(J20:J32)</f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719</v>
      </c>
      <c r="C36" s="118">
        <v>956</v>
      </c>
      <c r="D36" s="119">
        <v>65727</v>
      </c>
      <c r="E36" s="76">
        <f t="shared" ref="E36:E47" si="10">D36/B36</f>
        <v>91.414464534075108</v>
      </c>
      <c r="F36" s="138">
        <v>227</v>
      </c>
      <c r="G36" s="139">
        <f t="shared" ref="G36:G46" si="11">C36-F36</f>
        <v>729</v>
      </c>
      <c r="H36" s="106">
        <f t="shared" ref="H36:H46" si="12">C36-I36-J36</f>
        <v>615</v>
      </c>
      <c r="I36" s="107">
        <v>341</v>
      </c>
      <c r="J36" s="140">
        <v>0</v>
      </c>
    </row>
    <row r="37" spans="1:10" ht="18.75" x14ac:dyDescent="0.3">
      <c r="A37" s="79" t="s">
        <v>39</v>
      </c>
      <c r="B37" s="117">
        <v>856</v>
      </c>
      <c r="C37" s="118">
        <v>1191</v>
      </c>
      <c r="D37" s="119">
        <v>110775</v>
      </c>
      <c r="E37" s="85">
        <f t="shared" si="10"/>
        <v>129.41004672897196</v>
      </c>
      <c r="F37" s="117">
        <v>324</v>
      </c>
      <c r="G37" s="141">
        <f t="shared" si="11"/>
        <v>867</v>
      </c>
      <c r="H37" s="85">
        <f t="shared" si="12"/>
        <v>750</v>
      </c>
      <c r="I37" s="112">
        <v>441</v>
      </c>
      <c r="J37" s="142">
        <v>0</v>
      </c>
    </row>
    <row r="38" spans="1:10" ht="18.75" x14ac:dyDescent="0.3">
      <c r="A38" s="79" t="s">
        <v>40</v>
      </c>
      <c r="B38" s="117">
        <v>486</v>
      </c>
      <c r="C38" s="118">
        <v>664</v>
      </c>
      <c r="D38" s="119">
        <v>49899</v>
      </c>
      <c r="E38" s="85">
        <f t="shared" si="10"/>
        <v>102.67283950617283</v>
      </c>
      <c r="F38" s="117">
        <v>172</v>
      </c>
      <c r="G38" s="141">
        <f t="shared" si="11"/>
        <v>492</v>
      </c>
      <c r="H38" s="85">
        <f t="shared" si="12"/>
        <v>447</v>
      </c>
      <c r="I38" s="112">
        <v>217</v>
      </c>
      <c r="J38" s="142">
        <v>0</v>
      </c>
    </row>
    <row r="39" spans="1:10" ht="18.75" x14ac:dyDescent="0.3">
      <c r="A39" s="79" t="s">
        <v>41</v>
      </c>
      <c r="B39" s="117">
        <v>679</v>
      </c>
      <c r="C39" s="118">
        <v>753</v>
      </c>
      <c r="D39" s="119">
        <v>55923</v>
      </c>
      <c r="E39" s="85">
        <f t="shared" si="10"/>
        <v>82.360824742268036</v>
      </c>
      <c r="F39" s="117">
        <v>72</v>
      </c>
      <c r="G39" s="141">
        <f t="shared" si="11"/>
        <v>681</v>
      </c>
      <c r="H39" s="85">
        <f t="shared" si="12"/>
        <v>411</v>
      </c>
      <c r="I39" s="112">
        <v>342</v>
      </c>
      <c r="J39" s="142">
        <v>0</v>
      </c>
    </row>
    <row r="40" spans="1:10" ht="18.75" x14ac:dyDescent="0.3">
      <c r="A40" s="79" t="s">
        <v>42</v>
      </c>
      <c r="B40" s="117">
        <v>320</v>
      </c>
      <c r="C40" s="118">
        <v>409</v>
      </c>
      <c r="D40" s="119">
        <v>42823</v>
      </c>
      <c r="E40" s="85">
        <f t="shared" si="10"/>
        <v>133.82187500000001</v>
      </c>
      <c r="F40" s="117">
        <v>82</v>
      </c>
      <c r="G40" s="141">
        <f t="shared" si="11"/>
        <v>327</v>
      </c>
      <c r="H40" s="85">
        <f t="shared" si="12"/>
        <v>262</v>
      </c>
      <c r="I40" s="112">
        <v>147</v>
      </c>
      <c r="J40" s="142">
        <v>0</v>
      </c>
    </row>
    <row r="41" spans="1:10" ht="18.75" x14ac:dyDescent="0.3">
      <c r="A41" s="79" t="s">
        <v>43</v>
      </c>
      <c r="B41" s="117">
        <v>524</v>
      </c>
      <c r="C41" s="118">
        <v>624</v>
      </c>
      <c r="D41" s="119">
        <v>65846</v>
      </c>
      <c r="E41" s="85">
        <f t="shared" si="10"/>
        <v>125.66030534351145</v>
      </c>
      <c r="F41" s="117">
        <v>92</v>
      </c>
      <c r="G41" s="141">
        <f t="shared" si="11"/>
        <v>532</v>
      </c>
      <c r="H41" s="85">
        <f t="shared" si="12"/>
        <v>374</v>
      </c>
      <c r="I41" s="112">
        <v>250</v>
      </c>
      <c r="J41" s="142">
        <v>0</v>
      </c>
    </row>
    <row r="42" spans="1:10" ht="18.75" x14ac:dyDescent="0.3">
      <c r="A42" s="79" t="s">
        <v>44</v>
      </c>
      <c r="B42" s="117">
        <v>668</v>
      </c>
      <c r="C42" s="118">
        <v>851</v>
      </c>
      <c r="D42" s="119">
        <v>63708</v>
      </c>
      <c r="E42" s="85">
        <f t="shared" si="10"/>
        <v>95.371257485029943</v>
      </c>
      <c r="F42" s="117">
        <v>177</v>
      </c>
      <c r="G42" s="141">
        <f t="shared" si="11"/>
        <v>674</v>
      </c>
      <c r="H42" s="85">
        <f t="shared" si="12"/>
        <v>488</v>
      </c>
      <c r="I42" s="112">
        <v>363</v>
      </c>
      <c r="J42" s="142">
        <v>0</v>
      </c>
    </row>
    <row r="43" spans="1:10" ht="18.75" x14ac:dyDescent="0.3">
      <c r="A43" s="79" t="s">
        <v>45</v>
      </c>
      <c r="B43" s="117">
        <v>493</v>
      </c>
      <c r="C43" s="118">
        <v>633</v>
      </c>
      <c r="D43" s="119">
        <v>44567</v>
      </c>
      <c r="E43" s="85">
        <f t="shared" si="10"/>
        <v>90.399594320486813</v>
      </c>
      <c r="F43" s="117">
        <v>137</v>
      </c>
      <c r="G43" s="141">
        <f t="shared" si="11"/>
        <v>496</v>
      </c>
      <c r="H43" s="85">
        <f t="shared" si="12"/>
        <v>388</v>
      </c>
      <c r="I43" s="112">
        <v>245</v>
      </c>
      <c r="J43" s="142">
        <v>0</v>
      </c>
    </row>
    <row r="44" spans="1:10" ht="18.75" x14ac:dyDescent="0.3">
      <c r="A44" s="79" t="s">
        <v>46</v>
      </c>
      <c r="B44" s="117">
        <v>300</v>
      </c>
      <c r="C44" s="118">
        <v>358</v>
      </c>
      <c r="D44" s="119">
        <v>25190</v>
      </c>
      <c r="E44" s="85">
        <f t="shared" si="10"/>
        <v>83.966666666666669</v>
      </c>
      <c r="F44" s="117">
        <v>58</v>
      </c>
      <c r="G44" s="141">
        <f t="shared" si="11"/>
        <v>300</v>
      </c>
      <c r="H44" s="85">
        <f t="shared" si="12"/>
        <v>228</v>
      </c>
      <c r="I44" s="112">
        <v>130</v>
      </c>
      <c r="J44" s="142">
        <v>0</v>
      </c>
    </row>
    <row r="45" spans="1:10" ht="18.75" x14ac:dyDescent="0.3">
      <c r="A45" s="79" t="s">
        <v>47</v>
      </c>
      <c r="B45" s="117">
        <v>510</v>
      </c>
      <c r="C45" s="118">
        <v>702</v>
      </c>
      <c r="D45" s="119">
        <v>59779</v>
      </c>
      <c r="E45" s="85">
        <f t="shared" si="10"/>
        <v>117.21372549019608</v>
      </c>
      <c r="F45" s="117">
        <v>184</v>
      </c>
      <c r="G45" s="141">
        <f t="shared" si="11"/>
        <v>518</v>
      </c>
      <c r="H45" s="85">
        <f t="shared" si="12"/>
        <v>417</v>
      </c>
      <c r="I45" s="112">
        <v>285</v>
      </c>
      <c r="J45" s="142">
        <v>0</v>
      </c>
    </row>
    <row r="46" spans="1:10" ht="19.5" thickBot="1" x14ac:dyDescent="0.35">
      <c r="A46" s="122" t="s">
        <v>48</v>
      </c>
      <c r="B46" s="117">
        <v>608</v>
      </c>
      <c r="C46" s="118">
        <v>725</v>
      </c>
      <c r="D46" s="119">
        <v>55549</v>
      </c>
      <c r="E46" s="180">
        <f t="shared" si="10"/>
        <v>91.36348684210526</v>
      </c>
      <c r="F46" s="143">
        <v>119</v>
      </c>
      <c r="G46" s="364">
        <f t="shared" si="11"/>
        <v>606</v>
      </c>
      <c r="H46" s="85">
        <f t="shared" si="12"/>
        <v>397</v>
      </c>
      <c r="I46" s="112">
        <v>328</v>
      </c>
      <c r="J46" s="142">
        <v>0</v>
      </c>
    </row>
    <row r="47" spans="1:10" ht="19.5" thickBot="1" x14ac:dyDescent="0.35">
      <c r="A47" s="95" t="s">
        <v>49</v>
      </c>
      <c r="B47" s="133">
        <f t="shared" ref="B47:J47" si="13">SUM(B36:B46)</f>
        <v>6163</v>
      </c>
      <c r="C47" s="133">
        <f t="shared" si="13"/>
        <v>7866</v>
      </c>
      <c r="D47" s="134">
        <f t="shared" si="13"/>
        <v>639786</v>
      </c>
      <c r="E47" s="165">
        <f t="shared" si="10"/>
        <v>103.81080642544215</v>
      </c>
      <c r="F47" s="134">
        <f t="shared" si="13"/>
        <v>1644</v>
      </c>
      <c r="G47" s="190">
        <f t="shared" si="13"/>
        <v>6222</v>
      </c>
      <c r="H47" s="96">
        <f t="shared" si="13"/>
        <v>4777</v>
      </c>
      <c r="I47" s="99">
        <f t="shared" si="13"/>
        <v>3089</v>
      </c>
      <c r="J47" s="100">
        <f t="shared" si="13"/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359</v>
      </c>
      <c r="C50" s="151">
        <v>443</v>
      </c>
      <c r="D50" s="152">
        <v>32711</v>
      </c>
      <c r="E50" s="106">
        <f t="shared" ref="E50:E57" si="14">D50/B50</f>
        <v>91.116991643454043</v>
      </c>
      <c r="F50" s="138">
        <v>81</v>
      </c>
      <c r="G50" s="153">
        <f t="shared" ref="G50:G56" si="15">C50-F50</f>
        <v>362</v>
      </c>
      <c r="H50" s="154">
        <f t="shared" ref="H50:H56" si="16">C50-I50-J50</f>
        <v>271</v>
      </c>
      <c r="I50" s="107">
        <v>172</v>
      </c>
      <c r="J50" s="108">
        <v>0</v>
      </c>
    </row>
    <row r="51" spans="1:10" ht="18.75" x14ac:dyDescent="0.3">
      <c r="A51" s="79" t="s">
        <v>52</v>
      </c>
      <c r="B51" s="117">
        <v>604</v>
      </c>
      <c r="C51" s="155">
        <v>704</v>
      </c>
      <c r="D51" s="156">
        <v>55499</v>
      </c>
      <c r="E51" s="85">
        <f t="shared" si="14"/>
        <v>91.88576158940397</v>
      </c>
      <c r="F51" s="114">
        <v>79</v>
      </c>
      <c r="G51" s="153">
        <f t="shared" si="15"/>
        <v>625</v>
      </c>
      <c r="H51" s="111">
        <f t="shared" si="16"/>
        <v>425</v>
      </c>
      <c r="I51" s="112">
        <v>279</v>
      </c>
      <c r="J51" s="121">
        <v>0</v>
      </c>
    </row>
    <row r="52" spans="1:10" ht="18.75" x14ac:dyDescent="0.3">
      <c r="A52" s="79" t="s">
        <v>53</v>
      </c>
      <c r="B52" s="117">
        <v>1568</v>
      </c>
      <c r="C52" s="155">
        <v>1923</v>
      </c>
      <c r="D52" s="156">
        <v>139935</v>
      </c>
      <c r="E52" s="85">
        <f t="shared" si="14"/>
        <v>89.244260204081627</v>
      </c>
      <c r="F52" s="114">
        <v>346</v>
      </c>
      <c r="G52" s="153">
        <f t="shared" si="15"/>
        <v>1577</v>
      </c>
      <c r="H52" s="111">
        <f t="shared" si="16"/>
        <v>1185</v>
      </c>
      <c r="I52" s="112">
        <v>738</v>
      </c>
      <c r="J52" s="121">
        <v>0</v>
      </c>
    </row>
    <row r="53" spans="1:10" ht="18.75" x14ac:dyDescent="0.3">
      <c r="A53" s="79" t="s">
        <v>54</v>
      </c>
      <c r="B53" s="117">
        <v>361</v>
      </c>
      <c r="C53" s="155">
        <v>416</v>
      </c>
      <c r="D53" s="156">
        <v>29053</v>
      </c>
      <c r="E53" s="85">
        <f t="shared" si="14"/>
        <v>80.479224376731295</v>
      </c>
      <c r="F53" s="114">
        <v>49</v>
      </c>
      <c r="G53" s="153">
        <f t="shared" si="15"/>
        <v>367</v>
      </c>
      <c r="H53" s="111">
        <f t="shared" si="16"/>
        <v>234</v>
      </c>
      <c r="I53" s="112">
        <v>182</v>
      </c>
      <c r="J53" s="121">
        <v>0</v>
      </c>
    </row>
    <row r="54" spans="1:10" ht="18.75" x14ac:dyDescent="0.3">
      <c r="A54" s="79" t="s">
        <v>55</v>
      </c>
      <c r="B54" s="117">
        <v>367</v>
      </c>
      <c r="C54" s="155">
        <v>446</v>
      </c>
      <c r="D54" s="156">
        <v>38138</v>
      </c>
      <c r="E54" s="85">
        <f t="shared" si="14"/>
        <v>103.9182561307902</v>
      </c>
      <c r="F54" s="114">
        <v>70</v>
      </c>
      <c r="G54" s="153">
        <f t="shared" si="15"/>
        <v>376</v>
      </c>
      <c r="H54" s="111">
        <f t="shared" si="16"/>
        <v>270</v>
      </c>
      <c r="I54" s="112">
        <v>176</v>
      </c>
      <c r="J54" s="121">
        <v>0</v>
      </c>
    </row>
    <row r="55" spans="1:10" ht="18.75" x14ac:dyDescent="0.3">
      <c r="A55" s="79" t="s">
        <v>56</v>
      </c>
      <c r="B55" s="117">
        <v>273</v>
      </c>
      <c r="C55" s="155">
        <v>322</v>
      </c>
      <c r="D55" s="156">
        <v>21251</v>
      </c>
      <c r="E55" s="85">
        <f t="shared" si="14"/>
        <v>77.842490842490847</v>
      </c>
      <c r="F55" s="114">
        <v>46</v>
      </c>
      <c r="G55" s="153">
        <f t="shared" si="15"/>
        <v>276</v>
      </c>
      <c r="H55" s="111">
        <f t="shared" si="16"/>
        <v>208</v>
      </c>
      <c r="I55" s="112">
        <v>114</v>
      </c>
      <c r="J55" s="121">
        <v>0</v>
      </c>
    </row>
    <row r="56" spans="1:10" ht="19.5" thickBot="1" x14ac:dyDescent="0.35">
      <c r="A56" s="79" t="s">
        <v>57</v>
      </c>
      <c r="B56" s="144">
        <v>639</v>
      </c>
      <c r="C56" s="157">
        <v>796</v>
      </c>
      <c r="D56" s="158">
        <v>50656</v>
      </c>
      <c r="E56" s="85">
        <f t="shared" si="14"/>
        <v>79.273865414710485</v>
      </c>
      <c r="F56" s="127">
        <v>104</v>
      </c>
      <c r="G56" s="153">
        <f t="shared" si="15"/>
        <v>692</v>
      </c>
      <c r="H56" s="159">
        <f t="shared" si="16"/>
        <v>481</v>
      </c>
      <c r="I56" s="131">
        <v>315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4171</v>
      </c>
      <c r="C57" s="133">
        <f t="shared" ref="C57:J57" si="17">SUM(C50:C56)</f>
        <v>5050</v>
      </c>
      <c r="D57" s="135">
        <f t="shared" si="17"/>
        <v>367243</v>
      </c>
      <c r="E57" s="160">
        <f t="shared" si="14"/>
        <v>88.046751378566285</v>
      </c>
      <c r="F57" s="134">
        <f t="shared" si="17"/>
        <v>775</v>
      </c>
      <c r="G57" s="134">
        <f t="shared" si="17"/>
        <v>4275</v>
      </c>
      <c r="H57" s="161">
        <f t="shared" si="17"/>
        <v>3074</v>
      </c>
      <c r="I57" s="162">
        <f t="shared" si="17"/>
        <v>1976</v>
      </c>
      <c r="J57" s="163">
        <f t="shared" si="17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/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583</v>
      </c>
      <c r="C60" s="139">
        <v>799</v>
      </c>
      <c r="D60" s="138">
        <v>53092</v>
      </c>
      <c r="E60" s="106">
        <f t="shared" ref="E60:E67" si="18">D60/B60</f>
        <v>91.066895368782156</v>
      </c>
      <c r="F60" s="153">
        <v>215</v>
      </c>
      <c r="G60" s="153">
        <f t="shared" ref="G60:G66" si="19">C60-F60</f>
        <v>584</v>
      </c>
      <c r="H60" s="154">
        <f t="shared" ref="H60:H66" si="20">C60-I60-J60</f>
        <v>473</v>
      </c>
      <c r="I60" s="107">
        <v>326</v>
      </c>
      <c r="J60" s="108">
        <v>0</v>
      </c>
    </row>
    <row r="61" spans="1:10" ht="18.75" x14ac:dyDescent="0.3">
      <c r="A61" s="79" t="s">
        <v>60</v>
      </c>
      <c r="B61" s="117">
        <v>593</v>
      </c>
      <c r="C61" s="141">
        <v>833</v>
      </c>
      <c r="D61" s="117">
        <v>61208</v>
      </c>
      <c r="E61" s="85">
        <f t="shared" si="18"/>
        <v>103.21753794266442</v>
      </c>
      <c r="F61" s="153">
        <v>228</v>
      </c>
      <c r="G61" s="153">
        <f t="shared" si="19"/>
        <v>605</v>
      </c>
      <c r="H61" s="111">
        <f t="shared" si="20"/>
        <v>548</v>
      </c>
      <c r="I61" s="112">
        <v>285</v>
      </c>
      <c r="J61" s="121">
        <v>0</v>
      </c>
    </row>
    <row r="62" spans="1:10" ht="18.75" x14ac:dyDescent="0.3">
      <c r="A62" s="79" t="s">
        <v>61</v>
      </c>
      <c r="B62" s="117">
        <v>664</v>
      </c>
      <c r="C62" s="141">
        <v>933</v>
      </c>
      <c r="D62" s="117">
        <v>63577</v>
      </c>
      <c r="E62" s="85">
        <f t="shared" si="18"/>
        <v>95.748493975903614</v>
      </c>
      <c r="F62" s="153">
        <v>270</v>
      </c>
      <c r="G62" s="153">
        <f t="shared" si="19"/>
        <v>663</v>
      </c>
      <c r="H62" s="111">
        <f t="shared" si="20"/>
        <v>634</v>
      </c>
      <c r="I62" s="112">
        <v>299</v>
      </c>
      <c r="J62" s="121">
        <v>0</v>
      </c>
    </row>
    <row r="63" spans="1:10" ht="18.75" x14ac:dyDescent="0.3">
      <c r="A63" s="79" t="s">
        <v>62</v>
      </c>
      <c r="B63" s="117">
        <v>456</v>
      </c>
      <c r="C63" s="141">
        <v>639</v>
      </c>
      <c r="D63" s="117">
        <v>43597</v>
      </c>
      <c r="E63" s="85">
        <f t="shared" si="18"/>
        <v>95.607456140350877</v>
      </c>
      <c r="F63" s="153">
        <v>165</v>
      </c>
      <c r="G63" s="153">
        <f t="shared" si="19"/>
        <v>474</v>
      </c>
      <c r="H63" s="111">
        <f t="shared" si="20"/>
        <v>399</v>
      </c>
      <c r="I63" s="112">
        <v>240</v>
      </c>
      <c r="J63" s="121">
        <v>0</v>
      </c>
    </row>
    <row r="64" spans="1:10" ht="18.75" x14ac:dyDescent="0.3">
      <c r="A64" s="79" t="s">
        <v>63</v>
      </c>
      <c r="B64" s="117">
        <v>274</v>
      </c>
      <c r="C64" s="141">
        <v>383</v>
      </c>
      <c r="D64" s="117">
        <v>25749</v>
      </c>
      <c r="E64" s="85">
        <f t="shared" si="18"/>
        <v>93.974452554744531</v>
      </c>
      <c r="F64" s="153">
        <v>91</v>
      </c>
      <c r="G64" s="153">
        <f t="shared" si="19"/>
        <v>292</v>
      </c>
      <c r="H64" s="111">
        <f t="shared" si="20"/>
        <v>217</v>
      </c>
      <c r="I64" s="112">
        <v>166</v>
      </c>
      <c r="J64" s="121">
        <v>0</v>
      </c>
    </row>
    <row r="65" spans="1:10" ht="18.75" x14ac:dyDescent="0.3">
      <c r="A65" s="79" t="s">
        <v>64</v>
      </c>
      <c r="B65" s="117">
        <v>562</v>
      </c>
      <c r="C65" s="141">
        <v>780</v>
      </c>
      <c r="D65" s="117">
        <v>54843</v>
      </c>
      <c r="E65" s="85">
        <f t="shared" si="18"/>
        <v>97.585409252669038</v>
      </c>
      <c r="F65" s="153">
        <v>212</v>
      </c>
      <c r="G65" s="153">
        <f t="shared" si="19"/>
        <v>568</v>
      </c>
      <c r="H65" s="111">
        <f t="shared" si="20"/>
        <v>503</v>
      </c>
      <c r="I65" s="112">
        <v>277</v>
      </c>
      <c r="J65" s="121">
        <v>0</v>
      </c>
    </row>
    <row r="66" spans="1:10" ht="19.5" thickBot="1" x14ac:dyDescent="0.35">
      <c r="A66" s="79" t="s">
        <v>65</v>
      </c>
      <c r="B66" s="144">
        <v>551</v>
      </c>
      <c r="C66" s="145">
        <v>706</v>
      </c>
      <c r="D66" s="144">
        <v>47734</v>
      </c>
      <c r="E66" s="85">
        <f t="shared" si="18"/>
        <v>86.631578947368425</v>
      </c>
      <c r="F66" s="164">
        <v>147</v>
      </c>
      <c r="G66" s="153">
        <f t="shared" si="19"/>
        <v>559</v>
      </c>
      <c r="H66" s="159">
        <f t="shared" si="20"/>
        <v>431</v>
      </c>
      <c r="I66" s="131">
        <v>275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3683</v>
      </c>
      <c r="C67" s="133">
        <f t="shared" ref="C67:J67" si="21">SUM(C60:C66)</f>
        <v>5073</v>
      </c>
      <c r="D67" s="133">
        <f t="shared" si="21"/>
        <v>349800</v>
      </c>
      <c r="E67" s="165">
        <f t="shared" si="18"/>
        <v>94.976920988324736</v>
      </c>
      <c r="F67" s="134">
        <f t="shared" si="21"/>
        <v>1328</v>
      </c>
      <c r="G67" s="134">
        <f t="shared" si="21"/>
        <v>3745</v>
      </c>
      <c r="H67" s="96">
        <f t="shared" si="21"/>
        <v>3205</v>
      </c>
      <c r="I67" s="99">
        <f t="shared" si="21"/>
        <v>1868</v>
      </c>
      <c r="J67" s="100">
        <f t="shared" si="21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166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310</v>
      </c>
      <c r="C70" s="139">
        <v>407</v>
      </c>
      <c r="D70" s="138">
        <v>28317</v>
      </c>
      <c r="E70" s="170">
        <f t="shared" ref="E70:E76" si="22">D70/B70</f>
        <v>91.345161290322579</v>
      </c>
      <c r="F70" s="153">
        <v>92</v>
      </c>
      <c r="G70" s="153">
        <f t="shared" ref="G70:G75" si="23">C70-F70</f>
        <v>315</v>
      </c>
      <c r="H70" s="104">
        <f t="shared" ref="H70:H75" si="24">C70-I70-J70</f>
        <v>238</v>
      </c>
      <c r="I70" s="171">
        <v>169</v>
      </c>
      <c r="J70" s="113">
        <v>0</v>
      </c>
    </row>
    <row r="71" spans="1:10" ht="18.75" x14ac:dyDescent="0.3">
      <c r="A71" s="79" t="s">
        <v>68</v>
      </c>
      <c r="B71" s="117">
        <v>637</v>
      </c>
      <c r="C71" s="141">
        <v>876</v>
      </c>
      <c r="D71" s="117">
        <v>61607</v>
      </c>
      <c r="E71" s="172">
        <f t="shared" si="22"/>
        <v>96.714285714285708</v>
      </c>
      <c r="F71" s="153">
        <v>212</v>
      </c>
      <c r="G71" s="153">
        <f t="shared" si="23"/>
        <v>664</v>
      </c>
      <c r="H71" s="111">
        <f t="shared" si="24"/>
        <v>527</v>
      </c>
      <c r="I71" s="112">
        <v>349</v>
      </c>
      <c r="J71" s="121">
        <v>0</v>
      </c>
    </row>
    <row r="72" spans="1:10" ht="18.75" x14ac:dyDescent="0.3">
      <c r="A72" s="79" t="s">
        <v>66</v>
      </c>
      <c r="B72" s="117">
        <v>613</v>
      </c>
      <c r="C72" s="141">
        <v>904</v>
      </c>
      <c r="D72" s="117">
        <v>61249</v>
      </c>
      <c r="E72" s="172">
        <f t="shared" si="22"/>
        <v>99.916802610114189</v>
      </c>
      <c r="F72" s="153">
        <v>267</v>
      </c>
      <c r="G72" s="153">
        <f t="shared" si="23"/>
        <v>637</v>
      </c>
      <c r="H72" s="111">
        <f t="shared" si="24"/>
        <v>565</v>
      </c>
      <c r="I72" s="112">
        <v>339</v>
      </c>
      <c r="J72" s="121">
        <v>0</v>
      </c>
    </row>
    <row r="73" spans="1:10" ht="18.75" x14ac:dyDescent="0.3">
      <c r="A73" s="79" t="s">
        <v>69</v>
      </c>
      <c r="B73" s="117">
        <v>289</v>
      </c>
      <c r="C73" s="141">
        <v>362</v>
      </c>
      <c r="D73" s="117">
        <v>23267</v>
      </c>
      <c r="E73" s="172">
        <f t="shared" si="22"/>
        <v>80.508650519031136</v>
      </c>
      <c r="F73" s="153">
        <v>68</v>
      </c>
      <c r="G73" s="153">
        <f t="shared" si="23"/>
        <v>294</v>
      </c>
      <c r="H73" s="111">
        <f t="shared" si="24"/>
        <v>206</v>
      </c>
      <c r="I73" s="112">
        <v>156</v>
      </c>
      <c r="J73" s="121">
        <v>0</v>
      </c>
    </row>
    <row r="74" spans="1:10" ht="18.75" x14ac:dyDescent="0.3">
      <c r="A74" s="79" t="s">
        <v>70</v>
      </c>
      <c r="B74" s="117">
        <v>390</v>
      </c>
      <c r="C74" s="141">
        <v>527</v>
      </c>
      <c r="D74" s="117">
        <v>41082</v>
      </c>
      <c r="E74" s="172">
        <f t="shared" si="22"/>
        <v>105.33846153846154</v>
      </c>
      <c r="F74" s="153">
        <v>134</v>
      </c>
      <c r="G74" s="153">
        <f t="shared" si="23"/>
        <v>393</v>
      </c>
      <c r="H74" s="111">
        <f t="shared" si="24"/>
        <v>331</v>
      </c>
      <c r="I74" s="112">
        <v>196</v>
      </c>
      <c r="J74" s="121">
        <v>0</v>
      </c>
    </row>
    <row r="75" spans="1:10" ht="19.5" thickBot="1" x14ac:dyDescent="0.35">
      <c r="A75" s="86" t="s">
        <v>71</v>
      </c>
      <c r="B75" s="144">
        <v>337</v>
      </c>
      <c r="C75" s="145">
        <v>469</v>
      </c>
      <c r="D75" s="144">
        <v>33310</v>
      </c>
      <c r="E75" s="173">
        <f t="shared" si="22"/>
        <v>98.842729970326403</v>
      </c>
      <c r="F75" s="164">
        <v>125</v>
      </c>
      <c r="G75" s="153">
        <f t="shared" si="23"/>
        <v>344</v>
      </c>
      <c r="H75" s="174">
        <f t="shared" si="24"/>
        <v>310</v>
      </c>
      <c r="I75" s="175">
        <v>159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2576</v>
      </c>
      <c r="C76" s="133">
        <f t="shared" ref="C76:J76" si="25">SUM(C70:C75)</f>
        <v>3545</v>
      </c>
      <c r="D76" s="134">
        <f t="shared" si="25"/>
        <v>248832</v>
      </c>
      <c r="E76" s="165">
        <f t="shared" si="22"/>
        <v>96.596273291925471</v>
      </c>
      <c r="F76" s="133">
        <f t="shared" si="25"/>
        <v>898</v>
      </c>
      <c r="G76" s="177">
        <f t="shared" si="25"/>
        <v>2647</v>
      </c>
      <c r="H76" s="96">
        <f t="shared" si="25"/>
        <v>2177</v>
      </c>
      <c r="I76" s="99">
        <f t="shared" si="25"/>
        <v>1368</v>
      </c>
      <c r="J76" s="100">
        <f t="shared" si="25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162</v>
      </c>
      <c r="C79" s="139">
        <v>238</v>
      </c>
      <c r="D79" s="138">
        <v>16627</v>
      </c>
      <c r="E79" s="170">
        <f t="shared" ref="E79:E89" si="26">D79/B79</f>
        <v>102.6358024691358</v>
      </c>
      <c r="F79" s="153">
        <v>77</v>
      </c>
      <c r="G79" s="153">
        <f t="shared" ref="G79:G88" si="27">C79-F79</f>
        <v>161</v>
      </c>
      <c r="H79" s="154">
        <f t="shared" ref="H79:H88" si="28">C79-I79-J79</f>
        <v>146</v>
      </c>
      <c r="I79" s="107">
        <v>92</v>
      </c>
      <c r="J79" s="108">
        <v>0</v>
      </c>
    </row>
    <row r="80" spans="1:10" ht="18.75" x14ac:dyDescent="0.3">
      <c r="A80" s="79" t="s">
        <v>74</v>
      </c>
      <c r="B80" s="117">
        <v>11</v>
      </c>
      <c r="C80" s="141">
        <v>16</v>
      </c>
      <c r="D80" s="117">
        <v>1071</v>
      </c>
      <c r="E80" s="172">
        <f t="shared" si="26"/>
        <v>97.36363636363636</v>
      </c>
      <c r="F80" s="153">
        <v>5</v>
      </c>
      <c r="G80" s="153">
        <f t="shared" si="27"/>
        <v>11</v>
      </c>
      <c r="H80" s="111">
        <f t="shared" si="28"/>
        <v>8</v>
      </c>
      <c r="I80" s="112">
        <v>8</v>
      </c>
      <c r="J80" s="121">
        <v>0</v>
      </c>
    </row>
    <row r="81" spans="1:10" ht="18.75" x14ac:dyDescent="0.3">
      <c r="A81" s="79" t="s">
        <v>75</v>
      </c>
      <c r="B81" s="117">
        <v>427</v>
      </c>
      <c r="C81" s="141">
        <v>670</v>
      </c>
      <c r="D81" s="117">
        <v>47714</v>
      </c>
      <c r="E81" s="172">
        <f t="shared" si="26"/>
        <v>111.7423887587822</v>
      </c>
      <c r="F81" s="153">
        <v>244</v>
      </c>
      <c r="G81" s="153">
        <f t="shared" si="27"/>
        <v>426</v>
      </c>
      <c r="H81" s="111">
        <f t="shared" si="28"/>
        <v>433</v>
      </c>
      <c r="I81" s="112">
        <v>237</v>
      </c>
      <c r="J81" s="121">
        <v>0</v>
      </c>
    </row>
    <row r="82" spans="1:10" ht="18.75" x14ac:dyDescent="0.3">
      <c r="A82" s="79" t="s">
        <v>72</v>
      </c>
      <c r="B82" s="117">
        <v>636</v>
      </c>
      <c r="C82" s="141">
        <v>877</v>
      </c>
      <c r="D82" s="117">
        <v>63434</v>
      </c>
      <c r="E82" s="172">
        <f t="shared" si="26"/>
        <v>99.73899371069183</v>
      </c>
      <c r="F82" s="153">
        <v>215</v>
      </c>
      <c r="G82" s="153">
        <f t="shared" si="27"/>
        <v>662</v>
      </c>
      <c r="H82" s="111">
        <f t="shared" si="28"/>
        <v>564</v>
      </c>
      <c r="I82" s="112">
        <v>313</v>
      </c>
      <c r="J82" s="121">
        <v>0</v>
      </c>
    </row>
    <row r="83" spans="1:10" ht="18.75" x14ac:dyDescent="0.3">
      <c r="A83" s="79" t="s">
        <v>76</v>
      </c>
      <c r="B83" s="117">
        <v>543</v>
      </c>
      <c r="C83" s="141">
        <v>701</v>
      </c>
      <c r="D83" s="117">
        <v>50410</v>
      </c>
      <c r="E83" s="172">
        <f t="shared" si="26"/>
        <v>92.836095764272557</v>
      </c>
      <c r="F83" s="153">
        <v>153</v>
      </c>
      <c r="G83" s="153">
        <f t="shared" si="27"/>
        <v>548</v>
      </c>
      <c r="H83" s="111">
        <f t="shared" si="28"/>
        <v>426</v>
      </c>
      <c r="I83" s="112">
        <v>275</v>
      </c>
      <c r="J83" s="121">
        <v>0</v>
      </c>
    </row>
    <row r="84" spans="1:10" ht="18.75" x14ac:dyDescent="0.3">
      <c r="A84" s="79" t="s">
        <v>77</v>
      </c>
      <c r="B84" s="117">
        <v>564</v>
      </c>
      <c r="C84" s="141">
        <v>722</v>
      </c>
      <c r="D84" s="117">
        <v>51302</v>
      </c>
      <c r="E84" s="172">
        <f t="shared" si="26"/>
        <v>90.960992907801412</v>
      </c>
      <c r="F84" s="153">
        <v>152</v>
      </c>
      <c r="G84" s="153">
        <f t="shared" si="27"/>
        <v>570</v>
      </c>
      <c r="H84" s="111">
        <f t="shared" si="28"/>
        <v>447</v>
      </c>
      <c r="I84" s="112">
        <v>275</v>
      </c>
      <c r="J84" s="121">
        <v>0</v>
      </c>
    </row>
    <row r="85" spans="1:10" ht="18.75" x14ac:dyDescent="0.3">
      <c r="A85" s="79" t="s">
        <v>78</v>
      </c>
      <c r="B85" s="117">
        <v>182</v>
      </c>
      <c r="C85" s="141">
        <v>228</v>
      </c>
      <c r="D85" s="117">
        <v>17234</v>
      </c>
      <c r="E85" s="172">
        <f t="shared" si="26"/>
        <v>94.692307692307693</v>
      </c>
      <c r="F85" s="153">
        <v>41</v>
      </c>
      <c r="G85" s="153">
        <f t="shared" si="27"/>
        <v>187</v>
      </c>
      <c r="H85" s="111">
        <f t="shared" si="28"/>
        <v>135</v>
      </c>
      <c r="I85" s="112">
        <v>93</v>
      </c>
      <c r="J85" s="121">
        <v>0</v>
      </c>
    </row>
    <row r="86" spans="1:10" ht="18.75" x14ac:dyDescent="0.3">
      <c r="A86" s="79" t="s">
        <v>79</v>
      </c>
      <c r="B86" s="117">
        <v>387</v>
      </c>
      <c r="C86" s="141">
        <v>498</v>
      </c>
      <c r="D86" s="117">
        <v>33350</v>
      </c>
      <c r="E86" s="172">
        <f t="shared" si="26"/>
        <v>86.175710594315248</v>
      </c>
      <c r="F86" s="153">
        <v>112</v>
      </c>
      <c r="G86" s="153">
        <f t="shared" si="27"/>
        <v>386</v>
      </c>
      <c r="H86" s="111">
        <f t="shared" si="28"/>
        <v>321</v>
      </c>
      <c r="I86" s="112">
        <v>177</v>
      </c>
      <c r="J86" s="121">
        <v>0</v>
      </c>
    </row>
    <row r="87" spans="1:10" ht="18.75" x14ac:dyDescent="0.3">
      <c r="A87" s="79" t="s">
        <v>80</v>
      </c>
      <c r="B87" s="117">
        <v>130</v>
      </c>
      <c r="C87" s="141">
        <v>184</v>
      </c>
      <c r="D87" s="117">
        <v>11753</v>
      </c>
      <c r="E87" s="172">
        <f t="shared" si="26"/>
        <v>90.407692307692301</v>
      </c>
      <c r="F87" s="153">
        <v>52</v>
      </c>
      <c r="G87" s="153">
        <f t="shared" si="27"/>
        <v>132</v>
      </c>
      <c r="H87" s="111">
        <f t="shared" si="28"/>
        <v>111</v>
      </c>
      <c r="I87" s="112">
        <v>73</v>
      </c>
      <c r="J87" s="121">
        <v>0</v>
      </c>
    </row>
    <row r="88" spans="1:10" ht="19.5" thickBot="1" x14ac:dyDescent="0.35">
      <c r="A88" s="86" t="s">
        <v>81</v>
      </c>
      <c r="B88" s="144">
        <v>748</v>
      </c>
      <c r="C88" s="145">
        <v>940</v>
      </c>
      <c r="D88" s="144">
        <v>71130</v>
      </c>
      <c r="E88" s="173">
        <f t="shared" si="26"/>
        <v>95.093582887700535</v>
      </c>
      <c r="F88" s="164">
        <v>179</v>
      </c>
      <c r="G88" s="153">
        <f t="shared" si="27"/>
        <v>761</v>
      </c>
      <c r="H88" s="159">
        <f t="shared" si="28"/>
        <v>575</v>
      </c>
      <c r="I88" s="131">
        <v>365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3790</v>
      </c>
      <c r="C89" s="133">
        <f t="shared" ref="C89:D89" si="29">SUM(C79:C88)</f>
        <v>5074</v>
      </c>
      <c r="D89" s="133">
        <f t="shared" si="29"/>
        <v>364025</v>
      </c>
      <c r="E89" s="165">
        <f t="shared" si="26"/>
        <v>96.048812664907658</v>
      </c>
      <c r="F89" s="177">
        <f>SUM(F79:F88)</f>
        <v>1230</v>
      </c>
      <c r="G89" s="177">
        <f>SUM(G79:G88)</f>
        <v>3844</v>
      </c>
      <c r="H89" s="161">
        <f>SUM(H79:H88)</f>
        <v>3166</v>
      </c>
      <c r="I89" s="162">
        <f t="shared" ref="I89:J89" si="30">SUM(I79:I88)</f>
        <v>1908</v>
      </c>
      <c r="J89" s="163">
        <f t="shared" si="3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345</v>
      </c>
      <c r="C92" s="139">
        <v>431</v>
      </c>
      <c r="D92" s="152">
        <v>31388</v>
      </c>
      <c r="E92" s="106">
        <f t="shared" ref="E92:E101" si="31">D92/B92</f>
        <v>90.979710144927537</v>
      </c>
      <c r="F92" s="153">
        <v>81</v>
      </c>
      <c r="G92" s="153">
        <f t="shared" ref="G92:G100" si="32">C92-F92</f>
        <v>350</v>
      </c>
      <c r="H92" s="154">
        <f t="shared" ref="H92:H100" si="33">C92-I92-J92</f>
        <v>261</v>
      </c>
      <c r="I92" s="107">
        <v>170</v>
      </c>
      <c r="J92" s="108">
        <v>0</v>
      </c>
    </row>
    <row r="93" spans="1:10" ht="18.75" x14ac:dyDescent="0.3">
      <c r="A93" s="79" t="s">
        <v>84</v>
      </c>
      <c r="B93" s="117">
        <v>407</v>
      </c>
      <c r="C93" s="141">
        <v>474</v>
      </c>
      <c r="D93" s="156">
        <v>32169</v>
      </c>
      <c r="E93" s="85">
        <f t="shared" si="31"/>
        <v>79.039312039312037</v>
      </c>
      <c r="F93" s="153">
        <v>59</v>
      </c>
      <c r="G93" s="153">
        <f t="shared" si="32"/>
        <v>415</v>
      </c>
      <c r="H93" s="111">
        <f t="shared" si="33"/>
        <v>272</v>
      </c>
      <c r="I93" s="112">
        <v>202</v>
      </c>
      <c r="J93" s="121">
        <v>0</v>
      </c>
    </row>
    <row r="94" spans="1:10" ht="18.75" x14ac:dyDescent="0.3">
      <c r="A94" s="79" t="s">
        <v>85</v>
      </c>
      <c r="B94" s="117">
        <v>235</v>
      </c>
      <c r="C94" s="141">
        <v>279</v>
      </c>
      <c r="D94" s="156">
        <v>18648</v>
      </c>
      <c r="E94" s="85">
        <f t="shared" si="31"/>
        <v>79.353191489361706</v>
      </c>
      <c r="F94" s="153">
        <v>43</v>
      </c>
      <c r="G94" s="153">
        <f t="shared" si="32"/>
        <v>236</v>
      </c>
      <c r="H94" s="111">
        <f t="shared" si="33"/>
        <v>174</v>
      </c>
      <c r="I94" s="112">
        <v>105</v>
      </c>
      <c r="J94" s="121">
        <v>0</v>
      </c>
    </row>
    <row r="95" spans="1:10" ht="18.75" x14ac:dyDescent="0.3">
      <c r="A95" s="79" t="s">
        <v>86</v>
      </c>
      <c r="B95" s="117">
        <v>127</v>
      </c>
      <c r="C95" s="141">
        <v>148</v>
      </c>
      <c r="D95" s="156">
        <v>11625</v>
      </c>
      <c r="E95" s="85">
        <f t="shared" si="31"/>
        <v>91.535433070866148</v>
      </c>
      <c r="F95" s="153">
        <v>21</v>
      </c>
      <c r="G95" s="153">
        <f t="shared" si="32"/>
        <v>127</v>
      </c>
      <c r="H95" s="111">
        <f t="shared" si="33"/>
        <v>81</v>
      </c>
      <c r="I95" s="112">
        <v>67</v>
      </c>
      <c r="J95" s="121">
        <v>0</v>
      </c>
    </row>
    <row r="96" spans="1:10" ht="18.75" x14ac:dyDescent="0.3">
      <c r="A96" s="79" t="s">
        <v>87</v>
      </c>
      <c r="B96" s="117">
        <v>382</v>
      </c>
      <c r="C96" s="141">
        <v>449</v>
      </c>
      <c r="D96" s="156">
        <v>32823</v>
      </c>
      <c r="E96" s="85">
        <f t="shared" si="31"/>
        <v>85.924083769633512</v>
      </c>
      <c r="F96" s="153">
        <v>51</v>
      </c>
      <c r="G96" s="153">
        <f t="shared" si="32"/>
        <v>398</v>
      </c>
      <c r="H96" s="111">
        <f t="shared" si="33"/>
        <v>274</v>
      </c>
      <c r="I96" s="112">
        <v>175</v>
      </c>
      <c r="J96" s="121">
        <v>0</v>
      </c>
    </row>
    <row r="97" spans="1:10" ht="18.75" x14ac:dyDescent="0.3">
      <c r="A97" s="79" t="s">
        <v>88</v>
      </c>
      <c r="B97" s="117">
        <v>79</v>
      </c>
      <c r="C97" s="141">
        <v>118</v>
      </c>
      <c r="D97" s="156">
        <v>9522</v>
      </c>
      <c r="E97" s="85">
        <f t="shared" si="31"/>
        <v>120.53164556962025</v>
      </c>
      <c r="F97" s="153">
        <v>33</v>
      </c>
      <c r="G97" s="153">
        <f t="shared" si="32"/>
        <v>85</v>
      </c>
      <c r="H97" s="111">
        <f t="shared" si="33"/>
        <v>67</v>
      </c>
      <c r="I97" s="112">
        <v>51</v>
      </c>
      <c r="J97" s="121">
        <v>0</v>
      </c>
    </row>
    <row r="98" spans="1:10" ht="18.75" x14ac:dyDescent="0.3">
      <c r="A98" s="79" t="s">
        <v>89</v>
      </c>
      <c r="B98" s="117">
        <v>1143</v>
      </c>
      <c r="C98" s="141">
        <v>1596</v>
      </c>
      <c r="D98" s="156">
        <v>114822</v>
      </c>
      <c r="E98" s="85">
        <f t="shared" si="31"/>
        <v>100.45669291338582</v>
      </c>
      <c r="F98" s="153">
        <v>423</v>
      </c>
      <c r="G98" s="153">
        <f t="shared" si="32"/>
        <v>1173</v>
      </c>
      <c r="H98" s="111">
        <f t="shared" si="33"/>
        <v>1011</v>
      </c>
      <c r="I98" s="112">
        <v>585</v>
      </c>
      <c r="J98" s="121">
        <v>0</v>
      </c>
    </row>
    <row r="99" spans="1:10" ht="18.75" x14ac:dyDescent="0.3">
      <c r="A99" s="178" t="s">
        <v>90</v>
      </c>
      <c r="B99" s="117">
        <v>293</v>
      </c>
      <c r="C99" s="141">
        <v>350</v>
      </c>
      <c r="D99" s="179">
        <v>25254</v>
      </c>
      <c r="E99" s="180">
        <f t="shared" si="31"/>
        <v>86.191126279863482</v>
      </c>
      <c r="F99" s="153">
        <v>54</v>
      </c>
      <c r="G99" s="153">
        <f t="shared" si="32"/>
        <v>296</v>
      </c>
      <c r="H99" s="111">
        <f t="shared" si="33"/>
        <v>187</v>
      </c>
      <c r="I99" s="112">
        <v>163</v>
      </c>
      <c r="J99" s="121">
        <v>0</v>
      </c>
    </row>
    <row r="100" spans="1:10" ht="19.5" thickBot="1" x14ac:dyDescent="0.35">
      <c r="A100" s="79" t="s">
        <v>91</v>
      </c>
      <c r="B100" s="144">
        <v>506</v>
      </c>
      <c r="C100" s="145">
        <v>621</v>
      </c>
      <c r="D100" s="158">
        <v>47065</v>
      </c>
      <c r="E100" s="92">
        <f t="shared" si="31"/>
        <v>93.01383399209486</v>
      </c>
      <c r="F100" s="164">
        <v>103</v>
      </c>
      <c r="G100" s="153">
        <f t="shared" si="32"/>
        <v>518</v>
      </c>
      <c r="H100" s="159">
        <f t="shared" si="33"/>
        <v>362</v>
      </c>
      <c r="I100" s="131">
        <v>259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3517</v>
      </c>
      <c r="C101" s="133">
        <f t="shared" ref="C101:G101" si="34">SUM(C92:C100)</f>
        <v>4466</v>
      </c>
      <c r="D101" s="133">
        <f t="shared" si="34"/>
        <v>323316</v>
      </c>
      <c r="E101" s="160">
        <f t="shared" si="31"/>
        <v>91.929485356838214</v>
      </c>
      <c r="F101" s="133">
        <f t="shared" si="34"/>
        <v>868</v>
      </c>
      <c r="G101" s="177">
        <f t="shared" si="34"/>
        <v>3598</v>
      </c>
      <c r="H101" s="161">
        <f>SUM(H92:H100)</f>
        <v>2689</v>
      </c>
      <c r="I101" s="162">
        <f>SUM(I92:I100)</f>
        <v>1777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244</v>
      </c>
      <c r="C104" s="183">
        <v>300</v>
      </c>
      <c r="D104" s="182">
        <v>23627</v>
      </c>
      <c r="E104" s="170">
        <f t="shared" ref="E104:E118" si="35">D104/B104</f>
        <v>96.831967213114751</v>
      </c>
      <c r="F104" s="153">
        <v>35</v>
      </c>
      <c r="G104" s="153">
        <f t="shared" ref="G104:G117" si="36">C104-F104</f>
        <v>265</v>
      </c>
      <c r="H104" s="154">
        <f t="shared" ref="H104:H117" si="37">C104-I104-J104</f>
        <v>176</v>
      </c>
      <c r="I104" s="107">
        <v>124</v>
      </c>
      <c r="J104" s="108">
        <v>0</v>
      </c>
    </row>
    <row r="105" spans="1:10" ht="18.75" x14ac:dyDescent="0.3">
      <c r="A105" s="184" t="s">
        <v>94</v>
      </c>
      <c r="B105" s="117">
        <v>362</v>
      </c>
      <c r="C105" s="119">
        <v>456</v>
      </c>
      <c r="D105" s="117">
        <v>30678</v>
      </c>
      <c r="E105" s="172">
        <f t="shared" si="35"/>
        <v>84.745856353591165</v>
      </c>
      <c r="F105" s="153">
        <v>80</v>
      </c>
      <c r="G105" s="153">
        <f t="shared" si="36"/>
        <v>376</v>
      </c>
      <c r="H105" s="111">
        <f t="shared" si="37"/>
        <v>279</v>
      </c>
      <c r="I105" s="112">
        <v>177</v>
      </c>
      <c r="J105" s="121">
        <v>0</v>
      </c>
    </row>
    <row r="106" spans="1:10" ht="18.75" x14ac:dyDescent="0.3">
      <c r="A106" s="184" t="s">
        <v>95</v>
      </c>
      <c r="B106" s="114">
        <v>67</v>
      </c>
      <c r="C106" s="185">
        <v>76</v>
      </c>
      <c r="D106" s="114">
        <v>5489</v>
      </c>
      <c r="E106" s="172">
        <f t="shared" si="35"/>
        <v>81.925373134328353</v>
      </c>
      <c r="F106" s="153">
        <v>6</v>
      </c>
      <c r="G106" s="153">
        <f t="shared" si="36"/>
        <v>70</v>
      </c>
      <c r="H106" s="111">
        <f t="shared" si="37"/>
        <v>54</v>
      </c>
      <c r="I106" s="112">
        <v>22</v>
      </c>
      <c r="J106" s="121">
        <v>0</v>
      </c>
    </row>
    <row r="107" spans="1:10" ht="18.75" x14ac:dyDescent="0.3">
      <c r="A107" s="184" t="s">
        <v>96</v>
      </c>
      <c r="B107" s="117">
        <v>462</v>
      </c>
      <c r="C107" s="141">
        <v>540</v>
      </c>
      <c r="D107" s="117">
        <v>37754</v>
      </c>
      <c r="E107" s="172">
        <f t="shared" si="35"/>
        <v>81.718614718614717</v>
      </c>
      <c r="F107" s="153">
        <v>63</v>
      </c>
      <c r="G107" s="153">
        <f t="shared" si="36"/>
        <v>477</v>
      </c>
      <c r="H107" s="111">
        <f t="shared" si="37"/>
        <v>320</v>
      </c>
      <c r="I107" s="112">
        <v>220</v>
      </c>
      <c r="J107" s="121">
        <v>0</v>
      </c>
    </row>
    <row r="108" spans="1:10" ht="18.75" x14ac:dyDescent="0.3">
      <c r="A108" s="79" t="s">
        <v>97</v>
      </c>
      <c r="B108" s="117">
        <v>337</v>
      </c>
      <c r="C108" s="141">
        <v>392</v>
      </c>
      <c r="D108" s="117">
        <v>24933</v>
      </c>
      <c r="E108" s="172">
        <f t="shared" si="35"/>
        <v>73.985163204747778</v>
      </c>
      <c r="F108" s="153">
        <v>46</v>
      </c>
      <c r="G108" s="153">
        <f t="shared" si="36"/>
        <v>346</v>
      </c>
      <c r="H108" s="111">
        <f t="shared" si="37"/>
        <v>249</v>
      </c>
      <c r="I108" s="112">
        <v>143</v>
      </c>
      <c r="J108" s="121">
        <v>0</v>
      </c>
    </row>
    <row r="109" spans="1:10" ht="18.75" x14ac:dyDescent="0.3">
      <c r="A109" s="79" t="s">
        <v>98</v>
      </c>
      <c r="B109" s="117">
        <v>292</v>
      </c>
      <c r="C109" s="141">
        <v>342</v>
      </c>
      <c r="D109" s="117">
        <v>26174</v>
      </c>
      <c r="E109" s="172">
        <f t="shared" si="35"/>
        <v>89.636986301369859</v>
      </c>
      <c r="F109" s="153">
        <v>48</v>
      </c>
      <c r="G109" s="153">
        <f t="shared" si="36"/>
        <v>294</v>
      </c>
      <c r="H109" s="111">
        <f t="shared" si="37"/>
        <v>197</v>
      </c>
      <c r="I109" s="112">
        <v>145</v>
      </c>
      <c r="J109" s="121">
        <v>0</v>
      </c>
    </row>
    <row r="110" spans="1:10" ht="18.75" x14ac:dyDescent="0.3">
      <c r="A110" s="79" t="s">
        <v>99</v>
      </c>
      <c r="B110" s="117">
        <v>517</v>
      </c>
      <c r="C110" s="141">
        <v>620</v>
      </c>
      <c r="D110" s="117">
        <v>41413</v>
      </c>
      <c r="E110" s="172">
        <f t="shared" si="35"/>
        <v>80.102514506769822</v>
      </c>
      <c r="F110" s="153">
        <v>99</v>
      </c>
      <c r="G110" s="153">
        <f t="shared" si="36"/>
        <v>521</v>
      </c>
      <c r="H110" s="111">
        <f t="shared" si="37"/>
        <v>401</v>
      </c>
      <c r="I110" s="112">
        <v>219</v>
      </c>
      <c r="J110" s="121">
        <v>0</v>
      </c>
    </row>
    <row r="111" spans="1:10" ht="18.75" x14ac:dyDescent="0.3">
      <c r="A111" s="79" t="s">
        <v>100</v>
      </c>
      <c r="B111" s="117">
        <v>398</v>
      </c>
      <c r="C111" s="141">
        <v>456</v>
      </c>
      <c r="D111" s="117">
        <v>30102</v>
      </c>
      <c r="E111" s="172">
        <f t="shared" si="35"/>
        <v>75.633165829145725</v>
      </c>
      <c r="F111" s="153">
        <v>43</v>
      </c>
      <c r="G111" s="153">
        <f t="shared" si="36"/>
        <v>413</v>
      </c>
      <c r="H111" s="111">
        <f t="shared" si="37"/>
        <v>254</v>
      </c>
      <c r="I111" s="112">
        <v>202</v>
      </c>
      <c r="J111" s="121">
        <v>0</v>
      </c>
    </row>
    <row r="112" spans="1:10" ht="18.75" x14ac:dyDescent="0.3">
      <c r="A112" s="79" t="s">
        <v>101</v>
      </c>
      <c r="B112" s="117">
        <v>419</v>
      </c>
      <c r="C112" s="141">
        <v>525</v>
      </c>
      <c r="D112" s="117">
        <v>36666</v>
      </c>
      <c r="E112" s="172">
        <f t="shared" si="35"/>
        <v>87.508353221957037</v>
      </c>
      <c r="F112" s="153">
        <v>104</v>
      </c>
      <c r="G112" s="153">
        <f t="shared" si="36"/>
        <v>421</v>
      </c>
      <c r="H112" s="111">
        <f t="shared" si="37"/>
        <v>290</v>
      </c>
      <c r="I112" s="112">
        <v>235</v>
      </c>
      <c r="J112" s="121">
        <v>0</v>
      </c>
    </row>
    <row r="113" spans="1:10" ht="18.75" x14ac:dyDescent="0.3">
      <c r="A113" s="79" t="s">
        <v>102</v>
      </c>
      <c r="B113" s="117">
        <v>550</v>
      </c>
      <c r="C113" s="141">
        <v>641</v>
      </c>
      <c r="D113" s="117">
        <v>42884</v>
      </c>
      <c r="E113" s="172">
        <f t="shared" si="35"/>
        <v>77.970909090909089</v>
      </c>
      <c r="F113" s="153">
        <v>83</v>
      </c>
      <c r="G113" s="153">
        <f t="shared" si="36"/>
        <v>558</v>
      </c>
      <c r="H113" s="111">
        <f t="shared" si="37"/>
        <v>408</v>
      </c>
      <c r="I113" s="112">
        <v>233</v>
      </c>
      <c r="J113" s="121">
        <v>0</v>
      </c>
    </row>
    <row r="114" spans="1:10" ht="18.75" x14ac:dyDescent="0.3">
      <c r="A114" s="79" t="s">
        <v>103</v>
      </c>
      <c r="B114" s="117">
        <v>653</v>
      </c>
      <c r="C114" s="141">
        <v>839</v>
      </c>
      <c r="D114" s="117">
        <v>57221</v>
      </c>
      <c r="E114" s="172">
        <f t="shared" si="35"/>
        <v>87.627871362940269</v>
      </c>
      <c r="F114" s="153">
        <v>177</v>
      </c>
      <c r="G114" s="153">
        <f t="shared" si="36"/>
        <v>662</v>
      </c>
      <c r="H114" s="111">
        <f t="shared" si="37"/>
        <v>505</v>
      </c>
      <c r="I114" s="112">
        <v>334</v>
      </c>
      <c r="J114" s="121">
        <v>0</v>
      </c>
    </row>
    <row r="115" spans="1:10" ht="18.75" x14ac:dyDescent="0.3">
      <c r="A115" s="79" t="s">
        <v>104</v>
      </c>
      <c r="B115" s="117">
        <v>1325</v>
      </c>
      <c r="C115" s="141">
        <v>1547</v>
      </c>
      <c r="D115" s="117">
        <v>115201</v>
      </c>
      <c r="E115" s="172">
        <f t="shared" si="35"/>
        <v>86.944150943396224</v>
      </c>
      <c r="F115" s="153">
        <v>218</v>
      </c>
      <c r="G115" s="153">
        <f t="shared" si="36"/>
        <v>1329</v>
      </c>
      <c r="H115" s="111">
        <f t="shared" si="37"/>
        <v>941</v>
      </c>
      <c r="I115" s="112">
        <v>606</v>
      </c>
      <c r="J115" s="121">
        <v>0</v>
      </c>
    </row>
    <row r="116" spans="1:10" ht="18.75" x14ac:dyDescent="0.3">
      <c r="A116" s="79" t="s">
        <v>105</v>
      </c>
      <c r="B116" s="117">
        <v>317</v>
      </c>
      <c r="C116" s="141">
        <v>374</v>
      </c>
      <c r="D116" s="117">
        <v>30002</v>
      </c>
      <c r="E116" s="172">
        <f t="shared" si="35"/>
        <v>94.643533123028391</v>
      </c>
      <c r="F116" s="153">
        <v>53</v>
      </c>
      <c r="G116" s="153">
        <f t="shared" si="36"/>
        <v>321</v>
      </c>
      <c r="H116" s="111">
        <f t="shared" si="37"/>
        <v>228</v>
      </c>
      <c r="I116" s="112">
        <v>146</v>
      </c>
      <c r="J116" s="121">
        <v>0</v>
      </c>
    </row>
    <row r="117" spans="1:10" ht="19.5" thickBot="1" x14ac:dyDescent="0.35">
      <c r="A117" s="79" t="s">
        <v>106</v>
      </c>
      <c r="B117" s="144">
        <v>578</v>
      </c>
      <c r="C117" s="145">
        <v>638</v>
      </c>
      <c r="D117" s="144">
        <v>45782</v>
      </c>
      <c r="E117" s="173">
        <f t="shared" si="35"/>
        <v>79.207612456747398</v>
      </c>
      <c r="F117" s="164">
        <v>51</v>
      </c>
      <c r="G117" s="153">
        <f t="shared" si="36"/>
        <v>587</v>
      </c>
      <c r="H117" s="159">
        <f t="shared" si="37"/>
        <v>374</v>
      </c>
      <c r="I117" s="131">
        <v>264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6521</v>
      </c>
      <c r="C118" s="133">
        <f t="shared" ref="C118:J118" si="38">SUM(C104:C117)</f>
        <v>7746</v>
      </c>
      <c r="D118" s="133">
        <f t="shared" si="38"/>
        <v>547926</v>
      </c>
      <c r="E118" s="160">
        <f t="shared" si="35"/>
        <v>84.024842815519094</v>
      </c>
      <c r="F118" s="133">
        <f t="shared" si="38"/>
        <v>1106</v>
      </c>
      <c r="G118" s="177">
        <f t="shared" si="38"/>
        <v>6640</v>
      </c>
      <c r="H118" s="161">
        <f>SUM(H104:H117)</f>
        <v>4676</v>
      </c>
      <c r="I118" s="162">
        <f t="shared" si="38"/>
        <v>3070</v>
      </c>
      <c r="J118" s="163">
        <f t="shared" si="38"/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108</v>
      </c>
      <c r="B121" s="138">
        <v>710</v>
      </c>
      <c r="C121" s="186">
        <v>803</v>
      </c>
      <c r="D121" s="138">
        <v>55059</v>
      </c>
      <c r="E121" s="170">
        <f t="shared" ref="E121:E131" si="39">D121/B121</f>
        <v>77.547887323943655</v>
      </c>
      <c r="F121" s="138">
        <v>89</v>
      </c>
      <c r="G121" s="186">
        <f t="shared" ref="G121:G128" si="40">C121-F121</f>
        <v>714</v>
      </c>
      <c r="H121" s="106">
        <f t="shared" ref="H121:H128" si="41">C121-I121-J121</f>
        <v>467</v>
      </c>
      <c r="I121" s="107">
        <v>336</v>
      </c>
      <c r="J121" s="140">
        <v>0</v>
      </c>
    </row>
    <row r="122" spans="1:10" ht="18.75" x14ac:dyDescent="0.3">
      <c r="A122" s="79" t="s">
        <v>109</v>
      </c>
      <c r="B122" s="114">
        <v>136</v>
      </c>
      <c r="C122" s="153">
        <v>153</v>
      </c>
      <c r="D122" s="114">
        <v>10036</v>
      </c>
      <c r="E122" s="172">
        <f t="shared" si="39"/>
        <v>73.794117647058826</v>
      </c>
      <c r="F122" s="117">
        <v>17</v>
      </c>
      <c r="G122" s="187">
        <f t="shared" si="40"/>
        <v>136</v>
      </c>
      <c r="H122" s="85">
        <f t="shared" si="41"/>
        <v>107</v>
      </c>
      <c r="I122" s="112">
        <v>46</v>
      </c>
      <c r="J122" s="142">
        <v>0</v>
      </c>
    </row>
    <row r="123" spans="1:10" ht="18.75" x14ac:dyDescent="0.3">
      <c r="A123" s="79" t="s">
        <v>110</v>
      </c>
      <c r="B123" s="117">
        <v>877</v>
      </c>
      <c r="C123" s="155">
        <v>1045</v>
      </c>
      <c r="D123" s="117">
        <v>80258</v>
      </c>
      <c r="E123" s="172">
        <f t="shared" si="39"/>
        <v>91.514253135689856</v>
      </c>
      <c r="F123" s="117">
        <v>156</v>
      </c>
      <c r="G123" s="187">
        <f t="shared" si="40"/>
        <v>889</v>
      </c>
      <c r="H123" s="85">
        <f t="shared" si="41"/>
        <v>605</v>
      </c>
      <c r="I123" s="112">
        <v>440</v>
      </c>
      <c r="J123" s="142">
        <v>0</v>
      </c>
    </row>
    <row r="124" spans="1:10" ht="18.75" x14ac:dyDescent="0.3">
      <c r="A124" s="79" t="s">
        <v>111</v>
      </c>
      <c r="B124" s="117">
        <v>895</v>
      </c>
      <c r="C124" s="155">
        <v>1126</v>
      </c>
      <c r="D124" s="117">
        <v>78210</v>
      </c>
      <c r="E124" s="172">
        <f t="shared" si="39"/>
        <v>87.385474860335194</v>
      </c>
      <c r="F124" s="117">
        <v>218</v>
      </c>
      <c r="G124" s="187">
        <f t="shared" si="40"/>
        <v>908</v>
      </c>
      <c r="H124" s="85">
        <f t="shared" si="41"/>
        <v>747</v>
      </c>
      <c r="I124" s="112">
        <v>379</v>
      </c>
      <c r="J124" s="142">
        <v>0</v>
      </c>
    </row>
    <row r="125" spans="1:10" ht="18.75" x14ac:dyDescent="0.3">
      <c r="A125" s="79" t="s">
        <v>112</v>
      </c>
      <c r="B125" s="117">
        <v>677</v>
      </c>
      <c r="C125" s="155">
        <v>815</v>
      </c>
      <c r="D125" s="117">
        <v>55507</v>
      </c>
      <c r="E125" s="172">
        <f t="shared" si="39"/>
        <v>81.989660265878882</v>
      </c>
      <c r="F125" s="117">
        <v>138</v>
      </c>
      <c r="G125" s="187">
        <f t="shared" si="40"/>
        <v>677</v>
      </c>
      <c r="H125" s="85">
        <f t="shared" si="41"/>
        <v>534</v>
      </c>
      <c r="I125" s="112">
        <v>281</v>
      </c>
      <c r="J125" s="142">
        <v>0</v>
      </c>
    </row>
    <row r="126" spans="1:10" ht="18.75" x14ac:dyDescent="0.3">
      <c r="A126" s="79" t="s">
        <v>113</v>
      </c>
      <c r="B126" s="117">
        <v>738</v>
      </c>
      <c r="C126" s="155">
        <v>951</v>
      </c>
      <c r="D126" s="117">
        <v>64119</v>
      </c>
      <c r="E126" s="172">
        <f t="shared" si="39"/>
        <v>86.882113821138205</v>
      </c>
      <c r="F126" s="117">
        <v>205</v>
      </c>
      <c r="G126" s="187">
        <f t="shared" si="40"/>
        <v>746</v>
      </c>
      <c r="H126" s="85">
        <f t="shared" si="41"/>
        <v>582</v>
      </c>
      <c r="I126" s="112">
        <v>369</v>
      </c>
      <c r="J126" s="142">
        <v>0</v>
      </c>
    </row>
    <row r="127" spans="1:10" ht="18.75" x14ac:dyDescent="0.3">
      <c r="A127" s="79" t="s">
        <v>114</v>
      </c>
      <c r="B127" s="117">
        <v>1149</v>
      </c>
      <c r="C127" s="155">
        <v>1476</v>
      </c>
      <c r="D127" s="117">
        <v>103696</v>
      </c>
      <c r="E127" s="172">
        <f t="shared" si="39"/>
        <v>90.248912097476065</v>
      </c>
      <c r="F127" s="117">
        <v>318</v>
      </c>
      <c r="G127" s="187">
        <f t="shared" si="40"/>
        <v>1158</v>
      </c>
      <c r="H127" s="85">
        <f t="shared" si="41"/>
        <v>941</v>
      </c>
      <c r="I127" s="112">
        <v>535</v>
      </c>
      <c r="J127" s="142">
        <v>0</v>
      </c>
    </row>
    <row r="128" spans="1:10" ht="19.5" thickBot="1" x14ac:dyDescent="0.35">
      <c r="A128" s="178" t="s">
        <v>115</v>
      </c>
      <c r="B128" s="144">
        <v>171</v>
      </c>
      <c r="C128" s="157">
        <v>236</v>
      </c>
      <c r="D128" s="144">
        <v>15685</v>
      </c>
      <c r="E128" s="173">
        <f t="shared" si="39"/>
        <v>91.725146198830416</v>
      </c>
      <c r="F128" s="144">
        <v>67</v>
      </c>
      <c r="G128" s="188">
        <f t="shared" si="40"/>
        <v>169</v>
      </c>
      <c r="H128" s="92">
        <f t="shared" si="41"/>
        <v>140</v>
      </c>
      <c r="I128" s="131">
        <v>96</v>
      </c>
      <c r="J128" s="146">
        <v>0</v>
      </c>
    </row>
    <row r="129" spans="1:10" ht="19.5" thickBot="1" x14ac:dyDescent="0.35">
      <c r="A129" s="95" t="s">
        <v>49</v>
      </c>
      <c r="B129" s="133">
        <f t="shared" ref="B129:J129" si="42">SUM(B121:B128)</f>
        <v>5353</v>
      </c>
      <c r="C129" s="133">
        <f t="shared" si="42"/>
        <v>6605</v>
      </c>
      <c r="D129" s="133">
        <f t="shared" si="42"/>
        <v>462570</v>
      </c>
      <c r="E129" s="160">
        <f t="shared" si="39"/>
        <v>86.413226228283207</v>
      </c>
      <c r="F129" s="147">
        <f t="shared" si="42"/>
        <v>1208</v>
      </c>
      <c r="G129" s="147">
        <f t="shared" si="42"/>
        <v>5397</v>
      </c>
      <c r="H129" s="161">
        <f>SUM(H121:H128)</f>
        <v>4123</v>
      </c>
      <c r="I129" s="162">
        <f t="shared" si="42"/>
        <v>2482</v>
      </c>
      <c r="J129" s="163">
        <f t="shared" si="42"/>
        <v>0</v>
      </c>
    </row>
    <row r="130" spans="1:10" ht="19.5" thickBot="1" x14ac:dyDescent="0.35">
      <c r="A130" s="148"/>
      <c r="B130" s="149"/>
      <c r="C130" s="149"/>
      <c r="D130" s="149"/>
      <c r="E130" s="150"/>
      <c r="F130" s="137"/>
      <c r="G130" s="137"/>
      <c r="H130" s="102"/>
      <c r="I130" s="102"/>
      <c r="J130" s="102"/>
    </row>
    <row r="131" spans="1:10" ht="19.5" thickBot="1" x14ac:dyDescent="0.35">
      <c r="A131" s="189" t="s">
        <v>116</v>
      </c>
      <c r="B131" s="190">
        <f>SUM(B129+B118+B101+B89+B76+B67+B57+B47+B33+B17)</f>
        <v>45198</v>
      </c>
      <c r="C131" s="190">
        <f>SUM(C129+C118+C101+C89+C76+C67+C57+C47+C33+C17)</f>
        <v>57614</v>
      </c>
      <c r="D131" s="190">
        <f>SUM(D129+D118+D101+D89+D76+D67+D57+D47+D33+D17)</f>
        <v>4183406</v>
      </c>
      <c r="E131" s="190">
        <f t="shared" si="39"/>
        <v>92.55732554537812</v>
      </c>
      <c r="F131" s="134">
        <f>SUM(F129+F118+F101+F89+F76+F67+F57+F47+F33+F17)</f>
        <v>11541</v>
      </c>
      <c r="G131" s="134">
        <f>SUM(G129+G118+G101+G89+G76+G67+G57+G47+G33+G17)</f>
        <v>46073</v>
      </c>
      <c r="H131" s="133">
        <f>SUM(H129+H118+H101+H89+H76+H67+H57+H47+H33+H17)</f>
        <v>35234</v>
      </c>
      <c r="I131" s="177">
        <f t="shared" ref="I131" si="43">SUM(I129+I118+I101+I89+I76+I67+I57+I47+I33+I17)</f>
        <v>22380</v>
      </c>
      <c r="J131" s="191">
        <f>SUM(J129+J118+J101+J89+J76+J67+J57+J47+J33+J17)</f>
        <v>0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A19:J19"/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activeCell="M11" sqref="M11"/>
    </sheetView>
  </sheetViews>
  <sheetFormatPr defaultRowHeight="15" x14ac:dyDescent="0.25"/>
  <cols>
    <col min="1" max="1" width="18.140625" style="56" bestFit="1" customWidth="1"/>
    <col min="2" max="2" width="12.28515625" style="56" bestFit="1" customWidth="1"/>
    <col min="3" max="3" width="17.85546875" style="56" bestFit="1" customWidth="1"/>
    <col min="4" max="4" width="14.7109375" style="56" bestFit="1" customWidth="1"/>
    <col min="5" max="5" width="32.7109375" style="56" bestFit="1" customWidth="1"/>
    <col min="6" max="6" width="9.2851562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6.5703125" style="56" bestFit="1" customWidth="1"/>
    <col min="11" max="12" width="9.140625" style="56"/>
    <col min="13" max="13" width="13.42578125" style="56" bestFit="1" customWidth="1"/>
    <col min="14" max="14" width="8.42578125" style="56" bestFit="1" customWidth="1"/>
    <col min="15" max="15" width="12.28515625" style="56" bestFit="1" customWidth="1"/>
    <col min="16" max="16384" width="9.140625" style="56"/>
  </cols>
  <sheetData>
    <row r="1" spans="1:10" ht="18.75" x14ac:dyDescent="0.3">
      <c r="B1" s="425" t="s">
        <v>0</v>
      </c>
      <c r="C1" s="425"/>
      <c r="D1" s="425"/>
      <c r="E1" s="425"/>
      <c r="F1" s="425"/>
      <c r="G1" s="425"/>
      <c r="H1" s="425"/>
      <c r="I1" s="425"/>
    </row>
    <row r="2" spans="1:10" ht="18.75" x14ac:dyDescent="0.3">
      <c r="B2" s="425" t="s">
        <v>1</v>
      </c>
      <c r="C2" s="425"/>
      <c r="D2" s="425"/>
      <c r="E2" s="425"/>
      <c r="F2" s="425"/>
      <c r="G2" s="425"/>
      <c r="H2" s="425"/>
      <c r="I2" s="425"/>
    </row>
    <row r="3" spans="1:10" ht="18.75" x14ac:dyDescent="0.3">
      <c r="B3" s="426" t="s">
        <v>2</v>
      </c>
      <c r="C3" s="426"/>
      <c r="D3" s="426"/>
      <c r="E3" s="426"/>
      <c r="F3" s="426"/>
      <c r="G3" s="426"/>
      <c r="H3" s="426"/>
      <c r="I3" s="426"/>
    </row>
    <row r="4" spans="1:10" ht="18.75" x14ac:dyDescent="0.3">
      <c r="B4" s="425" t="s">
        <v>180</v>
      </c>
      <c r="C4" s="425"/>
      <c r="D4" s="425"/>
      <c r="E4" s="425"/>
      <c r="F4" s="425"/>
      <c r="G4" s="425"/>
      <c r="H4" s="425"/>
      <c r="I4" s="425"/>
    </row>
    <row r="5" spans="1:10" ht="18.75" x14ac:dyDescent="0.3">
      <c r="D5" s="427" t="s">
        <v>183</v>
      </c>
      <c r="E5" s="427"/>
      <c r="F5" s="427"/>
    </row>
    <row r="6" spans="1:10" ht="15.75" thickBot="1" x14ac:dyDescent="0.3"/>
    <row r="7" spans="1:10" ht="16.5" thickBot="1" x14ac:dyDescent="0.3">
      <c r="A7" s="57"/>
      <c r="B7" s="58" t="s">
        <v>4</v>
      </c>
      <c r="C7" s="59" t="s">
        <v>5</v>
      </c>
      <c r="D7" s="60" t="s">
        <v>117</v>
      </c>
      <c r="E7" s="61" t="s">
        <v>6</v>
      </c>
      <c r="F7" s="62" t="s">
        <v>7</v>
      </c>
      <c r="G7" s="63" t="s">
        <v>8</v>
      </c>
      <c r="H7" s="61" t="s">
        <v>9</v>
      </c>
      <c r="I7" s="59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472</v>
      </c>
      <c r="C9" s="72">
        <v>568</v>
      </c>
      <c r="D9" s="73">
        <v>37909</v>
      </c>
      <c r="E9" s="74">
        <f>D9/B9</f>
        <v>80.315677966101688</v>
      </c>
      <c r="F9" s="71">
        <v>78</v>
      </c>
      <c r="G9" s="75">
        <f t="shared" ref="G9:G16" si="0">C9-F9</f>
        <v>490</v>
      </c>
      <c r="H9" s="76">
        <f t="shared" ref="H9:H16" si="1">C9-I9-J9</f>
        <v>337</v>
      </c>
      <c r="I9" s="77">
        <v>231</v>
      </c>
      <c r="J9" s="78">
        <v>0</v>
      </c>
    </row>
    <row r="10" spans="1:10" ht="18.75" x14ac:dyDescent="0.3">
      <c r="A10" s="79" t="s">
        <v>14</v>
      </c>
      <c r="B10" s="80">
        <v>460</v>
      </c>
      <c r="C10" s="81">
        <v>627</v>
      </c>
      <c r="D10" s="82">
        <v>43307</v>
      </c>
      <c r="E10" s="83">
        <f t="shared" ref="E10:E16" si="2">D10/B10</f>
        <v>94.145652173913049</v>
      </c>
      <c r="F10" s="84">
        <v>147</v>
      </c>
      <c r="G10" s="75">
        <f t="shared" si="0"/>
        <v>480</v>
      </c>
      <c r="H10" s="85">
        <f t="shared" si="1"/>
        <v>378</v>
      </c>
      <c r="I10" s="77">
        <v>249</v>
      </c>
      <c r="J10" s="78">
        <v>0</v>
      </c>
    </row>
    <row r="11" spans="1:10" ht="18.75" x14ac:dyDescent="0.3">
      <c r="A11" s="79" t="s">
        <v>15</v>
      </c>
      <c r="B11" s="80">
        <v>571</v>
      </c>
      <c r="C11" s="81">
        <v>726</v>
      </c>
      <c r="D11" s="82">
        <v>50881</v>
      </c>
      <c r="E11" s="83">
        <f t="shared" si="2"/>
        <v>89.10858143607706</v>
      </c>
      <c r="F11" s="84">
        <v>137</v>
      </c>
      <c r="G11" s="75">
        <f t="shared" si="0"/>
        <v>589</v>
      </c>
      <c r="H11" s="85">
        <f t="shared" si="1"/>
        <v>430</v>
      </c>
      <c r="I11" s="77">
        <v>296</v>
      </c>
      <c r="J11" s="78">
        <v>0</v>
      </c>
    </row>
    <row r="12" spans="1:10" ht="18.75" x14ac:dyDescent="0.3">
      <c r="A12" s="79" t="s">
        <v>16</v>
      </c>
      <c r="B12" s="80">
        <v>642</v>
      </c>
      <c r="C12" s="81">
        <v>832</v>
      </c>
      <c r="D12" s="82">
        <v>56130</v>
      </c>
      <c r="E12" s="83">
        <f t="shared" si="2"/>
        <v>87.429906542056074</v>
      </c>
      <c r="F12" s="84">
        <v>139</v>
      </c>
      <c r="G12" s="75">
        <f t="shared" si="0"/>
        <v>693</v>
      </c>
      <c r="H12" s="85">
        <f t="shared" si="1"/>
        <v>477</v>
      </c>
      <c r="I12" s="77">
        <v>355</v>
      </c>
      <c r="J12" s="78">
        <v>0</v>
      </c>
    </row>
    <row r="13" spans="1:10" ht="18.75" x14ac:dyDescent="0.3">
      <c r="A13" s="79" t="s">
        <v>17</v>
      </c>
      <c r="B13" s="80">
        <v>151</v>
      </c>
      <c r="C13" s="81">
        <v>205</v>
      </c>
      <c r="D13" s="82">
        <v>13579</v>
      </c>
      <c r="E13" s="83">
        <f t="shared" si="2"/>
        <v>89.927152317880797</v>
      </c>
      <c r="F13" s="84">
        <v>41</v>
      </c>
      <c r="G13" s="75">
        <f t="shared" si="0"/>
        <v>164</v>
      </c>
      <c r="H13" s="85">
        <f t="shared" si="1"/>
        <v>117</v>
      </c>
      <c r="I13" s="77">
        <v>88</v>
      </c>
      <c r="J13" s="78">
        <v>0</v>
      </c>
    </row>
    <row r="14" spans="1:10" ht="18.75" x14ac:dyDescent="0.3">
      <c r="A14" s="79" t="s">
        <v>18</v>
      </c>
      <c r="B14" s="80">
        <v>528</v>
      </c>
      <c r="C14" s="81">
        <v>615</v>
      </c>
      <c r="D14" s="82">
        <v>45384</v>
      </c>
      <c r="E14" s="83">
        <f t="shared" si="2"/>
        <v>85.954545454545453</v>
      </c>
      <c r="F14" s="84">
        <v>90</v>
      </c>
      <c r="G14" s="75">
        <f t="shared" si="0"/>
        <v>525</v>
      </c>
      <c r="H14" s="85">
        <f t="shared" si="1"/>
        <v>354</v>
      </c>
      <c r="I14" s="77">
        <v>261</v>
      </c>
      <c r="J14" s="78">
        <v>0</v>
      </c>
    </row>
    <row r="15" spans="1:10" ht="18.75" x14ac:dyDescent="0.3">
      <c r="A15" s="79" t="s">
        <v>19</v>
      </c>
      <c r="B15" s="80">
        <v>198</v>
      </c>
      <c r="C15" s="81">
        <v>239</v>
      </c>
      <c r="D15" s="82">
        <v>15292</v>
      </c>
      <c r="E15" s="83">
        <f t="shared" si="2"/>
        <v>77.232323232323239</v>
      </c>
      <c r="F15" s="84">
        <v>38</v>
      </c>
      <c r="G15" s="75">
        <f t="shared" si="0"/>
        <v>201</v>
      </c>
      <c r="H15" s="85">
        <f t="shared" si="1"/>
        <v>133</v>
      </c>
      <c r="I15" s="77">
        <v>106</v>
      </c>
      <c r="J15" s="78">
        <v>0</v>
      </c>
    </row>
    <row r="16" spans="1:10" ht="19.5" thickBot="1" x14ac:dyDescent="0.35">
      <c r="A16" s="86" t="s">
        <v>20</v>
      </c>
      <c r="B16" s="87">
        <v>625</v>
      </c>
      <c r="C16" s="88">
        <v>800</v>
      </c>
      <c r="D16" s="89">
        <v>61605</v>
      </c>
      <c r="E16" s="90">
        <f t="shared" si="2"/>
        <v>98.567999999999998</v>
      </c>
      <c r="F16" s="91">
        <v>162</v>
      </c>
      <c r="G16" s="75">
        <f t="shared" si="0"/>
        <v>638</v>
      </c>
      <c r="H16" s="92">
        <f t="shared" si="1"/>
        <v>499</v>
      </c>
      <c r="I16" s="93">
        <v>301</v>
      </c>
      <c r="J16" s="94">
        <v>0</v>
      </c>
    </row>
    <row r="17" spans="1:10" ht="19.5" thickBot="1" x14ac:dyDescent="0.35">
      <c r="A17" s="95" t="s">
        <v>21</v>
      </c>
      <c r="B17" s="96">
        <f>SUM(B9:B16)</f>
        <v>3647</v>
      </c>
      <c r="C17" s="96">
        <f t="shared" ref="C17:E17" si="3">SUM(C9:C16)</f>
        <v>4612</v>
      </c>
      <c r="D17" s="97">
        <f t="shared" si="3"/>
        <v>324087</v>
      </c>
      <c r="E17" s="98">
        <f t="shared" si="3"/>
        <v>702.68183912289737</v>
      </c>
      <c r="F17" s="96">
        <f>SUM(F9:F16)</f>
        <v>832</v>
      </c>
      <c r="G17" s="99">
        <f>SUM(G9:G16)</f>
        <v>3780</v>
      </c>
      <c r="H17" s="96">
        <f>SUM(H9:H16)</f>
        <v>2725</v>
      </c>
      <c r="I17" s="99">
        <f>SUM(I9:I16)</f>
        <v>1887</v>
      </c>
      <c r="J17" s="100">
        <f t="shared" ref="J17" si="4">SUM(J9:J16)</f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889</v>
      </c>
      <c r="C20" s="72">
        <v>1170</v>
      </c>
      <c r="D20" s="73">
        <v>79241</v>
      </c>
      <c r="E20" s="104">
        <f t="shared" ref="E20:E32" si="5">D20/B20</f>
        <v>89.134983127109109</v>
      </c>
      <c r="F20" s="71">
        <v>263</v>
      </c>
      <c r="G20" s="105">
        <f t="shared" ref="G20:G32" si="6">C20-F20</f>
        <v>907</v>
      </c>
      <c r="H20" s="106">
        <f t="shared" ref="H20:H32" si="7">C20-I20-J20</f>
        <v>729</v>
      </c>
      <c r="I20" s="107">
        <v>441</v>
      </c>
      <c r="J20" s="108">
        <v>0</v>
      </c>
    </row>
    <row r="21" spans="1:10" ht="18.75" x14ac:dyDescent="0.3">
      <c r="A21" s="103" t="s">
        <v>24</v>
      </c>
      <c r="B21" s="84">
        <v>526</v>
      </c>
      <c r="C21" s="109">
        <v>704</v>
      </c>
      <c r="D21" s="110">
        <v>48774</v>
      </c>
      <c r="E21" s="111">
        <f t="shared" si="5"/>
        <v>92.726235741444867</v>
      </c>
      <c r="F21" s="84">
        <v>164</v>
      </c>
      <c r="G21" s="75">
        <f t="shared" si="6"/>
        <v>540</v>
      </c>
      <c r="H21" s="85">
        <f t="shared" si="7"/>
        <v>450</v>
      </c>
      <c r="I21" s="112">
        <v>254</v>
      </c>
      <c r="J21" s="113">
        <v>0</v>
      </c>
    </row>
    <row r="22" spans="1:10" ht="18.75" x14ac:dyDescent="0.3">
      <c r="A22" s="70" t="s">
        <v>25</v>
      </c>
      <c r="B22" s="114">
        <v>324</v>
      </c>
      <c r="C22" s="115">
        <v>437</v>
      </c>
      <c r="D22" s="116">
        <v>30784</v>
      </c>
      <c r="E22" s="111">
        <f t="shared" si="5"/>
        <v>95.012345679012341</v>
      </c>
      <c r="F22" s="84">
        <v>114</v>
      </c>
      <c r="G22" s="75">
        <f t="shared" si="6"/>
        <v>323</v>
      </c>
      <c r="H22" s="85">
        <f t="shared" si="7"/>
        <v>271</v>
      </c>
      <c r="I22" s="112">
        <v>166</v>
      </c>
      <c r="J22" s="113">
        <v>0</v>
      </c>
    </row>
    <row r="23" spans="1:10" ht="18.75" x14ac:dyDescent="0.3">
      <c r="A23" s="79" t="s">
        <v>26</v>
      </c>
      <c r="B23" s="117">
        <v>467</v>
      </c>
      <c r="C23" s="118">
        <v>571</v>
      </c>
      <c r="D23" s="119">
        <v>38645</v>
      </c>
      <c r="E23" s="111">
        <f t="shared" si="5"/>
        <v>82.751605995717341</v>
      </c>
      <c r="F23" s="80">
        <v>93</v>
      </c>
      <c r="G23" s="120">
        <f t="shared" si="6"/>
        <v>478</v>
      </c>
      <c r="H23" s="85">
        <f t="shared" si="7"/>
        <v>327</v>
      </c>
      <c r="I23" s="112">
        <v>244</v>
      </c>
      <c r="J23" s="121">
        <v>0</v>
      </c>
    </row>
    <row r="24" spans="1:10" ht="18.75" x14ac:dyDescent="0.3">
      <c r="A24" s="79" t="s">
        <v>27</v>
      </c>
      <c r="B24" s="117">
        <v>265</v>
      </c>
      <c r="C24" s="118">
        <v>332</v>
      </c>
      <c r="D24" s="119">
        <v>23289</v>
      </c>
      <c r="E24" s="111">
        <f t="shared" si="5"/>
        <v>87.883018867924534</v>
      </c>
      <c r="F24" s="80">
        <v>64</v>
      </c>
      <c r="G24" s="120">
        <f t="shared" si="6"/>
        <v>268</v>
      </c>
      <c r="H24" s="85">
        <f t="shared" si="7"/>
        <v>193</v>
      </c>
      <c r="I24" s="112">
        <v>139</v>
      </c>
      <c r="J24" s="121">
        <v>0</v>
      </c>
    </row>
    <row r="25" spans="1:10" ht="18.75" x14ac:dyDescent="0.3">
      <c r="A25" s="79" t="s">
        <v>28</v>
      </c>
      <c r="B25" s="117">
        <v>220</v>
      </c>
      <c r="C25" s="118">
        <v>296</v>
      </c>
      <c r="D25" s="119">
        <v>26420</v>
      </c>
      <c r="E25" s="111">
        <f t="shared" si="5"/>
        <v>120.09090909090909</v>
      </c>
      <c r="F25" s="80">
        <v>71</v>
      </c>
      <c r="G25" s="120">
        <f t="shared" si="6"/>
        <v>225</v>
      </c>
      <c r="H25" s="85">
        <f t="shared" si="7"/>
        <v>181</v>
      </c>
      <c r="I25" s="112">
        <v>115</v>
      </c>
      <c r="J25" s="121">
        <v>0</v>
      </c>
    </row>
    <row r="26" spans="1:10" ht="18.75" x14ac:dyDescent="0.3">
      <c r="A26" s="79" t="s">
        <v>29</v>
      </c>
      <c r="B26" s="117">
        <v>547</v>
      </c>
      <c r="C26" s="118">
        <v>724</v>
      </c>
      <c r="D26" s="119">
        <v>49487</v>
      </c>
      <c r="E26" s="111">
        <f t="shared" si="5"/>
        <v>90.469835466179163</v>
      </c>
      <c r="F26" s="80">
        <v>155</v>
      </c>
      <c r="G26" s="120">
        <f t="shared" si="6"/>
        <v>569</v>
      </c>
      <c r="H26" s="85">
        <f t="shared" si="7"/>
        <v>422</v>
      </c>
      <c r="I26" s="112">
        <v>302</v>
      </c>
      <c r="J26" s="121">
        <v>0</v>
      </c>
    </row>
    <row r="27" spans="1:10" ht="18.75" x14ac:dyDescent="0.3">
      <c r="A27" s="79" t="s">
        <v>30</v>
      </c>
      <c r="B27" s="117">
        <v>618</v>
      </c>
      <c r="C27" s="118">
        <v>803</v>
      </c>
      <c r="D27" s="119">
        <v>60291</v>
      </c>
      <c r="E27" s="111">
        <f t="shared" si="5"/>
        <v>97.55825242718447</v>
      </c>
      <c r="F27" s="80">
        <v>142</v>
      </c>
      <c r="G27" s="120">
        <f t="shared" si="6"/>
        <v>661</v>
      </c>
      <c r="H27" s="85">
        <f t="shared" si="7"/>
        <v>484</v>
      </c>
      <c r="I27" s="112">
        <v>319</v>
      </c>
      <c r="J27" s="121">
        <v>0</v>
      </c>
    </row>
    <row r="28" spans="1:10" ht="18.75" x14ac:dyDescent="0.3">
      <c r="A28" s="79" t="s">
        <v>31</v>
      </c>
      <c r="B28" s="117">
        <v>647</v>
      </c>
      <c r="C28" s="118">
        <v>908</v>
      </c>
      <c r="D28" s="119">
        <v>64793</v>
      </c>
      <c r="E28" s="111">
        <f t="shared" si="5"/>
        <v>100.14374034003092</v>
      </c>
      <c r="F28" s="80">
        <v>250</v>
      </c>
      <c r="G28" s="120">
        <f t="shared" si="6"/>
        <v>658</v>
      </c>
      <c r="H28" s="85">
        <f t="shared" si="7"/>
        <v>580</v>
      </c>
      <c r="I28" s="112">
        <v>328</v>
      </c>
      <c r="J28" s="121">
        <v>0</v>
      </c>
    </row>
    <row r="29" spans="1:10" ht="18.75" x14ac:dyDescent="0.3">
      <c r="A29" s="79" t="s">
        <v>32</v>
      </c>
      <c r="B29" s="117">
        <v>439</v>
      </c>
      <c r="C29" s="118">
        <v>555</v>
      </c>
      <c r="D29" s="119">
        <v>35979</v>
      </c>
      <c r="E29" s="111">
        <f t="shared" si="5"/>
        <v>81.956719817767649</v>
      </c>
      <c r="F29" s="80">
        <v>95</v>
      </c>
      <c r="G29" s="120">
        <f t="shared" si="6"/>
        <v>460</v>
      </c>
      <c r="H29" s="85">
        <f t="shared" si="7"/>
        <v>325</v>
      </c>
      <c r="I29" s="112">
        <v>230</v>
      </c>
      <c r="J29" s="121">
        <v>0</v>
      </c>
    </row>
    <row r="30" spans="1:10" ht="18.75" x14ac:dyDescent="0.3">
      <c r="A30" s="79" t="s">
        <v>33</v>
      </c>
      <c r="B30" s="117">
        <v>322</v>
      </c>
      <c r="C30" s="118">
        <v>459</v>
      </c>
      <c r="D30" s="119">
        <v>31215</v>
      </c>
      <c r="E30" s="111">
        <f t="shared" si="5"/>
        <v>96.940993788819881</v>
      </c>
      <c r="F30" s="80">
        <v>130</v>
      </c>
      <c r="G30" s="120">
        <f t="shared" si="6"/>
        <v>329</v>
      </c>
      <c r="H30" s="85">
        <f t="shared" si="7"/>
        <v>272</v>
      </c>
      <c r="I30" s="112">
        <v>187</v>
      </c>
      <c r="J30" s="121">
        <v>0</v>
      </c>
    </row>
    <row r="31" spans="1:10" ht="18.75" x14ac:dyDescent="0.3">
      <c r="A31" s="122" t="s">
        <v>34</v>
      </c>
      <c r="B31" s="117">
        <v>407</v>
      </c>
      <c r="C31" s="123">
        <v>477</v>
      </c>
      <c r="D31" s="124">
        <v>31990</v>
      </c>
      <c r="E31" s="111">
        <f t="shared" si="5"/>
        <v>78.599508599508596</v>
      </c>
      <c r="F31" s="125">
        <v>62</v>
      </c>
      <c r="G31" s="120">
        <f t="shared" si="6"/>
        <v>415</v>
      </c>
      <c r="H31" s="85">
        <f t="shared" si="7"/>
        <v>274</v>
      </c>
      <c r="I31" s="112">
        <v>203</v>
      </c>
      <c r="J31" s="126">
        <v>0</v>
      </c>
    </row>
    <row r="32" spans="1:10" ht="19.5" thickBot="1" x14ac:dyDescent="0.35">
      <c r="A32" s="122" t="s">
        <v>35</v>
      </c>
      <c r="B32" s="127">
        <v>92</v>
      </c>
      <c r="C32" s="128">
        <v>118</v>
      </c>
      <c r="D32" s="129">
        <v>8817</v>
      </c>
      <c r="E32" s="111">
        <f t="shared" si="5"/>
        <v>95.836956521739125</v>
      </c>
      <c r="F32" s="87">
        <v>23</v>
      </c>
      <c r="G32" s="130">
        <f t="shared" si="6"/>
        <v>95</v>
      </c>
      <c r="H32" s="92">
        <f t="shared" si="7"/>
        <v>73</v>
      </c>
      <c r="I32" s="131">
        <v>45</v>
      </c>
      <c r="J32" s="132">
        <v>0</v>
      </c>
    </row>
    <row r="33" spans="1:10" ht="19.5" thickBot="1" x14ac:dyDescent="0.35">
      <c r="A33" s="95" t="s">
        <v>36</v>
      </c>
      <c r="B33" s="133">
        <f>SUM(B20:B32)</f>
        <v>5763</v>
      </c>
      <c r="C33" s="133">
        <f t="shared" ref="C33:E33" si="8">SUM(C20:C32)</f>
        <v>7554</v>
      </c>
      <c r="D33" s="134">
        <f t="shared" si="8"/>
        <v>529725</v>
      </c>
      <c r="E33" s="98">
        <f t="shared" si="8"/>
        <v>1209.1051054633472</v>
      </c>
      <c r="F33" s="135">
        <f>SUM(F20:F32)</f>
        <v>1626</v>
      </c>
      <c r="G33" s="136">
        <f>SUM(G20:G32)</f>
        <v>5928</v>
      </c>
      <c r="H33" s="96">
        <f>SUM(H20:H32)</f>
        <v>4581</v>
      </c>
      <c r="I33" s="99">
        <f>SUM(I20:I32)</f>
        <v>2973</v>
      </c>
      <c r="J33" s="100">
        <f t="shared" ref="J33" si="9">SUM(J20:J32)</f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740</v>
      </c>
      <c r="C36" s="118">
        <v>977</v>
      </c>
      <c r="D36" s="119">
        <v>68175</v>
      </c>
      <c r="E36" s="76">
        <f t="shared" ref="E36:E46" si="10">D36/B36</f>
        <v>92.128378378378372</v>
      </c>
      <c r="F36" s="138">
        <v>227</v>
      </c>
      <c r="G36" s="139">
        <f t="shared" ref="G36:G46" si="11">C36-F36</f>
        <v>750</v>
      </c>
      <c r="H36" s="106">
        <f t="shared" ref="H36:H46" si="12">C36-I36-J36</f>
        <v>629</v>
      </c>
      <c r="I36" s="107">
        <v>348</v>
      </c>
      <c r="J36" s="140">
        <v>0</v>
      </c>
    </row>
    <row r="37" spans="1:10" ht="18.75" x14ac:dyDescent="0.3">
      <c r="A37" s="79" t="s">
        <v>39</v>
      </c>
      <c r="B37" s="117">
        <v>793</v>
      </c>
      <c r="C37" s="118">
        <v>1132</v>
      </c>
      <c r="D37" s="119">
        <v>81866</v>
      </c>
      <c r="E37" s="85">
        <f t="shared" si="10"/>
        <v>103.23581336696091</v>
      </c>
      <c r="F37" s="117">
        <v>327</v>
      </c>
      <c r="G37" s="141">
        <f t="shared" si="11"/>
        <v>805</v>
      </c>
      <c r="H37" s="85">
        <f t="shared" si="12"/>
        <v>721</v>
      </c>
      <c r="I37" s="112">
        <v>411</v>
      </c>
      <c r="J37" s="142">
        <v>0</v>
      </c>
    </row>
    <row r="38" spans="1:10" ht="18.75" x14ac:dyDescent="0.3">
      <c r="A38" s="79" t="s">
        <v>40</v>
      </c>
      <c r="B38" s="117">
        <v>484</v>
      </c>
      <c r="C38" s="118">
        <v>666</v>
      </c>
      <c r="D38" s="119">
        <v>46544</v>
      </c>
      <c r="E38" s="85">
        <f t="shared" si="10"/>
        <v>96.165289256198349</v>
      </c>
      <c r="F38" s="117">
        <v>174</v>
      </c>
      <c r="G38" s="141">
        <f t="shared" si="11"/>
        <v>492</v>
      </c>
      <c r="H38" s="85">
        <f t="shared" si="12"/>
        <v>454</v>
      </c>
      <c r="I38" s="112">
        <v>212</v>
      </c>
      <c r="J38" s="142">
        <v>0</v>
      </c>
    </row>
    <row r="39" spans="1:10" ht="18.75" x14ac:dyDescent="0.3">
      <c r="A39" s="79" t="s">
        <v>41</v>
      </c>
      <c r="B39" s="117">
        <v>661</v>
      </c>
      <c r="C39" s="118">
        <v>726</v>
      </c>
      <c r="D39" s="119">
        <v>50693</v>
      </c>
      <c r="E39" s="85">
        <f t="shared" si="10"/>
        <v>76.691376701966718</v>
      </c>
      <c r="F39" s="117">
        <v>64</v>
      </c>
      <c r="G39" s="141">
        <f t="shared" si="11"/>
        <v>662</v>
      </c>
      <c r="H39" s="85">
        <f t="shared" si="12"/>
        <v>395</v>
      </c>
      <c r="I39" s="112">
        <v>331</v>
      </c>
      <c r="J39" s="142">
        <v>0</v>
      </c>
    </row>
    <row r="40" spans="1:10" ht="18.75" x14ac:dyDescent="0.3">
      <c r="A40" s="79" t="s">
        <v>42</v>
      </c>
      <c r="B40" s="117">
        <v>335</v>
      </c>
      <c r="C40" s="118">
        <v>430</v>
      </c>
      <c r="D40" s="119">
        <v>39104</v>
      </c>
      <c r="E40" s="85">
        <f t="shared" si="10"/>
        <v>116.72835820895523</v>
      </c>
      <c r="F40" s="117">
        <v>90</v>
      </c>
      <c r="G40" s="141">
        <f t="shared" si="11"/>
        <v>340</v>
      </c>
      <c r="H40" s="85">
        <f t="shared" si="12"/>
        <v>275</v>
      </c>
      <c r="I40" s="112">
        <v>155</v>
      </c>
      <c r="J40" s="142">
        <v>0</v>
      </c>
    </row>
    <row r="41" spans="1:10" ht="18.75" x14ac:dyDescent="0.3">
      <c r="A41" s="79" t="s">
        <v>43</v>
      </c>
      <c r="B41" s="117">
        <v>489</v>
      </c>
      <c r="C41" s="118">
        <v>581</v>
      </c>
      <c r="D41" s="119">
        <v>45326</v>
      </c>
      <c r="E41" s="85">
        <f t="shared" si="10"/>
        <v>92.691206543967283</v>
      </c>
      <c r="F41" s="117">
        <v>85</v>
      </c>
      <c r="G41" s="141">
        <f t="shared" si="11"/>
        <v>496</v>
      </c>
      <c r="H41" s="85">
        <f t="shared" si="12"/>
        <v>352</v>
      </c>
      <c r="I41" s="112">
        <v>229</v>
      </c>
      <c r="J41" s="142">
        <v>0</v>
      </c>
    </row>
    <row r="42" spans="1:10" ht="18.75" x14ac:dyDescent="0.3">
      <c r="A42" s="79" t="s">
        <v>44</v>
      </c>
      <c r="B42" s="117">
        <v>673</v>
      </c>
      <c r="C42" s="118">
        <v>865</v>
      </c>
      <c r="D42" s="119">
        <v>63807</v>
      </c>
      <c r="E42" s="85">
        <f t="shared" si="10"/>
        <v>94.809806835066865</v>
      </c>
      <c r="F42" s="117">
        <v>185</v>
      </c>
      <c r="G42" s="141">
        <f t="shared" si="11"/>
        <v>680</v>
      </c>
      <c r="H42" s="85">
        <f t="shared" si="12"/>
        <v>502</v>
      </c>
      <c r="I42" s="112">
        <v>363</v>
      </c>
      <c r="J42" s="142">
        <v>0</v>
      </c>
    </row>
    <row r="43" spans="1:10" ht="18.75" x14ac:dyDescent="0.3">
      <c r="A43" s="79" t="s">
        <v>45</v>
      </c>
      <c r="B43" s="117">
        <v>487</v>
      </c>
      <c r="C43" s="118">
        <v>625</v>
      </c>
      <c r="D43" s="119">
        <v>43043</v>
      </c>
      <c r="E43" s="85">
        <f t="shared" si="10"/>
        <v>88.383983572895275</v>
      </c>
      <c r="F43" s="117">
        <v>136</v>
      </c>
      <c r="G43" s="141">
        <f t="shared" si="11"/>
        <v>489</v>
      </c>
      <c r="H43" s="85">
        <f t="shared" si="12"/>
        <v>387</v>
      </c>
      <c r="I43" s="112">
        <v>238</v>
      </c>
      <c r="J43" s="142">
        <v>0</v>
      </c>
    </row>
    <row r="44" spans="1:10" ht="18.75" x14ac:dyDescent="0.3">
      <c r="A44" s="79" t="s">
        <v>46</v>
      </c>
      <c r="B44" s="117">
        <v>291</v>
      </c>
      <c r="C44" s="118">
        <v>350</v>
      </c>
      <c r="D44" s="119">
        <v>23160</v>
      </c>
      <c r="E44" s="85">
        <f t="shared" si="10"/>
        <v>79.587628865979383</v>
      </c>
      <c r="F44" s="117">
        <v>59</v>
      </c>
      <c r="G44" s="141">
        <f t="shared" si="11"/>
        <v>291</v>
      </c>
      <c r="H44" s="85">
        <f t="shared" si="12"/>
        <v>221</v>
      </c>
      <c r="I44" s="112">
        <v>129</v>
      </c>
      <c r="J44" s="142">
        <v>0</v>
      </c>
    </row>
    <row r="45" spans="1:10" ht="18.75" x14ac:dyDescent="0.3">
      <c r="A45" s="79" t="s">
        <v>47</v>
      </c>
      <c r="B45" s="117">
        <v>482</v>
      </c>
      <c r="C45" s="118">
        <v>676</v>
      </c>
      <c r="D45" s="119">
        <v>46544</v>
      </c>
      <c r="E45" s="85">
        <f t="shared" si="10"/>
        <v>96.564315352697093</v>
      </c>
      <c r="F45" s="117">
        <v>187</v>
      </c>
      <c r="G45" s="141">
        <f t="shared" si="11"/>
        <v>489</v>
      </c>
      <c r="H45" s="85">
        <f t="shared" si="12"/>
        <v>394</v>
      </c>
      <c r="I45" s="112">
        <v>282</v>
      </c>
      <c r="J45" s="142">
        <v>0</v>
      </c>
    </row>
    <row r="46" spans="1:10" ht="19.5" thickBot="1" x14ac:dyDescent="0.35">
      <c r="A46" s="122" t="s">
        <v>48</v>
      </c>
      <c r="B46" s="117">
        <v>614</v>
      </c>
      <c r="C46" s="118">
        <v>727</v>
      </c>
      <c r="D46" s="119">
        <v>56138</v>
      </c>
      <c r="E46" s="85">
        <f t="shared" si="10"/>
        <v>91.429967426710093</v>
      </c>
      <c r="F46" s="143">
        <v>115</v>
      </c>
      <c r="G46" s="364">
        <f t="shared" si="11"/>
        <v>612</v>
      </c>
      <c r="H46" s="85">
        <f t="shared" si="12"/>
        <v>404</v>
      </c>
      <c r="I46" s="112">
        <v>323</v>
      </c>
      <c r="J46" s="142">
        <v>0</v>
      </c>
    </row>
    <row r="47" spans="1:10" ht="19.5" thickBot="1" x14ac:dyDescent="0.35">
      <c r="A47" s="95" t="s">
        <v>49</v>
      </c>
      <c r="B47" s="133">
        <f t="shared" ref="B47:J47" si="13">SUM(B36:B46)</f>
        <v>6049</v>
      </c>
      <c r="C47" s="133">
        <f t="shared" si="13"/>
        <v>7755</v>
      </c>
      <c r="D47" s="134">
        <f t="shared" si="13"/>
        <v>564400</v>
      </c>
      <c r="E47" s="98">
        <f t="shared" si="13"/>
        <v>1028.4161245097757</v>
      </c>
      <c r="F47" s="133">
        <f t="shared" si="13"/>
        <v>1649</v>
      </c>
      <c r="G47" s="202">
        <f t="shared" si="13"/>
        <v>6106</v>
      </c>
      <c r="H47" s="96">
        <f t="shared" si="13"/>
        <v>4734</v>
      </c>
      <c r="I47" s="99">
        <f t="shared" si="13"/>
        <v>3021</v>
      </c>
      <c r="J47" s="100">
        <f t="shared" si="13"/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358</v>
      </c>
      <c r="C50" s="151">
        <v>446</v>
      </c>
      <c r="D50" s="152">
        <v>31031</v>
      </c>
      <c r="E50" s="106">
        <f t="shared" ref="E50:E56" si="14">D50/B50</f>
        <v>86.678770949720672</v>
      </c>
      <c r="F50" s="138">
        <v>84</v>
      </c>
      <c r="G50" s="153">
        <f t="shared" ref="G50:G56" si="15">C50-F50</f>
        <v>362</v>
      </c>
      <c r="H50" s="154">
        <f t="shared" ref="H50:H56" si="16">C50-I50-J50</f>
        <v>276</v>
      </c>
      <c r="I50" s="107">
        <v>170</v>
      </c>
      <c r="J50" s="108">
        <v>0</v>
      </c>
    </row>
    <row r="51" spans="1:10" ht="18.75" x14ac:dyDescent="0.3">
      <c r="A51" s="79" t="s">
        <v>52</v>
      </c>
      <c r="B51" s="117">
        <v>606</v>
      </c>
      <c r="C51" s="155">
        <v>708</v>
      </c>
      <c r="D51" s="156">
        <v>53896</v>
      </c>
      <c r="E51" s="85">
        <f t="shared" si="14"/>
        <v>88.937293729372939</v>
      </c>
      <c r="F51" s="114">
        <v>81</v>
      </c>
      <c r="G51" s="153">
        <f t="shared" si="15"/>
        <v>627</v>
      </c>
      <c r="H51" s="111">
        <f t="shared" si="16"/>
        <v>421</v>
      </c>
      <c r="I51" s="112">
        <v>287</v>
      </c>
      <c r="J51" s="121">
        <v>0</v>
      </c>
    </row>
    <row r="52" spans="1:10" ht="18.75" x14ac:dyDescent="0.3">
      <c r="A52" s="79" t="s">
        <v>53</v>
      </c>
      <c r="B52" s="117">
        <v>1572</v>
      </c>
      <c r="C52" s="155">
        <v>1930</v>
      </c>
      <c r="D52" s="156">
        <v>136970</v>
      </c>
      <c r="E52" s="85">
        <f t="shared" si="14"/>
        <v>87.131043256997458</v>
      </c>
      <c r="F52" s="114">
        <v>350</v>
      </c>
      <c r="G52" s="153">
        <f t="shared" si="15"/>
        <v>1580</v>
      </c>
      <c r="H52" s="111">
        <f t="shared" si="16"/>
        <v>1190</v>
      </c>
      <c r="I52" s="112">
        <v>740</v>
      </c>
      <c r="J52" s="121">
        <v>0</v>
      </c>
    </row>
    <row r="53" spans="1:10" ht="18.75" x14ac:dyDescent="0.3">
      <c r="A53" s="79" t="s">
        <v>54</v>
      </c>
      <c r="B53" s="117">
        <v>376</v>
      </c>
      <c r="C53" s="155">
        <v>432</v>
      </c>
      <c r="D53" s="156">
        <v>30050</v>
      </c>
      <c r="E53" s="85">
        <f t="shared" si="14"/>
        <v>79.920212765957444</v>
      </c>
      <c r="F53" s="114">
        <v>50</v>
      </c>
      <c r="G53" s="153">
        <f t="shared" si="15"/>
        <v>382</v>
      </c>
      <c r="H53" s="111">
        <f t="shared" si="16"/>
        <v>239</v>
      </c>
      <c r="I53" s="112">
        <v>193</v>
      </c>
      <c r="J53" s="121">
        <v>0</v>
      </c>
    </row>
    <row r="54" spans="1:10" ht="18.75" x14ac:dyDescent="0.3">
      <c r="A54" s="79" t="s">
        <v>55</v>
      </c>
      <c r="B54" s="117">
        <v>363</v>
      </c>
      <c r="C54" s="155">
        <v>444</v>
      </c>
      <c r="D54" s="156">
        <v>36851</v>
      </c>
      <c r="E54" s="85">
        <f t="shared" si="14"/>
        <v>101.51790633608816</v>
      </c>
      <c r="F54" s="114">
        <v>73</v>
      </c>
      <c r="G54" s="153">
        <f t="shared" si="15"/>
        <v>371</v>
      </c>
      <c r="H54" s="111">
        <f t="shared" si="16"/>
        <v>263</v>
      </c>
      <c r="I54" s="112">
        <v>181</v>
      </c>
      <c r="J54" s="121">
        <v>0</v>
      </c>
    </row>
    <row r="55" spans="1:10" ht="18.75" x14ac:dyDescent="0.3">
      <c r="A55" s="79" t="s">
        <v>56</v>
      </c>
      <c r="B55" s="117">
        <v>282</v>
      </c>
      <c r="C55" s="155">
        <v>327</v>
      </c>
      <c r="D55" s="156">
        <v>23892</v>
      </c>
      <c r="E55" s="85">
        <f t="shared" si="14"/>
        <v>84.723404255319153</v>
      </c>
      <c r="F55" s="114">
        <v>43</v>
      </c>
      <c r="G55" s="153">
        <f t="shared" si="15"/>
        <v>284</v>
      </c>
      <c r="H55" s="111">
        <f t="shared" si="16"/>
        <v>212</v>
      </c>
      <c r="I55" s="112">
        <v>115</v>
      </c>
      <c r="J55" s="121">
        <v>0</v>
      </c>
    </row>
    <row r="56" spans="1:10" ht="19.5" thickBot="1" x14ac:dyDescent="0.35">
      <c r="A56" s="79" t="s">
        <v>57</v>
      </c>
      <c r="B56" s="144">
        <v>642</v>
      </c>
      <c r="C56" s="157">
        <v>805</v>
      </c>
      <c r="D56" s="158">
        <v>54661</v>
      </c>
      <c r="E56" s="85">
        <f t="shared" si="14"/>
        <v>85.14174454828661</v>
      </c>
      <c r="F56" s="127">
        <v>109</v>
      </c>
      <c r="G56" s="153">
        <f t="shared" si="15"/>
        <v>696</v>
      </c>
      <c r="H56" s="159">
        <f t="shared" si="16"/>
        <v>485</v>
      </c>
      <c r="I56" s="131">
        <v>320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4199</v>
      </c>
      <c r="C57" s="133">
        <f t="shared" ref="C57:J57" si="17">SUM(C50:C56)</f>
        <v>5092</v>
      </c>
      <c r="D57" s="135">
        <f t="shared" si="17"/>
        <v>367351</v>
      </c>
      <c r="E57" s="160">
        <f t="shared" si="17"/>
        <v>614.05037584174249</v>
      </c>
      <c r="F57" s="133">
        <f t="shared" si="17"/>
        <v>790</v>
      </c>
      <c r="G57" s="177">
        <f t="shared" si="17"/>
        <v>4302</v>
      </c>
      <c r="H57" s="161">
        <f t="shared" si="17"/>
        <v>3086</v>
      </c>
      <c r="I57" s="162">
        <f t="shared" si="17"/>
        <v>2006</v>
      </c>
      <c r="J57" s="163">
        <f t="shared" si="17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587</v>
      </c>
      <c r="C60" s="139">
        <v>801</v>
      </c>
      <c r="D60" s="138">
        <v>53952</v>
      </c>
      <c r="E60" s="106">
        <f t="shared" ref="E60:E66" si="18">D60/B60</f>
        <v>91.911413969335598</v>
      </c>
      <c r="F60" s="153">
        <v>215</v>
      </c>
      <c r="G60" s="153">
        <f t="shared" ref="G60:G66" si="19">C60-F60</f>
        <v>586</v>
      </c>
      <c r="H60" s="154">
        <f t="shared" ref="H60:H66" si="20">C60-I60-J60</f>
        <v>477</v>
      </c>
      <c r="I60" s="107">
        <v>324</v>
      </c>
      <c r="J60" s="108">
        <v>0</v>
      </c>
    </row>
    <row r="61" spans="1:10" ht="18.75" x14ac:dyDescent="0.3">
      <c r="A61" s="79" t="s">
        <v>60</v>
      </c>
      <c r="B61" s="117">
        <v>599</v>
      </c>
      <c r="C61" s="141">
        <v>828</v>
      </c>
      <c r="D61" s="117">
        <v>61799</v>
      </c>
      <c r="E61" s="85">
        <f t="shared" si="18"/>
        <v>103.1702838063439</v>
      </c>
      <c r="F61" s="153">
        <v>223</v>
      </c>
      <c r="G61" s="153">
        <f t="shared" si="19"/>
        <v>605</v>
      </c>
      <c r="H61" s="111">
        <f t="shared" si="20"/>
        <v>540</v>
      </c>
      <c r="I61" s="112">
        <v>288</v>
      </c>
      <c r="J61" s="121">
        <v>0</v>
      </c>
    </row>
    <row r="62" spans="1:10" ht="18.75" x14ac:dyDescent="0.3">
      <c r="A62" s="79" t="s">
        <v>61</v>
      </c>
      <c r="B62" s="117">
        <v>709</v>
      </c>
      <c r="C62" s="141">
        <v>976</v>
      </c>
      <c r="D62" s="117">
        <v>72941</v>
      </c>
      <c r="E62" s="85">
        <f t="shared" si="18"/>
        <v>102.8787023977433</v>
      </c>
      <c r="F62" s="153">
        <v>267</v>
      </c>
      <c r="G62" s="153">
        <f t="shared" si="19"/>
        <v>709</v>
      </c>
      <c r="H62" s="111">
        <f t="shared" si="20"/>
        <v>668</v>
      </c>
      <c r="I62" s="112">
        <v>308</v>
      </c>
      <c r="J62" s="121">
        <v>0</v>
      </c>
    </row>
    <row r="63" spans="1:10" ht="18.75" x14ac:dyDescent="0.3">
      <c r="A63" s="79" t="s">
        <v>62</v>
      </c>
      <c r="B63" s="117">
        <v>479</v>
      </c>
      <c r="C63" s="141">
        <v>658</v>
      </c>
      <c r="D63" s="117">
        <v>48877</v>
      </c>
      <c r="E63" s="85">
        <f t="shared" si="18"/>
        <v>102.03966597077245</v>
      </c>
      <c r="F63" s="153">
        <v>163</v>
      </c>
      <c r="G63" s="153">
        <f t="shared" si="19"/>
        <v>495</v>
      </c>
      <c r="H63" s="111">
        <f t="shared" si="20"/>
        <v>411</v>
      </c>
      <c r="I63" s="112">
        <v>247</v>
      </c>
      <c r="J63" s="121">
        <v>0</v>
      </c>
    </row>
    <row r="64" spans="1:10" ht="18.75" x14ac:dyDescent="0.3">
      <c r="A64" s="79" t="s">
        <v>63</v>
      </c>
      <c r="B64" s="117">
        <v>268</v>
      </c>
      <c r="C64" s="141">
        <v>378</v>
      </c>
      <c r="D64" s="117">
        <v>24548</v>
      </c>
      <c r="E64" s="85">
        <f t="shared" si="18"/>
        <v>91.597014925373131</v>
      </c>
      <c r="F64" s="153">
        <v>92</v>
      </c>
      <c r="G64" s="153">
        <f t="shared" si="19"/>
        <v>286</v>
      </c>
      <c r="H64" s="111">
        <f t="shared" si="20"/>
        <v>218</v>
      </c>
      <c r="I64" s="112">
        <v>160</v>
      </c>
      <c r="J64" s="121">
        <v>0</v>
      </c>
    </row>
    <row r="65" spans="1:10" ht="18.75" x14ac:dyDescent="0.3">
      <c r="A65" s="79" t="s">
        <v>64</v>
      </c>
      <c r="B65" s="117">
        <v>573</v>
      </c>
      <c r="C65" s="141">
        <v>786</v>
      </c>
      <c r="D65" s="117">
        <v>56519</v>
      </c>
      <c r="E65" s="85">
        <f t="shared" si="18"/>
        <v>98.636998254799309</v>
      </c>
      <c r="F65" s="153">
        <v>207</v>
      </c>
      <c r="G65" s="153">
        <f t="shared" si="19"/>
        <v>579</v>
      </c>
      <c r="H65" s="111">
        <f t="shared" si="20"/>
        <v>509</v>
      </c>
      <c r="I65" s="112">
        <v>277</v>
      </c>
      <c r="J65" s="121">
        <v>0</v>
      </c>
    </row>
    <row r="66" spans="1:10" ht="19.5" thickBot="1" x14ac:dyDescent="0.35">
      <c r="A66" s="79" t="s">
        <v>65</v>
      </c>
      <c r="B66" s="144">
        <v>552</v>
      </c>
      <c r="C66" s="145">
        <v>713</v>
      </c>
      <c r="D66" s="144">
        <v>46131</v>
      </c>
      <c r="E66" s="85">
        <f t="shared" si="18"/>
        <v>83.570652173913047</v>
      </c>
      <c r="F66" s="164">
        <v>151</v>
      </c>
      <c r="G66" s="153">
        <f t="shared" si="19"/>
        <v>562</v>
      </c>
      <c r="H66" s="159">
        <f t="shared" si="20"/>
        <v>436</v>
      </c>
      <c r="I66" s="131">
        <v>277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3767</v>
      </c>
      <c r="C67" s="133">
        <f t="shared" ref="C67:J67" si="21">SUM(C60:C66)</f>
        <v>5140</v>
      </c>
      <c r="D67" s="133">
        <f t="shared" si="21"/>
        <v>364767</v>
      </c>
      <c r="E67" s="165">
        <f t="shared" si="21"/>
        <v>673.80473149828072</v>
      </c>
      <c r="F67" s="133">
        <f t="shared" si="21"/>
        <v>1318</v>
      </c>
      <c r="G67" s="177">
        <f t="shared" si="21"/>
        <v>3822</v>
      </c>
      <c r="H67" s="96">
        <f t="shared" si="21"/>
        <v>3259</v>
      </c>
      <c r="I67" s="99">
        <f t="shared" si="21"/>
        <v>1881</v>
      </c>
      <c r="J67" s="100">
        <f t="shared" si="21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363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312</v>
      </c>
      <c r="C70" s="139">
        <v>406</v>
      </c>
      <c r="D70" s="138">
        <v>29307</v>
      </c>
      <c r="E70" s="170">
        <f t="shared" ref="E70:E75" si="22">D70/B70</f>
        <v>93.932692307692307</v>
      </c>
      <c r="F70" s="153">
        <v>88</v>
      </c>
      <c r="G70" s="153">
        <f t="shared" ref="G70:G75" si="23">C70-F70</f>
        <v>318</v>
      </c>
      <c r="H70" s="104">
        <f t="shared" ref="H70:H75" si="24">C70-I70-J70</f>
        <v>241</v>
      </c>
      <c r="I70" s="171">
        <v>165</v>
      </c>
      <c r="J70" s="113">
        <v>0</v>
      </c>
    </row>
    <row r="71" spans="1:10" ht="18.75" x14ac:dyDescent="0.3">
      <c r="A71" s="79" t="s">
        <v>68</v>
      </c>
      <c r="B71" s="117">
        <v>620</v>
      </c>
      <c r="C71" s="141">
        <v>852</v>
      </c>
      <c r="D71" s="117">
        <v>57711</v>
      </c>
      <c r="E71" s="172">
        <f t="shared" si="22"/>
        <v>93.082258064516125</v>
      </c>
      <c r="F71" s="153">
        <v>207</v>
      </c>
      <c r="G71" s="153">
        <f t="shared" si="23"/>
        <v>645</v>
      </c>
      <c r="H71" s="111">
        <f t="shared" si="24"/>
        <v>517</v>
      </c>
      <c r="I71" s="112">
        <v>335</v>
      </c>
      <c r="J71" s="121">
        <v>0</v>
      </c>
    </row>
    <row r="72" spans="1:10" ht="18.75" x14ac:dyDescent="0.3">
      <c r="A72" s="79" t="s">
        <v>66</v>
      </c>
      <c r="B72" s="117">
        <v>626</v>
      </c>
      <c r="C72" s="141">
        <v>912</v>
      </c>
      <c r="D72" s="117">
        <v>62577</v>
      </c>
      <c r="E72" s="172">
        <f t="shared" si="22"/>
        <v>99.963258785942486</v>
      </c>
      <c r="F72" s="153">
        <v>262</v>
      </c>
      <c r="G72" s="153">
        <f t="shared" si="23"/>
        <v>650</v>
      </c>
      <c r="H72" s="111">
        <f t="shared" si="24"/>
        <v>571</v>
      </c>
      <c r="I72" s="112">
        <v>341</v>
      </c>
      <c r="J72" s="121">
        <v>0</v>
      </c>
    </row>
    <row r="73" spans="1:10" ht="18.75" x14ac:dyDescent="0.3">
      <c r="A73" s="79" t="s">
        <v>69</v>
      </c>
      <c r="B73" s="117">
        <v>296</v>
      </c>
      <c r="C73" s="141">
        <v>368</v>
      </c>
      <c r="D73" s="117">
        <v>24201</v>
      </c>
      <c r="E73" s="172">
        <f t="shared" si="22"/>
        <v>81.76013513513513</v>
      </c>
      <c r="F73" s="153">
        <v>66</v>
      </c>
      <c r="G73" s="153">
        <f t="shared" si="23"/>
        <v>302</v>
      </c>
      <c r="H73" s="111">
        <f t="shared" si="24"/>
        <v>210</v>
      </c>
      <c r="I73" s="112">
        <v>158</v>
      </c>
      <c r="J73" s="121">
        <v>0</v>
      </c>
    </row>
    <row r="74" spans="1:10" ht="18.75" x14ac:dyDescent="0.3">
      <c r="A74" s="79" t="s">
        <v>70</v>
      </c>
      <c r="B74" s="117">
        <v>380</v>
      </c>
      <c r="C74" s="141">
        <v>511</v>
      </c>
      <c r="D74" s="117">
        <v>35996</v>
      </c>
      <c r="E74" s="172">
        <f t="shared" si="22"/>
        <v>94.726315789473688</v>
      </c>
      <c r="F74" s="153">
        <v>129</v>
      </c>
      <c r="G74" s="153">
        <f t="shared" si="23"/>
        <v>382</v>
      </c>
      <c r="H74" s="111">
        <f t="shared" si="24"/>
        <v>320</v>
      </c>
      <c r="I74" s="112">
        <v>191</v>
      </c>
      <c r="J74" s="121">
        <v>0</v>
      </c>
    </row>
    <row r="75" spans="1:10" ht="19.5" thickBot="1" x14ac:dyDescent="0.35">
      <c r="A75" s="86" t="s">
        <v>71</v>
      </c>
      <c r="B75" s="144">
        <v>349</v>
      </c>
      <c r="C75" s="145">
        <v>474</v>
      </c>
      <c r="D75" s="144">
        <v>32879</v>
      </c>
      <c r="E75" s="173">
        <f t="shared" si="22"/>
        <v>94.209169054441261</v>
      </c>
      <c r="F75" s="164">
        <v>119</v>
      </c>
      <c r="G75" s="153">
        <f t="shared" si="23"/>
        <v>355</v>
      </c>
      <c r="H75" s="174">
        <f t="shared" si="24"/>
        <v>312</v>
      </c>
      <c r="I75" s="175">
        <v>162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2583</v>
      </c>
      <c r="C76" s="133">
        <f t="shared" ref="C76:J76" si="25">SUM(C70:C75)</f>
        <v>3523</v>
      </c>
      <c r="D76" s="133">
        <f t="shared" si="25"/>
        <v>242671</v>
      </c>
      <c r="E76" s="160">
        <f t="shared" si="25"/>
        <v>557.67382913720098</v>
      </c>
      <c r="F76" s="133">
        <f t="shared" si="25"/>
        <v>871</v>
      </c>
      <c r="G76" s="177">
        <f t="shared" si="25"/>
        <v>2652</v>
      </c>
      <c r="H76" s="96">
        <f t="shared" si="25"/>
        <v>2171</v>
      </c>
      <c r="I76" s="99">
        <f t="shared" si="25"/>
        <v>1352</v>
      </c>
      <c r="J76" s="100">
        <f t="shared" si="25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167</v>
      </c>
      <c r="C79" s="139">
        <v>242</v>
      </c>
      <c r="D79" s="138">
        <v>17891</v>
      </c>
      <c r="E79" s="170">
        <f t="shared" ref="E79:E88" si="26">D79/B79</f>
        <v>107.13173652694611</v>
      </c>
      <c r="F79" s="153">
        <v>76</v>
      </c>
      <c r="G79" s="153">
        <f t="shared" ref="G79:G88" si="27">C79-F79</f>
        <v>166</v>
      </c>
      <c r="H79" s="154">
        <f t="shared" ref="H79:H88" si="28">C79-I79-J79</f>
        <v>149</v>
      </c>
      <c r="I79" s="107">
        <v>93</v>
      </c>
      <c r="J79" s="108">
        <v>0</v>
      </c>
    </row>
    <row r="80" spans="1:10" ht="18.75" x14ac:dyDescent="0.3">
      <c r="A80" s="79" t="s">
        <v>74</v>
      </c>
      <c r="B80" s="117">
        <v>10</v>
      </c>
      <c r="C80" s="141">
        <v>15</v>
      </c>
      <c r="D80" s="117">
        <v>1007</v>
      </c>
      <c r="E80" s="172">
        <f t="shared" si="26"/>
        <v>100.7</v>
      </c>
      <c r="F80" s="153">
        <v>5</v>
      </c>
      <c r="G80" s="153">
        <f t="shared" si="27"/>
        <v>10</v>
      </c>
      <c r="H80" s="111">
        <f t="shared" si="28"/>
        <v>7</v>
      </c>
      <c r="I80" s="112">
        <v>8</v>
      </c>
      <c r="J80" s="121">
        <v>0</v>
      </c>
    </row>
    <row r="81" spans="1:10" ht="18.75" x14ac:dyDescent="0.3">
      <c r="A81" s="79" t="s">
        <v>75</v>
      </c>
      <c r="B81" s="117">
        <v>454</v>
      </c>
      <c r="C81" s="141">
        <v>710</v>
      </c>
      <c r="D81" s="117">
        <v>56030</v>
      </c>
      <c r="E81" s="172">
        <f t="shared" si="26"/>
        <v>123.41409691629956</v>
      </c>
      <c r="F81" s="153">
        <v>255</v>
      </c>
      <c r="G81" s="153">
        <f t="shared" si="27"/>
        <v>455</v>
      </c>
      <c r="H81" s="111">
        <f t="shared" si="28"/>
        <v>459</v>
      </c>
      <c r="I81" s="112">
        <v>251</v>
      </c>
      <c r="J81" s="121">
        <v>0</v>
      </c>
    </row>
    <row r="82" spans="1:10" ht="18.75" x14ac:dyDescent="0.3">
      <c r="A82" s="79" t="s">
        <v>72</v>
      </c>
      <c r="B82" s="117">
        <v>613</v>
      </c>
      <c r="C82" s="141">
        <v>853</v>
      </c>
      <c r="D82" s="117">
        <v>55157</v>
      </c>
      <c r="E82" s="172">
        <f t="shared" si="26"/>
        <v>89.978792822185966</v>
      </c>
      <c r="F82" s="153">
        <v>214</v>
      </c>
      <c r="G82" s="153">
        <f t="shared" si="27"/>
        <v>639</v>
      </c>
      <c r="H82" s="111">
        <f t="shared" si="28"/>
        <v>552</v>
      </c>
      <c r="I82" s="112">
        <v>301</v>
      </c>
      <c r="J82" s="121">
        <v>0</v>
      </c>
    </row>
    <row r="83" spans="1:10" ht="18.75" x14ac:dyDescent="0.3">
      <c r="A83" s="79" t="s">
        <v>76</v>
      </c>
      <c r="B83" s="117">
        <v>534</v>
      </c>
      <c r="C83" s="141">
        <v>704</v>
      </c>
      <c r="D83" s="117">
        <v>47643</v>
      </c>
      <c r="E83" s="172">
        <f t="shared" si="26"/>
        <v>89.219101123595507</v>
      </c>
      <c r="F83" s="153">
        <v>164</v>
      </c>
      <c r="G83" s="153">
        <f t="shared" si="27"/>
        <v>540</v>
      </c>
      <c r="H83" s="111">
        <f t="shared" si="28"/>
        <v>430</v>
      </c>
      <c r="I83" s="112">
        <v>274</v>
      </c>
      <c r="J83" s="121">
        <v>0</v>
      </c>
    </row>
    <row r="84" spans="1:10" ht="18.75" x14ac:dyDescent="0.3">
      <c r="A84" s="79" t="s">
        <v>77</v>
      </c>
      <c r="B84" s="117">
        <v>584</v>
      </c>
      <c r="C84" s="141">
        <v>746</v>
      </c>
      <c r="D84" s="117">
        <v>52701</v>
      </c>
      <c r="E84" s="172">
        <f t="shared" si="26"/>
        <v>90.24143835616438</v>
      </c>
      <c r="F84" s="153">
        <v>156</v>
      </c>
      <c r="G84" s="153">
        <f t="shared" si="27"/>
        <v>590</v>
      </c>
      <c r="H84" s="111">
        <f t="shared" si="28"/>
        <v>454</v>
      </c>
      <c r="I84" s="112">
        <v>292</v>
      </c>
      <c r="J84" s="121">
        <v>0</v>
      </c>
    </row>
    <row r="85" spans="1:10" ht="18.75" x14ac:dyDescent="0.3">
      <c r="A85" s="79" t="s">
        <v>78</v>
      </c>
      <c r="B85" s="117">
        <v>175</v>
      </c>
      <c r="C85" s="141">
        <v>220</v>
      </c>
      <c r="D85" s="117">
        <v>15051</v>
      </c>
      <c r="E85" s="172">
        <f t="shared" si="26"/>
        <v>86.005714285714291</v>
      </c>
      <c r="F85" s="153">
        <v>42</v>
      </c>
      <c r="G85" s="153">
        <f t="shared" si="27"/>
        <v>178</v>
      </c>
      <c r="H85" s="111">
        <f t="shared" si="28"/>
        <v>129</v>
      </c>
      <c r="I85" s="112">
        <v>91</v>
      </c>
      <c r="J85" s="121">
        <v>0</v>
      </c>
    </row>
    <row r="86" spans="1:10" ht="18.75" x14ac:dyDescent="0.3">
      <c r="A86" s="79" t="s">
        <v>79</v>
      </c>
      <c r="B86" s="117">
        <v>415</v>
      </c>
      <c r="C86" s="141">
        <v>527</v>
      </c>
      <c r="D86" s="117">
        <v>39047</v>
      </c>
      <c r="E86" s="172">
        <f t="shared" si="26"/>
        <v>94.089156626506025</v>
      </c>
      <c r="F86" s="153">
        <v>113</v>
      </c>
      <c r="G86" s="153">
        <f t="shared" si="27"/>
        <v>414</v>
      </c>
      <c r="H86" s="111">
        <f t="shared" si="28"/>
        <v>337</v>
      </c>
      <c r="I86" s="112">
        <v>190</v>
      </c>
      <c r="J86" s="121">
        <v>0</v>
      </c>
    </row>
    <row r="87" spans="1:10" ht="18.75" x14ac:dyDescent="0.3">
      <c r="A87" s="79" t="s">
        <v>80</v>
      </c>
      <c r="B87" s="117">
        <v>128</v>
      </c>
      <c r="C87" s="141">
        <v>173</v>
      </c>
      <c r="D87" s="117">
        <v>11499</v>
      </c>
      <c r="E87" s="172">
        <f t="shared" si="26"/>
        <v>89.8359375</v>
      </c>
      <c r="F87" s="153">
        <v>44</v>
      </c>
      <c r="G87" s="153">
        <f t="shared" si="27"/>
        <v>129</v>
      </c>
      <c r="H87" s="111">
        <f t="shared" si="28"/>
        <v>102</v>
      </c>
      <c r="I87" s="112">
        <v>71</v>
      </c>
      <c r="J87" s="121">
        <v>0</v>
      </c>
    </row>
    <row r="88" spans="1:10" ht="19.5" thickBot="1" x14ac:dyDescent="0.35">
      <c r="A88" s="86" t="s">
        <v>81</v>
      </c>
      <c r="B88" s="144">
        <v>725</v>
      </c>
      <c r="C88" s="145">
        <v>922</v>
      </c>
      <c r="D88" s="144">
        <v>66179</v>
      </c>
      <c r="E88" s="173">
        <f t="shared" si="26"/>
        <v>91.281379310344832</v>
      </c>
      <c r="F88" s="164">
        <v>184</v>
      </c>
      <c r="G88" s="153">
        <f t="shared" si="27"/>
        <v>738</v>
      </c>
      <c r="H88" s="159">
        <f t="shared" si="28"/>
        <v>569</v>
      </c>
      <c r="I88" s="131">
        <v>353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3805</v>
      </c>
      <c r="C89" s="133">
        <f t="shared" ref="C89:E89" si="29">SUM(C79:C88)</f>
        <v>5112</v>
      </c>
      <c r="D89" s="133">
        <f t="shared" si="29"/>
        <v>362205</v>
      </c>
      <c r="E89" s="176">
        <f t="shared" si="29"/>
        <v>961.8973534677566</v>
      </c>
      <c r="F89" s="177">
        <f>SUM(F79:F88)</f>
        <v>1253</v>
      </c>
      <c r="G89" s="177">
        <f>SUM(G79:G88)</f>
        <v>3859</v>
      </c>
      <c r="H89" s="161">
        <f>SUM(H79:H88)</f>
        <v>3188</v>
      </c>
      <c r="I89" s="162">
        <f t="shared" ref="I89:J89" si="30">SUM(I79:I88)</f>
        <v>1924</v>
      </c>
      <c r="J89" s="163">
        <f t="shared" si="3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339</v>
      </c>
      <c r="C92" s="139">
        <v>423</v>
      </c>
      <c r="D92" s="152">
        <v>29635</v>
      </c>
      <c r="E92" s="106">
        <f t="shared" ref="E92:E100" si="31">D92/B92</f>
        <v>87.418879056047203</v>
      </c>
      <c r="F92" s="153">
        <v>78</v>
      </c>
      <c r="G92" s="153">
        <f t="shared" ref="G92:G100" si="32">C92-F92</f>
        <v>345</v>
      </c>
      <c r="H92" s="154">
        <f t="shared" ref="H92:H100" si="33">C92-I92-J92</f>
        <v>255</v>
      </c>
      <c r="I92" s="107">
        <v>168</v>
      </c>
      <c r="J92" s="108">
        <v>0</v>
      </c>
    </row>
    <row r="93" spans="1:10" ht="18.75" x14ac:dyDescent="0.3">
      <c r="A93" s="79" t="s">
        <v>84</v>
      </c>
      <c r="B93" s="117">
        <v>408</v>
      </c>
      <c r="C93" s="141">
        <v>477</v>
      </c>
      <c r="D93" s="156">
        <v>31847</v>
      </c>
      <c r="E93" s="85">
        <f t="shared" si="31"/>
        <v>78.056372549019613</v>
      </c>
      <c r="F93" s="153">
        <v>61</v>
      </c>
      <c r="G93" s="153">
        <f t="shared" si="32"/>
        <v>416</v>
      </c>
      <c r="H93" s="111">
        <f t="shared" si="33"/>
        <v>270</v>
      </c>
      <c r="I93" s="112">
        <v>207</v>
      </c>
      <c r="J93" s="121">
        <v>0</v>
      </c>
    </row>
    <row r="94" spans="1:10" ht="18.75" x14ac:dyDescent="0.3">
      <c r="A94" s="79" t="s">
        <v>85</v>
      </c>
      <c r="B94" s="117">
        <v>235</v>
      </c>
      <c r="C94" s="141">
        <v>276</v>
      </c>
      <c r="D94" s="156">
        <v>18077</v>
      </c>
      <c r="E94" s="85">
        <f t="shared" si="31"/>
        <v>76.923404255319156</v>
      </c>
      <c r="F94" s="153">
        <v>40</v>
      </c>
      <c r="G94" s="153">
        <f t="shared" si="32"/>
        <v>236</v>
      </c>
      <c r="H94" s="111">
        <f t="shared" si="33"/>
        <v>172</v>
      </c>
      <c r="I94" s="112">
        <v>104</v>
      </c>
      <c r="J94" s="121">
        <v>0</v>
      </c>
    </row>
    <row r="95" spans="1:10" ht="18.75" x14ac:dyDescent="0.3">
      <c r="A95" s="79" t="s">
        <v>86</v>
      </c>
      <c r="B95" s="117">
        <v>123</v>
      </c>
      <c r="C95" s="141">
        <v>144</v>
      </c>
      <c r="D95" s="156">
        <v>9475</v>
      </c>
      <c r="E95" s="85">
        <f t="shared" si="31"/>
        <v>77.032520325203251</v>
      </c>
      <c r="F95" s="153">
        <v>20</v>
      </c>
      <c r="G95" s="153">
        <f t="shared" si="32"/>
        <v>124</v>
      </c>
      <c r="H95" s="111">
        <f t="shared" si="33"/>
        <v>80</v>
      </c>
      <c r="I95" s="112">
        <v>64</v>
      </c>
      <c r="J95" s="121">
        <v>0</v>
      </c>
    </row>
    <row r="96" spans="1:10" ht="18.75" x14ac:dyDescent="0.3">
      <c r="A96" s="79" t="s">
        <v>87</v>
      </c>
      <c r="B96" s="117">
        <v>368</v>
      </c>
      <c r="C96" s="141">
        <v>429</v>
      </c>
      <c r="D96" s="156">
        <v>27784</v>
      </c>
      <c r="E96" s="85">
        <f t="shared" si="31"/>
        <v>75.5</v>
      </c>
      <c r="F96" s="153">
        <v>45</v>
      </c>
      <c r="G96" s="153">
        <f t="shared" si="32"/>
        <v>384</v>
      </c>
      <c r="H96" s="111">
        <f t="shared" si="33"/>
        <v>262</v>
      </c>
      <c r="I96" s="112">
        <v>167</v>
      </c>
      <c r="J96" s="121">
        <v>0</v>
      </c>
    </row>
    <row r="97" spans="1:10" ht="18.75" x14ac:dyDescent="0.3">
      <c r="A97" s="79" t="s">
        <v>88</v>
      </c>
      <c r="B97" s="117">
        <v>78</v>
      </c>
      <c r="C97" s="141">
        <v>123</v>
      </c>
      <c r="D97" s="156">
        <v>10287</v>
      </c>
      <c r="E97" s="85">
        <f t="shared" si="31"/>
        <v>131.88461538461539</v>
      </c>
      <c r="F97" s="153">
        <v>37</v>
      </c>
      <c r="G97" s="153">
        <f t="shared" si="32"/>
        <v>86</v>
      </c>
      <c r="H97" s="111">
        <f t="shared" si="33"/>
        <v>69</v>
      </c>
      <c r="I97" s="112">
        <v>54</v>
      </c>
      <c r="J97" s="121">
        <v>0</v>
      </c>
    </row>
    <row r="98" spans="1:10" ht="18.75" x14ac:dyDescent="0.3">
      <c r="A98" s="79" t="s">
        <v>89</v>
      </c>
      <c r="B98" s="117">
        <v>1139</v>
      </c>
      <c r="C98" s="141">
        <v>1601</v>
      </c>
      <c r="D98" s="156">
        <v>108981</v>
      </c>
      <c r="E98" s="85">
        <f t="shared" si="31"/>
        <v>95.681299385425817</v>
      </c>
      <c r="F98" s="153">
        <v>430</v>
      </c>
      <c r="G98" s="153">
        <f t="shared" si="32"/>
        <v>1171</v>
      </c>
      <c r="H98" s="111">
        <f t="shared" si="33"/>
        <v>1002</v>
      </c>
      <c r="I98" s="112">
        <v>599</v>
      </c>
      <c r="J98" s="121">
        <v>0</v>
      </c>
    </row>
    <row r="99" spans="1:10" ht="18.75" x14ac:dyDescent="0.3">
      <c r="A99" s="178" t="s">
        <v>90</v>
      </c>
      <c r="B99" s="117">
        <v>284</v>
      </c>
      <c r="C99" s="141">
        <v>340</v>
      </c>
      <c r="D99" s="179">
        <v>22673</v>
      </c>
      <c r="E99" s="180">
        <f t="shared" si="31"/>
        <v>79.83450704225352</v>
      </c>
      <c r="F99" s="153">
        <v>53</v>
      </c>
      <c r="G99" s="153">
        <f t="shared" si="32"/>
        <v>287</v>
      </c>
      <c r="H99" s="111">
        <f t="shared" si="33"/>
        <v>185</v>
      </c>
      <c r="I99" s="112">
        <v>155</v>
      </c>
      <c r="J99" s="121">
        <v>0</v>
      </c>
    </row>
    <row r="100" spans="1:10" ht="19.5" thickBot="1" x14ac:dyDescent="0.35">
      <c r="A100" s="79" t="s">
        <v>91</v>
      </c>
      <c r="B100" s="144">
        <v>485</v>
      </c>
      <c r="C100" s="145">
        <v>596</v>
      </c>
      <c r="D100" s="158">
        <v>39541</v>
      </c>
      <c r="E100" s="92">
        <f t="shared" si="31"/>
        <v>81.52783505154639</v>
      </c>
      <c r="F100" s="164">
        <v>102</v>
      </c>
      <c r="G100" s="153">
        <f t="shared" si="32"/>
        <v>494</v>
      </c>
      <c r="H100" s="159">
        <f t="shared" si="33"/>
        <v>352</v>
      </c>
      <c r="I100" s="131">
        <v>244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3459</v>
      </c>
      <c r="C101" s="133">
        <f t="shared" ref="C101:G101" si="34">SUM(C92:C100)</f>
        <v>4409</v>
      </c>
      <c r="D101" s="133">
        <f t="shared" si="34"/>
        <v>298300</v>
      </c>
      <c r="E101" s="160">
        <f t="shared" si="34"/>
        <v>783.85943304943044</v>
      </c>
      <c r="F101" s="133">
        <f t="shared" si="34"/>
        <v>866</v>
      </c>
      <c r="G101" s="177">
        <f t="shared" si="34"/>
        <v>3543</v>
      </c>
      <c r="H101" s="161">
        <f>SUM(H92:H100)</f>
        <v>2647</v>
      </c>
      <c r="I101" s="162">
        <f>SUM(I92:I100)</f>
        <v>1762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252</v>
      </c>
      <c r="C104" s="183">
        <v>302</v>
      </c>
      <c r="D104" s="182">
        <v>23958</v>
      </c>
      <c r="E104" s="170">
        <f t="shared" ref="E104:E117" si="35">D104/B104</f>
        <v>95.071428571428569</v>
      </c>
      <c r="F104" s="153">
        <v>33</v>
      </c>
      <c r="G104" s="153">
        <f t="shared" ref="G104:G117" si="36">C104-F104</f>
        <v>269</v>
      </c>
      <c r="H104" s="154">
        <f t="shared" ref="H104:H117" si="37">C104-I104-J104</f>
        <v>183</v>
      </c>
      <c r="I104" s="107">
        <v>119</v>
      </c>
      <c r="J104" s="108">
        <v>0</v>
      </c>
    </row>
    <row r="105" spans="1:10" ht="18.75" x14ac:dyDescent="0.3">
      <c r="A105" s="184" t="s">
        <v>94</v>
      </c>
      <c r="B105" s="117">
        <v>363</v>
      </c>
      <c r="C105" s="119">
        <v>458</v>
      </c>
      <c r="D105" s="117">
        <v>30792</v>
      </c>
      <c r="E105" s="172">
        <f t="shared" si="35"/>
        <v>84.826446280991732</v>
      </c>
      <c r="F105" s="153">
        <v>81</v>
      </c>
      <c r="G105" s="153">
        <f t="shared" si="36"/>
        <v>377</v>
      </c>
      <c r="H105" s="111">
        <f t="shared" si="37"/>
        <v>279</v>
      </c>
      <c r="I105" s="112">
        <v>179</v>
      </c>
      <c r="J105" s="121">
        <v>0</v>
      </c>
    </row>
    <row r="106" spans="1:10" ht="18.75" x14ac:dyDescent="0.3">
      <c r="A106" s="184" t="s">
        <v>95</v>
      </c>
      <c r="B106" s="114">
        <v>66</v>
      </c>
      <c r="C106" s="185">
        <v>74</v>
      </c>
      <c r="D106" s="114">
        <v>5061</v>
      </c>
      <c r="E106" s="172">
        <f t="shared" si="35"/>
        <v>76.681818181818187</v>
      </c>
      <c r="F106" s="153">
        <v>6</v>
      </c>
      <c r="G106" s="153">
        <f t="shared" si="36"/>
        <v>68</v>
      </c>
      <c r="H106" s="111">
        <f t="shared" si="37"/>
        <v>52</v>
      </c>
      <c r="I106" s="112">
        <v>22</v>
      </c>
      <c r="J106" s="121">
        <v>0</v>
      </c>
    </row>
    <row r="107" spans="1:10" ht="18.75" x14ac:dyDescent="0.3">
      <c r="A107" s="184" t="s">
        <v>96</v>
      </c>
      <c r="B107" s="117">
        <v>462</v>
      </c>
      <c r="C107" s="141">
        <v>542</v>
      </c>
      <c r="D107" s="117">
        <v>35759</v>
      </c>
      <c r="E107" s="172">
        <f t="shared" si="35"/>
        <v>77.400432900432904</v>
      </c>
      <c r="F107" s="153">
        <v>68</v>
      </c>
      <c r="G107" s="153">
        <f t="shared" si="36"/>
        <v>474</v>
      </c>
      <c r="H107" s="111">
        <f t="shared" si="37"/>
        <v>315</v>
      </c>
      <c r="I107" s="112">
        <v>227</v>
      </c>
      <c r="J107" s="121">
        <v>0</v>
      </c>
    </row>
    <row r="108" spans="1:10" ht="18.75" x14ac:dyDescent="0.3">
      <c r="A108" s="79" t="s">
        <v>97</v>
      </c>
      <c r="B108" s="117">
        <v>343</v>
      </c>
      <c r="C108" s="141">
        <v>392</v>
      </c>
      <c r="D108" s="117">
        <v>25227</v>
      </c>
      <c r="E108" s="172">
        <f t="shared" si="35"/>
        <v>73.548104956268219</v>
      </c>
      <c r="F108" s="153">
        <v>41</v>
      </c>
      <c r="G108" s="153">
        <f t="shared" si="36"/>
        <v>351</v>
      </c>
      <c r="H108" s="111">
        <f t="shared" si="37"/>
        <v>245</v>
      </c>
      <c r="I108" s="112">
        <v>147</v>
      </c>
      <c r="J108" s="121">
        <v>0</v>
      </c>
    </row>
    <row r="109" spans="1:10" ht="18.75" x14ac:dyDescent="0.3">
      <c r="A109" s="79" t="s">
        <v>98</v>
      </c>
      <c r="B109" s="117">
        <v>320</v>
      </c>
      <c r="C109" s="141">
        <v>377</v>
      </c>
      <c r="D109" s="117">
        <v>36315</v>
      </c>
      <c r="E109" s="172">
        <f t="shared" si="35"/>
        <v>113.484375</v>
      </c>
      <c r="F109" s="153">
        <v>54</v>
      </c>
      <c r="G109" s="153">
        <f t="shared" si="36"/>
        <v>323</v>
      </c>
      <c r="H109" s="111">
        <f t="shared" si="37"/>
        <v>211</v>
      </c>
      <c r="I109" s="112">
        <v>166</v>
      </c>
      <c r="J109" s="121">
        <v>0</v>
      </c>
    </row>
    <row r="110" spans="1:10" ht="18.75" x14ac:dyDescent="0.3">
      <c r="A110" s="79" t="s">
        <v>99</v>
      </c>
      <c r="B110" s="117">
        <v>520</v>
      </c>
      <c r="C110" s="141">
        <v>622</v>
      </c>
      <c r="D110" s="117">
        <v>41078</v>
      </c>
      <c r="E110" s="172">
        <f t="shared" si="35"/>
        <v>78.996153846153845</v>
      </c>
      <c r="F110" s="153">
        <v>97</v>
      </c>
      <c r="G110" s="153">
        <f t="shared" si="36"/>
        <v>525</v>
      </c>
      <c r="H110" s="111">
        <f t="shared" si="37"/>
        <v>400</v>
      </c>
      <c r="I110" s="112">
        <v>222</v>
      </c>
      <c r="J110" s="121">
        <v>0</v>
      </c>
    </row>
    <row r="111" spans="1:10" ht="18.75" x14ac:dyDescent="0.3">
      <c r="A111" s="79" t="s">
        <v>100</v>
      </c>
      <c r="B111" s="117">
        <v>418</v>
      </c>
      <c r="C111" s="141">
        <v>480</v>
      </c>
      <c r="D111" s="117">
        <v>37557</v>
      </c>
      <c r="E111" s="172">
        <f t="shared" si="35"/>
        <v>89.849282296650713</v>
      </c>
      <c r="F111" s="153">
        <v>45</v>
      </c>
      <c r="G111" s="153">
        <f t="shared" si="36"/>
        <v>435</v>
      </c>
      <c r="H111" s="111">
        <f t="shared" si="37"/>
        <v>262</v>
      </c>
      <c r="I111" s="112">
        <v>218</v>
      </c>
      <c r="J111" s="121">
        <v>0</v>
      </c>
    </row>
    <row r="112" spans="1:10" ht="18.75" x14ac:dyDescent="0.3">
      <c r="A112" s="79" t="s">
        <v>101</v>
      </c>
      <c r="B112" s="117">
        <v>419</v>
      </c>
      <c r="C112" s="141">
        <v>521</v>
      </c>
      <c r="D112" s="117">
        <v>36512</v>
      </c>
      <c r="E112" s="172">
        <f t="shared" si="35"/>
        <v>87.140811455847256</v>
      </c>
      <c r="F112" s="153">
        <v>102</v>
      </c>
      <c r="G112" s="153">
        <f t="shared" si="36"/>
        <v>419</v>
      </c>
      <c r="H112" s="111">
        <f t="shared" si="37"/>
        <v>291</v>
      </c>
      <c r="I112" s="112">
        <v>230</v>
      </c>
      <c r="J112" s="121">
        <v>0</v>
      </c>
    </row>
    <row r="113" spans="1:10" ht="18.75" x14ac:dyDescent="0.3">
      <c r="A113" s="79" t="s">
        <v>102</v>
      </c>
      <c r="B113" s="117">
        <v>545</v>
      </c>
      <c r="C113" s="141">
        <v>635</v>
      </c>
      <c r="D113" s="117">
        <v>42532</v>
      </c>
      <c r="E113" s="172">
        <f t="shared" si="35"/>
        <v>78.040366972477059</v>
      </c>
      <c r="F113" s="153">
        <v>81</v>
      </c>
      <c r="G113" s="153">
        <f t="shared" si="36"/>
        <v>554</v>
      </c>
      <c r="H113" s="111">
        <f t="shared" si="37"/>
        <v>409</v>
      </c>
      <c r="I113" s="112">
        <v>226</v>
      </c>
      <c r="J113" s="121">
        <v>0</v>
      </c>
    </row>
    <row r="114" spans="1:10" ht="18.75" x14ac:dyDescent="0.3">
      <c r="A114" s="79" t="s">
        <v>103</v>
      </c>
      <c r="B114" s="117">
        <v>632</v>
      </c>
      <c r="C114" s="141">
        <v>807</v>
      </c>
      <c r="D114" s="117">
        <v>53159</v>
      </c>
      <c r="E114" s="172">
        <f t="shared" si="35"/>
        <v>84.112341772151893</v>
      </c>
      <c r="F114" s="153">
        <v>168</v>
      </c>
      <c r="G114" s="153">
        <f t="shared" si="36"/>
        <v>639</v>
      </c>
      <c r="H114" s="111">
        <f t="shared" si="37"/>
        <v>494</v>
      </c>
      <c r="I114" s="112">
        <v>313</v>
      </c>
      <c r="J114" s="121">
        <v>0</v>
      </c>
    </row>
    <row r="115" spans="1:10" ht="18.75" x14ac:dyDescent="0.3">
      <c r="A115" s="79" t="s">
        <v>104</v>
      </c>
      <c r="B115" s="117">
        <v>1295</v>
      </c>
      <c r="C115" s="141">
        <v>1537</v>
      </c>
      <c r="D115" s="117">
        <v>100365</v>
      </c>
      <c r="E115" s="172">
        <f t="shared" si="35"/>
        <v>77.501930501930502</v>
      </c>
      <c r="F115" s="153">
        <v>236</v>
      </c>
      <c r="G115" s="153">
        <f t="shared" si="36"/>
        <v>1301</v>
      </c>
      <c r="H115" s="111">
        <f t="shared" si="37"/>
        <v>937</v>
      </c>
      <c r="I115" s="112">
        <v>600</v>
      </c>
      <c r="J115" s="121">
        <v>0</v>
      </c>
    </row>
    <row r="116" spans="1:10" ht="18.75" x14ac:dyDescent="0.3">
      <c r="A116" s="79" t="s">
        <v>105</v>
      </c>
      <c r="B116" s="117">
        <v>310</v>
      </c>
      <c r="C116" s="141">
        <v>361</v>
      </c>
      <c r="D116" s="117">
        <v>26215</v>
      </c>
      <c r="E116" s="172">
        <f t="shared" si="35"/>
        <v>84.564516129032256</v>
      </c>
      <c r="F116" s="153">
        <v>49</v>
      </c>
      <c r="G116" s="153">
        <f t="shared" si="36"/>
        <v>312</v>
      </c>
      <c r="H116" s="111">
        <f t="shared" si="37"/>
        <v>216</v>
      </c>
      <c r="I116" s="112">
        <v>145</v>
      </c>
      <c r="J116" s="121">
        <v>0</v>
      </c>
    </row>
    <row r="117" spans="1:10" ht="19.5" thickBot="1" x14ac:dyDescent="0.35">
      <c r="A117" s="79" t="s">
        <v>106</v>
      </c>
      <c r="B117" s="144">
        <v>574</v>
      </c>
      <c r="C117" s="145">
        <v>628</v>
      </c>
      <c r="D117" s="144">
        <v>42187</v>
      </c>
      <c r="E117" s="173">
        <f t="shared" si="35"/>
        <v>73.49651567944251</v>
      </c>
      <c r="F117" s="164">
        <v>46</v>
      </c>
      <c r="G117" s="153">
        <f t="shared" si="36"/>
        <v>582</v>
      </c>
      <c r="H117" s="159">
        <f t="shared" si="37"/>
        <v>374</v>
      </c>
      <c r="I117" s="131">
        <v>254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6519</v>
      </c>
      <c r="C118" s="133">
        <f t="shared" ref="C118:J118" si="38">SUM(C104:C117)</f>
        <v>7736</v>
      </c>
      <c r="D118" s="133">
        <f t="shared" si="38"/>
        <v>536717</v>
      </c>
      <c r="E118" s="160">
        <f t="shared" si="38"/>
        <v>1174.7145245446256</v>
      </c>
      <c r="F118" s="134">
        <f t="shared" si="38"/>
        <v>1107</v>
      </c>
      <c r="G118" s="134">
        <f t="shared" si="38"/>
        <v>6629</v>
      </c>
      <c r="H118" s="161">
        <f>SUM(H104:H117)</f>
        <v>4668</v>
      </c>
      <c r="I118" s="162">
        <f t="shared" si="38"/>
        <v>3068</v>
      </c>
      <c r="J118" s="163">
        <f t="shared" si="38"/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109</v>
      </c>
      <c r="B121" s="138">
        <v>722</v>
      </c>
      <c r="C121" s="186">
        <v>812</v>
      </c>
      <c r="D121" s="138">
        <v>58128</v>
      </c>
      <c r="E121" s="170">
        <f t="shared" ref="E121:E128" si="39">D121/B121</f>
        <v>80.50969529085873</v>
      </c>
      <c r="F121" s="138">
        <v>87</v>
      </c>
      <c r="G121" s="186">
        <f t="shared" ref="G121:G128" si="40">C121-F121</f>
        <v>725</v>
      </c>
      <c r="H121" s="106">
        <f t="shared" ref="H121:H128" si="41">C121-I121-J121</f>
        <v>479</v>
      </c>
      <c r="I121" s="107">
        <v>333</v>
      </c>
      <c r="J121" s="140">
        <v>0</v>
      </c>
    </row>
    <row r="122" spans="1:10" ht="18.75" x14ac:dyDescent="0.3">
      <c r="A122" s="79" t="s">
        <v>110</v>
      </c>
      <c r="B122" s="114">
        <v>141</v>
      </c>
      <c r="C122" s="153">
        <v>158</v>
      </c>
      <c r="D122" s="114">
        <v>11636</v>
      </c>
      <c r="E122" s="172">
        <f t="shared" si="39"/>
        <v>82.524822695035468</v>
      </c>
      <c r="F122" s="117">
        <v>17</v>
      </c>
      <c r="G122" s="187">
        <f t="shared" si="40"/>
        <v>141</v>
      </c>
      <c r="H122" s="85">
        <f t="shared" si="41"/>
        <v>110</v>
      </c>
      <c r="I122" s="112">
        <v>48</v>
      </c>
      <c r="J122" s="142">
        <v>0</v>
      </c>
    </row>
    <row r="123" spans="1:10" ht="18.75" x14ac:dyDescent="0.3">
      <c r="A123" s="79" t="s">
        <v>111</v>
      </c>
      <c r="B123" s="117">
        <v>839</v>
      </c>
      <c r="C123" s="155">
        <v>998</v>
      </c>
      <c r="D123" s="117">
        <v>69235</v>
      </c>
      <c r="E123" s="172">
        <f t="shared" si="39"/>
        <v>82.520858164481524</v>
      </c>
      <c r="F123" s="117">
        <v>146</v>
      </c>
      <c r="G123" s="187">
        <f t="shared" si="40"/>
        <v>852</v>
      </c>
      <c r="H123" s="85">
        <f t="shared" si="41"/>
        <v>570</v>
      </c>
      <c r="I123" s="112">
        <v>428</v>
      </c>
      <c r="J123" s="142">
        <v>0</v>
      </c>
    </row>
    <row r="124" spans="1:10" ht="18.75" x14ac:dyDescent="0.3">
      <c r="A124" s="79" t="s">
        <v>112</v>
      </c>
      <c r="B124" s="117">
        <v>896</v>
      </c>
      <c r="C124" s="155">
        <v>1128</v>
      </c>
      <c r="D124" s="117">
        <v>75323</v>
      </c>
      <c r="E124" s="172">
        <f t="shared" si="39"/>
        <v>84.065848214285708</v>
      </c>
      <c r="F124" s="117">
        <v>220</v>
      </c>
      <c r="G124" s="187">
        <f t="shared" si="40"/>
        <v>908</v>
      </c>
      <c r="H124" s="85">
        <f t="shared" si="41"/>
        <v>743</v>
      </c>
      <c r="I124" s="112">
        <v>385</v>
      </c>
      <c r="J124" s="142">
        <v>0</v>
      </c>
    </row>
    <row r="125" spans="1:10" ht="18.75" x14ac:dyDescent="0.3">
      <c r="A125" s="79" t="s">
        <v>113</v>
      </c>
      <c r="B125" s="117">
        <v>681</v>
      </c>
      <c r="C125" s="155">
        <v>820</v>
      </c>
      <c r="D125" s="117">
        <v>55971</v>
      </c>
      <c r="E125" s="172">
        <f t="shared" si="39"/>
        <v>82.189427312775337</v>
      </c>
      <c r="F125" s="117">
        <v>139</v>
      </c>
      <c r="G125" s="187">
        <f t="shared" si="40"/>
        <v>681</v>
      </c>
      <c r="H125" s="85">
        <f t="shared" si="41"/>
        <v>537</v>
      </c>
      <c r="I125" s="112">
        <v>283</v>
      </c>
      <c r="J125" s="142">
        <v>0</v>
      </c>
    </row>
    <row r="126" spans="1:10" ht="18.75" x14ac:dyDescent="0.3">
      <c r="A126" s="79" t="s">
        <v>114</v>
      </c>
      <c r="B126" s="117">
        <v>725</v>
      </c>
      <c r="C126" s="155">
        <v>939</v>
      </c>
      <c r="D126" s="117">
        <v>61464</v>
      </c>
      <c r="E126" s="172">
        <f t="shared" si="39"/>
        <v>84.777931034482762</v>
      </c>
      <c r="F126" s="117">
        <v>206</v>
      </c>
      <c r="G126" s="187">
        <f t="shared" si="40"/>
        <v>733</v>
      </c>
      <c r="H126" s="85">
        <f t="shared" si="41"/>
        <v>570</v>
      </c>
      <c r="I126" s="112">
        <v>369</v>
      </c>
      <c r="J126" s="142">
        <v>0</v>
      </c>
    </row>
    <row r="127" spans="1:10" ht="18.75" x14ac:dyDescent="0.3">
      <c r="A127" s="79" t="s">
        <v>115</v>
      </c>
      <c r="B127" s="117">
        <v>1151</v>
      </c>
      <c r="C127" s="155">
        <v>1483</v>
      </c>
      <c r="D127" s="117">
        <v>103819</v>
      </c>
      <c r="E127" s="172">
        <f t="shared" si="39"/>
        <v>90.198957428323197</v>
      </c>
      <c r="F127" s="117">
        <v>325</v>
      </c>
      <c r="G127" s="187">
        <f t="shared" si="40"/>
        <v>1158</v>
      </c>
      <c r="H127" s="85">
        <f t="shared" si="41"/>
        <v>953</v>
      </c>
      <c r="I127" s="112">
        <v>530</v>
      </c>
      <c r="J127" s="142">
        <v>0</v>
      </c>
    </row>
    <row r="128" spans="1:10" ht="19.5" thickBot="1" x14ac:dyDescent="0.35">
      <c r="A128" s="178" t="s">
        <v>108</v>
      </c>
      <c r="B128" s="144">
        <v>168</v>
      </c>
      <c r="C128" s="157">
        <v>227</v>
      </c>
      <c r="D128" s="144">
        <v>15019</v>
      </c>
      <c r="E128" s="173">
        <f t="shared" si="39"/>
        <v>89.398809523809518</v>
      </c>
      <c r="F128" s="144">
        <v>61</v>
      </c>
      <c r="G128" s="188">
        <f t="shared" si="40"/>
        <v>166</v>
      </c>
      <c r="H128" s="92">
        <f t="shared" si="41"/>
        <v>136</v>
      </c>
      <c r="I128" s="131">
        <v>91</v>
      </c>
      <c r="J128" s="146">
        <v>0</v>
      </c>
    </row>
    <row r="129" spans="1:10" ht="19.5" thickBot="1" x14ac:dyDescent="0.35">
      <c r="A129" s="95" t="s">
        <v>49</v>
      </c>
      <c r="B129" s="133">
        <f t="shared" ref="B129:J129" si="42">SUM(B121:B128)</f>
        <v>5323</v>
      </c>
      <c r="C129" s="133">
        <f t="shared" si="42"/>
        <v>6565</v>
      </c>
      <c r="D129" s="133">
        <f t="shared" si="42"/>
        <v>450595</v>
      </c>
      <c r="E129" s="160">
        <f t="shared" si="42"/>
        <v>676.18634966405227</v>
      </c>
      <c r="F129" s="147">
        <f t="shared" si="42"/>
        <v>1201</v>
      </c>
      <c r="G129" s="147">
        <f t="shared" si="42"/>
        <v>5364</v>
      </c>
      <c r="H129" s="161">
        <f>SUM(H121:H128)</f>
        <v>4098</v>
      </c>
      <c r="I129" s="162">
        <f>SUM(I121:I128)</f>
        <v>2467</v>
      </c>
      <c r="J129" s="163">
        <f t="shared" si="42"/>
        <v>0</v>
      </c>
    </row>
    <row r="130" spans="1:10" ht="19.5" thickBot="1" x14ac:dyDescent="0.35">
      <c r="A130" s="148"/>
      <c r="B130" s="149"/>
      <c r="C130" s="149"/>
      <c r="D130" s="149"/>
      <c r="E130" s="150"/>
      <c r="F130" s="137"/>
      <c r="G130" s="137"/>
      <c r="H130" s="102"/>
      <c r="I130" s="102"/>
      <c r="J130" s="102"/>
    </row>
    <row r="131" spans="1:10" ht="19.5" thickBot="1" x14ac:dyDescent="0.35">
      <c r="A131" s="189" t="s">
        <v>116</v>
      </c>
      <c r="B131" s="190">
        <f t="shared" ref="B131:J131" si="43">SUM(B129+B118+B101+B89+B76+B67+B57+B47+B33+B17)</f>
        <v>45114</v>
      </c>
      <c r="C131" s="190">
        <f t="shared" si="43"/>
        <v>57498</v>
      </c>
      <c r="D131" s="190">
        <f t="shared" si="43"/>
        <v>4040818</v>
      </c>
      <c r="E131" s="190">
        <f t="shared" si="43"/>
        <v>8382.3896662991101</v>
      </c>
      <c r="F131" s="134">
        <f t="shared" si="43"/>
        <v>11513</v>
      </c>
      <c r="G131" s="134">
        <f t="shared" si="43"/>
        <v>45985</v>
      </c>
      <c r="H131" s="133">
        <f t="shared" si="43"/>
        <v>35157</v>
      </c>
      <c r="I131" s="177">
        <f t="shared" si="43"/>
        <v>22341</v>
      </c>
      <c r="J131" s="191">
        <f t="shared" si="43"/>
        <v>0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A19:J19"/>
    <mergeCell ref="D5:F5"/>
    <mergeCell ref="B1:I1"/>
    <mergeCell ref="B2:I2"/>
    <mergeCell ref="B3:I3"/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xSplit="1" ySplit="7" topLeftCell="B123" activePane="bottomRight" state="frozen"/>
      <selection pane="topRight" activeCell="B1" sqref="B1"/>
      <selection pane="bottomLeft" activeCell="A8" sqref="A8"/>
      <selection pane="bottomRight" activeCell="E8" sqref="E8"/>
    </sheetView>
  </sheetViews>
  <sheetFormatPr defaultRowHeight="15" x14ac:dyDescent="0.25"/>
  <cols>
    <col min="1" max="1" width="18.140625" style="56" bestFit="1" customWidth="1"/>
    <col min="2" max="2" width="9" style="56" bestFit="1" customWidth="1"/>
    <col min="3" max="3" width="15.42578125" style="56" bestFit="1" customWidth="1"/>
    <col min="4" max="4" width="12.7109375" style="56" bestFit="1" customWidth="1"/>
    <col min="5" max="5" width="31.42578125" style="56" bestFit="1" customWidth="1"/>
    <col min="6" max="6" width="11.42578125" style="56" bestFit="1" customWidth="1"/>
    <col min="7" max="7" width="13.85546875" style="56" bestFit="1" customWidth="1"/>
    <col min="8" max="8" width="14.42578125" style="56" bestFit="1" customWidth="1"/>
    <col min="9" max="9" width="10.85546875" style="56" customWidth="1"/>
    <col min="10" max="16384" width="9.140625" style="56"/>
  </cols>
  <sheetData>
    <row r="1" spans="1:10" ht="18.75" x14ac:dyDescent="0.3">
      <c r="D1" s="425" t="s">
        <v>0</v>
      </c>
      <c r="E1" s="425"/>
    </row>
    <row r="2" spans="1:10" ht="18.75" x14ac:dyDescent="0.3">
      <c r="D2" s="425" t="s">
        <v>1</v>
      </c>
      <c r="E2" s="425"/>
    </row>
    <row r="3" spans="1:10" ht="18.75" x14ac:dyDescent="0.3">
      <c r="D3" s="426" t="s">
        <v>2</v>
      </c>
      <c r="E3" s="426"/>
    </row>
    <row r="4" spans="1:10" ht="18.75" x14ac:dyDescent="0.3">
      <c r="D4" s="425" t="s">
        <v>3</v>
      </c>
      <c r="E4" s="425"/>
    </row>
    <row r="5" spans="1:10" ht="18.75" x14ac:dyDescent="0.3">
      <c r="D5" s="427" t="s">
        <v>188</v>
      </c>
      <c r="E5" s="427"/>
    </row>
    <row r="6" spans="1:10" ht="15.75" thickBot="1" x14ac:dyDescent="0.3"/>
    <row r="7" spans="1:10" ht="32.25" thickBot="1" x14ac:dyDescent="0.3">
      <c r="A7" s="192"/>
      <c r="B7" s="193" t="s">
        <v>4</v>
      </c>
      <c r="C7" s="59" t="s">
        <v>5</v>
      </c>
      <c r="D7" s="194" t="s">
        <v>117</v>
      </c>
      <c r="E7" s="195" t="s">
        <v>6</v>
      </c>
      <c r="F7" s="196" t="s">
        <v>7</v>
      </c>
      <c r="G7" s="197" t="s">
        <v>8</v>
      </c>
      <c r="H7" s="195" t="s">
        <v>9</v>
      </c>
      <c r="I7" s="198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463</v>
      </c>
      <c r="C9" s="72">
        <v>555</v>
      </c>
      <c r="D9" s="73">
        <v>37442</v>
      </c>
      <c r="E9" s="74">
        <f>D9/B9</f>
        <v>80.868250539956804</v>
      </c>
      <c r="F9" s="71">
        <v>76</v>
      </c>
      <c r="G9" s="75">
        <f t="shared" ref="G9:G16" si="0">C9-F9</f>
        <v>479</v>
      </c>
      <c r="H9" s="76">
        <f t="shared" ref="H9:H16" si="1">C9-I9-J9</f>
        <v>330</v>
      </c>
      <c r="I9" s="77">
        <v>225</v>
      </c>
      <c r="J9" s="78">
        <v>0</v>
      </c>
    </row>
    <row r="10" spans="1:10" ht="18.75" x14ac:dyDescent="0.3">
      <c r="A10" s="79" t="s">
        <v>14</v>
      </c>
      <c r="B10" s="80">
        <v>447</v>
      </c>
      <c r="C10" s="81">
        <v>606</v>
      </c>
      <c r="D10" s="82">
        <v>40219</v>
      </c>
      <c r="E10" s="83">
        <f t="shared" ref="E10:E16" si="2">D10/B10</f>
        <v>89.975391498881436</v>
      </c>
      <c r="F10" s="84">
        <v>140</v>
      </c>
      <c r="G10" s="75">
        <f t="shared" si="0"/>
        <v>466</v>
      </c>
      <c r="H10" s="85">
        <f t="shared" si="1"/>
        <v>365</v>
      </c>
      <c r="I10" s="77">
        <v>241</v>
      </c>
      <c r="J10" s="78">
        <v>0</v>
      </c>
    </row>
    <row r="11" spans="1:10" ht="18.75" x14ac:dyDescent="0.3">
      <c r="A11" s="79" t="s">
        <v>15</v>
      </c>
      <c r="B11" s="80">
        <v>559</v>
      </c>
      <c r="C11" s="81">
        <v>708</v>
      </c>
      <c r="D11" s="82">
        <v>47264</v>
      </c>
      <c r="E11" s="83">
        <f t="shared" si="2"/>
        <v>84.550983899821105</v>
      </c>
      <c r="F11" s="84">
        <v>131</v>
      </c>
      <c r="G11" s="75">
        <f t="shared" si="0"/>
        <v>577</v>
      </c>
      <c r="H11" s="85">
        <f t="shared" si="1"/>
        <v>420</v>
      </c>
      <c r="I11" s="77">
        <v>288</v>
      </c>
      <c r="J11" s="78">
        <v>0</v>
      </c>
    </row>
    <row r="12" spans="1:10" ht="18.75" x14ac:dyDescent="0.3">
      <c r="A12" s="79" t="s">
        <v>16</v>
      </c>
      <c r="B12" s="80">
        <v>630</v>
      </c>
      <c r="C12" s="81">
        <v>801</v>
      </c>
      <c r="D12" s="82">
        <v>52679</v>
      </c>
      <c r="E12" s="83">
        <f t="shared" si="2"/>
        <v>83.617460317460313</v>
      </c>
      <c r="F12" s="84">
        <v>125</v>
      </c>
      <c r="G12" s="75">
        <f t="shared" si="0"/>
        <v>676</v>
      </c>
      <c r="H12" s="85">
        <f t="shared" si="1"/>
        <v>458</v>
      </c>
      <c r="I12" s="77">
        <v>343</v>
      </c>
      <c r="J12" s="78">
        <v>0</v>
      </c>
    </row>
    <row r="13" spans="1:10" ht="18.75" x14ac:dyDescent="0.3">
      <c r="A13" s="79" t="s">
        <v>17</v>
      </c>
      <c r="B13" s="80">
        <v>151</v>
      </c>
      <c r="C13" s="81">
        <v>204</v>
      </c>
      <c r="D13" s="82">
        <v>13529</v>
      </c>
      <c r="E13" s="83">
        <f t="shared" si="2"/>
        <v>89.596026490066222</v>
      </c>
      <c r="F13" s="84">
        <v>40</v>
      </c>
      <c r="G13" s="75">
        <f t="shared" si="0"/>
        <v>164</v>
      </c>
      <c r="H13" s="85">
        <f t="shared" si="1"/>
        <v>112</v>
      </c>
      <c r="I13" s="77">
        <v>92</v>
      </c>
      <c r="J13" s="78">
        <v>0</v>
      </c>
    </row>
    <row r="14" spans="1:10" ht="18.75" x14ac:dyDescent="0.3">
      <c r="A14" s="79" t="s">
        <v>18</v>
      </c>
      <c r="B14" s="80">
        <v>511</v>
      </c>
      <c r="C14" s="81">
        <v>604</v>
      </c>
      <c r="D14" s="82">
        <v>41928</v>
      </c>
      <c r="E14" s="83">
        <f t="shared" si="2"/>
        <v>82.050880626223091</v>
      </c>
      <c r="F14" s="84">
        <v>98</v>
      </c>
      <c r="G14" s="75">
        <f t="shared" si="0"/>
        <v>506</v>
      </c>
      <c r="H14" s="85">
        <f t="shared" si="1"/>
        <v>348</v>
      </c>
      <c r="I14" s="77">
        <v>256</v>
      </c>
      <c r="J14" s="78">
        <v>0</v>
      </c>
    </row>
    <row r="15" spans="1:10" ht="18.75" x14ac:dyDescent="0.3">
      <c r="A15" s="79" t="s">
        <v>19</v>
      </c>
      <c r="B15" s="80">
        <v>191</v>
      </c>
      <c r="C15" s="81">
        <v>234</v>
      </c>
      <c r="D15" s="82">
        <v>14840</v>
      </c>
      <c r="E15" s="83">
        <f t="shared" si="2"/>
        <v>77.696335078534034</v>
      </c>
      <c r="F15" s="84">
        <v>40</v>
      </c>
      <c r="G15" s="75">
        <f t="shared" si="0"/>
        <v>194</v>
      </c>
      <c r="H15" s="85">
        <f t="shared" si="1"/>
        <v>131</v>
      </c>
      <c r="I15" s="77">
        <v>103</v>
      </c>
      <c r="J15" s="78">
        <v>0</v>
      </c>
    </row>
    <row r="16" spans="1:10" ht="19.5" thickBot="1" x14ac:dyDescent="0.35">
      <c r="A16" s="86" t="s">
        <v>20</v>
      </c>
      <c r="B16" s="87">
        <v>600</v>
      </c>
      <c r="C16" s="88">
        <v>770</v>
      </c>
      <c r="D16" s="89">
        <v>55738</v>
      </c>
      <c r="E16" s="90">
        <f t="shared" si="2"/>
        <v>92.896666666666661</v>
      </c>
      <c r="F16" s="91">
        <v>155</v>
      </c>
      <c r="G16" s="75">
        <f t="shared" si="0"/>
        <v>615</v>
      </c>
      <c r="H16" s="92">
        <f t="shared" si="1"/>
        <v>482</v>
      </c>
      <c r="I16" s="93">
        <v>288</v>
      </c>
      <c r="J16" s="94">
        <v>0</v>
      </c>
    </row>
    <row r="17" spans="1:10" ht="19.5" thickBot="1" x14ac:dyDescent="0.35">
      <c r="A17" s="95" t="s">
        <v>21</v>
      </c>
      <c r="B17" s="96">
        <f>SUM(B9:B16)</f>
        <v>3552</v>
      </c>
      <c r="C17" s="96">
        <f t="shared" ref="C17:E17" si="3">SUM(C9:C16)</f>
        <v>4482</v>
      </c>
      <c r="D17" s="97">
        <f t="shared" si="3"/>
        <v>303639</v>
      </c>
      <c r="E17" s="98">
        <f t="shared" si="3"/>
        <v>681.25199511760968</v>
      </c>
      <c r="F17" s="97">
        <f>SUM(F9:F16)</f>
        <v>805</v>
      </c>
      <c r="G17" s="97">
        <f>SUM(G9:G16)</f>
        <v>3677</v>
      </c>
      <c r="H17" s="96">
        <f>SUM(H9:H16)</f>
        <v>2646</v>
      </c>
      <c r="I17" s="99">
        <f>SUM(I9:I16)</f>
        <v>1836</v>
      </c>
      <c r="J17" s="100">
        <f t="shared" ref="J17" si="4">SUM(J9:J16)</f>
        <v>0</v>
      </c>
    </row>
    <row r="18" spans="1:10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0" ht="18.75" x14ac:dyDescent="0.3">
      <c r="A20" s="103" t="s">
        <v>23</v>
      </c>
      <c r="B20" s="71">
        <v>865</v>
      </c>
      <c r="C20" s="72">
        <v>1136</v>
      </c>
      <c r="D20" s="73">
        <v>76905</v>
      </c>
      <c r="E20" s="104">
        <f t="shared" ref="E20:E32" si="5">D20/B20</f>
        <v>88.907514450867055</v>
      </c>
      <c r="F20" s="71">
        <v>255</v>
      </c>
      <c r="G20" s="105">
        <f t="shared" ref="G20:G32" si="6">C20-F20</f>
        <v>881</v>
      </c>
      <c r="H20" s="106">
        <f t="shared" ref="H20:H32" si="7">C20-I20-J20</f>
        <v>704</v>
      </c>
      <c r="I20" s="107">
        <v>432</v>
      </c>
      <c r="J20" s="108">
        <v>0</v>
      </c>
    </row>
    <row r="21" spans="1:10" ht="18.75" x14ac:dyDescent="0.3">
      <c r="A21" s="103" t="s">
        <v>24</v>
      </c>
      <c r="B21" s="84">
        <v>520</v>
      </c>
      <c r="C21" s="109">
        <v>696</v>
      </c>
      <c r="D21" s="110">
        <v>47980</v>
      </c>
      <c r="E21" s="111">
        <f t="shared" si="5"/>
        <v>92.269230769230774</v>
      </c>
      <c r="F21" s="84">
        <v>161</v>
      </c>
      <c r="G21" s="75">
        <f t="shared" si="6"/>
        <v>535</v>
      </c>
      <c r="H21" s="85">
        <f t="shared" si="7"/>
        <v>444</v>
      </c>
      <c r="I21" s="112">
        <v>252</v>
      </c>
      <c r="J21" s="113">
        <v>0</v>
      </c>
    </row>
    <row r="22" spans="1:10" ht="18.75" x14ac:dyDescent="0.3">
      <c r="A22" s="70" t="s">
        <v>25</v>
      </c>
      <c r="B22" s="114">
        <v>320</v>
      </c>
      <c r="C22" s="115">
        <v>427</v>
      </c>
      <c r="D22" s="116">
        <v>29639</v>
      </c>
      <c r="E22" s="111">
        <f t="shared" si="5"/>
        <v>92.621875000000003</v>
      </c>
      <c r="F22" s="84">
        <v>107</v>
      </c>
      <c r="G22" s="75">
        <f t="shared" si="6"/>
        <v>320</v>
      </c>
      <c r="H22" s="85">
        <f t="shared" si="7"/>
        <v>264</v>
      </c>
      <c r="I22" s="112">
        <v>163</v>
      </c>
      <c r="J22" s="113">
        <v>0</v>
      </c>
    </row>
    <row r="23" spans="1:10" ht="18.75" x14ac:dyDescent="0.3">
      <c r="A23" s="79" t="s">
        <v>26</v>
      </c>
      <c r="B23" s="117">
        <v>454</v>
      </c>
      <c r="C23" s="118">
        <v>551</v>
      </c>
      <c r="D23" s="119">
        <v>36501</v>
      </c>
      <c r="E23" s="111">
        <f t="shared" si="5"/>
        <v>80.398678414096921</v>
      </c>
      <c r="F23" s="80">
        <v>87</v>
      </c>
      <c r="G23" s="120">
        <f t="shared" si="6"/>
        <v>464</v>
      </c>
      <c r="H23" s="85">
        <f t="shared" si="7"/>
        <v>316</v>
      </c>
      <c r="I23" s="112">
        <v>235</v>
      </c>
      <c r="J23" s="121">
        <v>0</v>
      </c>
    </row>
    <row r="24" spans="1:10" ht="18.75" x14ac:dyDescent="0.3">
      <c r="A24" s="79" t="s">
        <v>27</v>
      </c>
      <c r="B24" s="117">
        <v>257</v>
      </c>
      <c r="C24" s="118">
        <v>323</v>
      </c>
      <c r="D24" s="119">
        <v>22316</v>
      </c>
      <c r="E24" s="111">
        <f t="shared" si="5"/>
        <v>86.832684824902728</v>
      </c>
      <c r="F24" s="80">
        <v>63</v>
      </c>
      <c r="G24" s="120">
        <f t="shared" si="6"/>
        <v>260</v>
      </c>
      <c r="H24" s="85">
        <f t="shared" si="7"/>
        <v>190</v>
      </c>
      <c r="I24" s="112">
        <v>133</v>
      </c>
      <c r="J24" s="121">
        <v>0</v>
      </c>
    </row>
    <row r="25" spans="1:10" ht="18.75" x14ac:dyDescent="0.3">
      <c r="A25" s="79" t="s">
        <v>28</v>
      </c>
      <c r="B25" s="117">
        <v>207</v>
      </c>
      <c r="C25" s="118">
        <v>278</v>
      </c>
      <c r="D25" s="119">
        <v>20075</v>
      </c>
      <c r="E25" s="111">
        <f t="shared" si="5"/>
        <v>96.980676328502412</v>
      </c>
      <c r="F25" s="80">
        <v>67</v>
      </c>
      <c r="G25" s="120">
        <f t="shared" si="6"/>
        <v>211</v>
      </c>
      <c r="H25" s="85">
        <f t="shared" si="7"/>
        <v>172</v>
      </c>
      <c r="I25" s="112">
        <v>106</v>
      </c>
      <c r="J25" s="121">
        <v>0</v>
      </c>
    </row>
    <row r="26" spans="1:10" ht="18.75" x14ac:dyDescent="0.3">
      <c r="A26" s="79" t="s">
        <v>29</v>
      </c>
      <c r="B26" s="117">
        <v>551</v>
      </c>
      <c r="C26" s="118">
        <v>731</v>
      </c>
      <c r="D26" s="119">
        <v>50020</v>
      </c>
      <c r="E26" s="111">
        <f t="shared" si="5"/>
        <v>90.780399274047184</v>
      </c>
      <c r="F26" s="80">
        <v>159</v>
      </c>
      <c r="G26" s="120">
        <f t="shared" si="6"/>
        <v>572</v>
      </c>
      <c r="H26" s="85">
        <f t="shared" si="7"/>
        <v>426</v>
      </c>
      <c r="I26" s="112">
        <v>305</v>
      </c>
      <c r="J26" s="121">
        <v>0</v>
      </c>
    </row>
    <row r="27" spans="1:10" ht="18.75" x14ac:dyDescent="0.3">
      <c r="A27" s="79" t="s">
        <v>30</v>
      </c>
      <c r="B27" s="117">
        <v>609</v>
      </c>
      <c r="C27" s="118">
        <v>789</v>
      </c>
      <c r="D27" s="119">
        <v>58355</v>
      </c>
      <c r="E27" s="111">
        <f t="shared" si="5"/>
        <v>95.821018062397371</v>
      </c>
      <c r="F27" s="80">
        <v>139</v>
      </c>
      <c r="G27" s="120">
        <f t="shared" si="6"/>
        <v>650</v>
      </c>
      <c r="H27" s="85">
        <f t="shared" si="7"/>
        <v>472</v>
      </c>
      <c r="I27" s="112">
        <v>317</v>
      </c>
      <c r="J27" s="121">
        <v>0</v>
      </c>
    </row>
    <row r="28" spans="1:10" ht="18.75" x14ac:dyDescent="0.3">
      <c r="A28" s="79" t="s">
        <v>31</v>
      </c>
      <c r="B28" s="117">
        <v>629</v>
      </c>
      <c r="C28" s="118">
        <v>878</v>
      </c>
      <c r="D28" s="119">
        <v>59352</v>
      </c>
      <c r="E28" s="111">
        <f t="shared" si="5"/>
        <v>94.359300476947539</v>
      </c>
      <c r="F28" s="80">
        <v>238</v>
      </c>
      <c r="G28" s="120">
        <f t="shared" si="6"/>
        <v>640</v>
      </c>
      <c r="H28" s="85">
        <f t="shared" si="7"/>
        <v>566</v>
      </c>
      <c r="I28" s="112">
        <v>312</v>
      </c>
      <c r="J28" s="121">
        <v>0</v>
      </c>
    </row>
    <row r="29" spans="1:10" ht="18.75" x14ac:dyDescent="0.3">
      <c r="A29" s="79" t="s">
        <v>32</v>
      </c>
      <c r="B29" s="117">
        <v>424</v>
      </c>
      <c r="C29" s="118">
        <v>530</v>
      </c>
      <c r="D29" s="119">
        <v>34055</v>
      </c>
      <c r="E29" s="111">
        <f t="shared" si="5"/>
        <v>80.318396226415089</v>
      </c>
      <c r="F29" s="80">
        <v>86</v>
      </c>
      <c r="G29" s="120">
        <f t="shared" si="6"/>
        <v>444</v>
      </c>
      <c r="H29" s="85">
        <f t="shared" si="7"/>
        <v>311</v>
      </c>
      <c r="I29" s="112">
        <v>219</v>
      </c>
      <c r="J29" s="121">
        <v>0</v>
      </c>
    </row>
    <row r="30" spans="1:10" ht="18.75" x14ac:dyDescent="0.3">
      <c r="A30" s="79" t="s">
        <v>33</v>
      </c>
      <c r="B30" s="117">
        <v>323</v>
      </c>
      <c r="C30" s="118">
        <v>463</v>
      </c>
      <c r="D30" s="119">
        <v>31498</v>
      </c>
      <c r="E30" s="111">
        <f t="shared" si="5"/>
        <v>97.517027863777088</v>
      </c>
      <c r="F30" s="80">
        <v>133</v>
      </c>
      <c r="G30" s="120">
        <f t="shared" si="6"/>
        <v>330</v>
      </c>
      <c r="H30" s="85">
        <f t="shared" si="7"/>
        <v>280</v>
      </c>
      <c r="I30" s="112">
        <v>183</v>
      </c>
      <c r="J30" s="121">
        <v>0</v>
      </c>
    </row>
    <row r="31" spans="1:10" ht="18.75" x14ac:dyDescent="0.3">
      <c r="A31" s="122" t="s">
        <v>34</v>
      </c>
      <c r="B31" s="117">
        <v>401</v>
      </c>
      <c r="C31" s="123">
        <v>470</v>
      </c>
      <c r="D31" s="124">
        <v>31211</v>
      </c>
      <c r="E31" s="111">
        <f t="shared" si="5"/>
        <v>77.832917705735667</v>
      </c>
      <c r="F31" s="125">
        <v>63</v>
      </c>
      <c r="G31" s="120">
        <f t="shared" si="6"/>
        <v>407</v>
      </c>
      <c r="H31" s="85">
        <f t="shared" si="7"/>
        <v>271</v>
      </c>
      <c r="I31" s="112">
        <v>199</v>
      </c>
      <c r="J31" s="126">
        <v>0</v>
      </c>
    </row>
    <row r="32" spans="1:10" ht="19.5" thickBot="1" x14ac:dyDescent="0.35">
      <c r="A32" s="122" t="s">
        <v>35</v>
      </c>
      <c r="B32" s="127">
        <v>88</v>
      </c>
      <c r="C32" s="128">
        <v>112</v>
      </c>
      <c r="D32" s="129">
        <v>8356</v>
      </c>
      <c r="E32" s="111">
        <f t="shared" si="5"/>
        <v>94.954545454545453</v>
      </c>
      <c r="F32" s="87">
        <v>21</v>
      </c>
      <c r="G32" s="130">
        <f t="shared" si="6"/>
        <v>91</v>
      </c>
      <c r="H32" s="92">
        <f t="shared" si="7"/>
        <v>69</v>
      </c>
      <c r="I32" s="131">
        <v>43</v>
      </c>
      <c r="J32" s="132">
        <v>0</v>
      </c>
    </row>
    <row r="33" spans="1:10" ht="19.5" thickBot="1" x14ac:dyDescent="0.35">
      <c r="A33" s="95" t="s">
        <v>36</v>
      </c>
      <c r="B33" s="133">
        <f>SUM(B20:B32)</f>
        <v>5648</v>
      </c>
      <c r="C33" s="133">
        <f t="shared" ref="C33:E33" si="8">SUM(C20:C32)</f>
        <v>7384</v>
      </c>
      <c r="D33" s="134">
        <f t="shared" si="8"/>
        <v>506263</v>
      </c>
      <c r="E33" s="98">
        <f t="shared" si="8"/>
        <v>1169.5942648514654</v>
      </c>
      <c r="F33" s="135">
        <f>SUM(F20:F32)</f>
        <v>1579</v>
      </c>
      <c r="G33" s="136">
        <f>SUM(G20:G32)</f>
        <v>5805</v>
      </c>
      <c r="H33" s="96">
        <f>SUM(H20:H32)</f>
        <v>4485</v>
      </c>
      <c r="I33" s="99">
        <f>SUM(I20:I32)</f>
        <v>2899</v>
      </c>
      <c r="J33" s="100">
        <f t="shared" ref="J33" si="9">SUM(J20:J32)</f>
        <v>0</v>
      </c>
    </row>
    <row r="34" spans="1:10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</row>
    <row r="35" spans="1:10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</row>
    <row r="36" spans="1:10" ht="18.75" x14ac:dyDescent="0.3">
      <c r="A36" s="79" t="s">
        <v>38</v>
      </c>
      <c r="B36" s="117">
        <v>712</v>
      </c>
      <c r="C36" s="118">
        <v>928</v>
      </c>
      <c r="D36" s="119">
        <v>62935</v>
      </c>
      <c r="E36" s="76">
        <f t="shared" ref="E36:E46" si="10">D36/B36</f>
        <v>88.391853932584269</v>
      </c>
      <c r="F36" s="138">
        <v>209</v>
      </c>
      <c r="G36" s="139">
        <f t="shared" ref="G36:G46" si="11">C36-F36</f>
        <v>719</v>
      </c>
      <c r="H36" s="106">
        <f t="shared" ref="H36:H46" si="12">C36-I36-J36</f>
        <v>599</v>
      </c>
      <c r="I36" s="107">
        <v>329</v>
      </c>
      <c r="J36" s="140">
        <v>0</v>
      </c>
    </row>
    <row r="37" spans="1:10" ht="18.75" x14ac:dyDescent="0.3">
      <c r="A37" s="79" t="s">
        <v>39</v>
      </c>
      <c r="B37" s="117">
        <v>779</v>
      </c>
      <c r="C37" s="118">
        <v>1112</v>
      </c>
      <c r="D37" s="119">
        <v>74139</v>
      </c>
      <c r="E37" s="85">
        <f t="shared" si="10"/>
        <v>95.172015404364572</v>
      </c>
      <c r="F37" s="117">
        <v>322</v>
      </c>
      <c r="G37" s="141">
        <f t="shared" si="11"/>
        <v>790</v>
      </c>
      <c r="H37" s="85">
        <f t="shared" si="12"/>
        <v>707</v>
      </c>
      <c r="I37" s="112">
        <v>405</v>
      </c>
      <c r="J37" s="142">
        <v>0</v>
      </c>
    </row>
    <row r="38" spans="1:10" ht="18.75" x14ac:dyDescent="0.3">
      <c r="A38" s="79" t="s">
        <v>40</v>
      </c>
      <c r="B38" s="117">
        <v>475</v>
      </c>
      <c r="C38" s="118">
        <v>652</v>
      </c>
      <c r="D38" s="119">
        <v>43036</v>
      </c>
      <c r="E38" s="85">
        <f t="shared" si="10"/>
        <v>90.602105263157895</v>
      </c>
      <c r="F38" s="117">
        <v>170</v>
      </c>
      <c r="G38" s="141">
        <f t="shared" si="11"/>
        <v>482</v>
      </c>
      <c r="H38" s="85">
        <f t="shared" si="12"/>
        <v>443</v>
      </c>
      <c r="I38" s="112">
        <v>209</v>
      </c>
      <c r="J38" s="142">
        <v>0</v>
      </c>
    </row>
    <row r="39" spans="1:10" ht="18.75" x14ac:dyDescent="0.3">
      <c r="A39" s="79" t="s">
        <v>41</v>
      </c>
      <c r="B39" s="117">
        <v>648</v>
      </c>
      <c r="C39" s="118">
        <v>708</v>
      </c>
      <c r="D39" s="119">
        <v>48171</v>
      </c>
      <c r="E39" s="85">
        <f t="shared" si="10"/>
        <v>74.337962962962962</v>
      </c>
      <c r="F39" s="117">
        <v>58</v>
      </c>
      <c r="G39" s="141">
        <f t="shared" si="11"/>
        <v>650</v>
      </c>
      <c r="H39" s="85">
        <f t="shared" si="12"/>
        <v>385</v>
      </c>
      <c r="I39" s="112">
        <v>323</v>
      </c>
      <c r="J39" s="142">
        <v>0</v>
      </c>
    </row>
    <row r="40" spans="1:10" ht="18.75" x14ac:dyDescent="0.3">
      <c r="A40" s="79" t="s">
        <v>42</v>
      </c>
      <c r="B40" s="117">
        <v>325</v>
      </c>
      <c r="C40" s="118">
        <v>409</v>
      </c>
      <c r="D40" s="119">
        <v>33813</v>
      </c>
      <c r="E40" s="85">
        <f t="shared" si="10"/>
        <v>104.04</v>
      </c>
      <c r="F40" s="117">
        <v>80</v>
      </c>
      <c r="G40" s="141">
        <f t="shared" si="11"/>
        <v>329</v>
      </c>
      <c r="H40" s="85">
        <f t="shared" si="12"/>
        <v>261</v>
      </c>
      <c r="I40" s="112">
        <v>148</v>
      </c>
      <c r="J40" s="142">
        <v>0</v>
      </c>
    </row>
    <row r="41" spans="1:10" ht="18.75" x14ac:dyDescent="0.3">
      <c r="A41" s="79" t="s">
        <v>43</v>
      </c>
      <c r="B41" s="117">
        <v>476</v>
      </c>
      <c r="C41" s="118">
        <v>565</v>
      </c>
      <c r="D41" s="119">
        <v>40307</v>
      </c>
      <c r="E41" s="85">
        <f t="shared" si="10"/>
        <v>84.678571428571431</v>
      </c>
      <c r="F41" s="117">
        <v>80</v>
      </c>
      <c r="G41" s="141">
        <f t="shared" si="11"/>
        <v>485</v>
      </c>
      <c r="H41" s="85">
        <f t="shared" si="12"/>
        <v>342</v>
      </c>
      <c r="I41" s="112">
        <v>223</v>
      </c>
      <c r="J41" s="142">
        <v>0</v>
      </c>
    </row>
    <row r="42" spans="1:10" ht="18.75" x14ac:dyDescent="0.3">
      <c r="A42" s="79" t="s">
        <v>44</v>
      </c>
      <c r="B42" s="117">
        <v>647</v>
      </c>
      <c r="C42" s="118">
        <v>831</v>
      </c>
      <c r="D42" s="119">
        <v>56507</v>
      </c>
      <c r="E42" s="85">
        <f t="shared" si="10"/>
        <v>87.336939721792888</v>
      </c>
      <c r="F42" s="117">
        <v>178</v>
      </c>
      <c r="G42" s="141">
        <f t="shared" si="11"/>
        <v>653</v>
      </c>
      <c r="H42" s="85">
        <f t="shared" si="12"/>
        <v>482</v>
      </c>
      <c r="I42" s="112">
        <v>349</v>
      </c>
      <c r="J42" s="142">
        <v>0</v>
      </c>
    </row>
    <row r="43" spans="1:10" ht="18.75" x14ac:dyDescent="0.3">
      <c r="A43" s="79" t="s">
        <v>45</v>
      </c>
      <c r="B43" s="117">
        <v>460</v>
      </c>
      <c r="C43" s="118">
        <v>583</v>
      </c>
      <c r="D43" s="119">
        <v>37813</v>
      </c>
      <c r="E43" s="85">
        <f t="shared" si="10"/>
        <v>82.202173913043481</v>
      </c>
      <c r="F43" s="117">
        <v>120</v>
      </c>
      <c r="G43" s="141">
        <f t="shared" si="11"/>
        <v>463</v>
      </c>
      <c r="H43" s="85">
        <f t="shared" si="12"/>
        <v>360</v>
      </c>
      <c r="I43" s="112">
        <v>223</v>
      </c>
      <c r="J43" s="142">
        <v>0</v>
      </c>
    </row>
    <row r="44" spans="1:10" ht="18.75" x14ac:dyDescent="0.3">
      <c r="A44" s="79" t="s">
        <v>46</v>
      </c>
      <c r="B44" s="117">
        <v>293</v>
      </c>
      <c r="C44" s="118">
        <v>354</v>
      </c>
      <c r="D44" s="119">
        <v>23529</v>
      </c>
      <c r="E44" s="85">
        <f t="shared" si="10"/>
        <v>80.303754266211598</v>
      </c>
      <c r="F44" s="117">
        <v>60</v>
      </c>
      <c r="G44" s="141">
        <f t="shared" si="11"/>
        <v>294</v>
      </c>
      <c r="H44" s="85">
        <f t="shared" si="12"/>
        <v>226</v>
      </c>
      <c r="I44" s="112">
        <v>128</v>
      </c>
      <c r="J44" s="142">
        <v>0</v>
      </c>
    </row>
    <row r="45" spans="1:10" ht="18.75" x14ac:dyDescent="0.3">
      <c r="A45" s="79" t="s">
        <v>47</v>
      </c>
      <c r="B45" s="117">
        <v>469</v>
      </c>
      <c r="C45" s="118">
        <v>644</v>
      </c>
      <c r="D45" s="119">
        <v>43483</v>
      </c>
      <c r="E45" s="85">
        <f t="shared" si="10"/>
        <v>92.714285714285708</v>
      </c>
      <c r="F45" s="117">
        <v>168</v>
      </c>
      <c r="G45" s="141">
        <f t="shared" si="11"/>
        <v>476</v>
      </c>
      <c r="H45" s="85">
        <f t="shared" si="12"/>
        <v>376</v>
      </c>
      <c r="I45" s="112">
        <v>268</v>
      </c>
      <c r="J45" s="142">
        <v>0</v>
      </c>
    </row>
    <row r="46" spans="1:10" ht="19.5" thickBot="1" x14ac:dyDescent="0.35">
      <c r="A46" s="122" t="s">
        <v>48</v>
      </c>
      <c r="B46" s="117">
        <v>600</v>
      </c>
      <c r="C46" s="118">
        <v>712</v>
      </c>
      <c r="D46" s="119">
        <v>49391</v>
      </c>
      <c r="E46" s="85">
        <f t="shared" si="10"/>
        <v>82.318333333333328</v>
      </c>
      <c r="F46" s="143">
        <v>115</v>
      </c>
      <c r="G46" s="141">
        <f t="shared" si="11"/>
        <v>597</v>
      </c>
      <c r="H46" s="85">
        <f t="shared" si="12"/>
        <v>398</v>
      </c>
      <c r="I46" s="112">
        <v>314</v>
      </c>
      <c r="J46" s="142">
        <v>0</v>
      </c>
    </row>
    <row r="47" spans="1:10" ht="19.5" thickBot="1" x14ac:dyDescent="0.35">
      <c r="A47" s="95" t="s">
        <v>49</v>
      </c>
      <c r="B47" s="133">
        <f t="shared" ref="B47:J47" si="13">SUM(B36:B46)</f>
        <v>5884</v>
      </c>
      <c r="C47" s="133">
        <f t="shared" si="13"/>
        <v>7498</v>
      </c>
      <c r="D47" s="134">
        <f t="shared" si="13"/>
        <v>513124</v>
      </c>
      <c r="E47" s="98">
        <f t="shared" si="13"/>
        <v>962.09799594030801</v>
      </c>
      <c r="F47" s="147">
        <f t="shared" si="13"/>
        <v>1560</v>
      </c>
      <c r="G47" s="147">
        <f t="shared" si="13"/>
        <v>5938</v>
      </c>
      <c r="H47" s="96">
        <f t="shared" si="13"/>
        <v>4579</v>
      </c>
      <c r="I47" s="99">
        <f t="shared" si="13"/>
        <v>2919</v>
      </c>
      <c r="J47" s="100">
        <f t="shared" si="13"/>
        <v>0</v>
      </c>
    </row>
    <row r="48" spans="1:10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361</v>
      </c>
      <c r="C50" s="151">
        <v>448</v>
      </c>
      <c r="D50" s="152">
        <v>32149</v>
      </c>
      <c r="E50" s="106">
        <f t="shared" ref="E50:E56" si="14">D50/B50</f>
        <v>89.05540166204986</v>
      </c>
      <c r="F50" s="138">
        <v>82</v>
      </c>
      <c r="G50" s="153">
        <f t="shared" ref="G50:G56" si="15">C50-F50</f>
        <v>366</v>
      </c>
      <c r="H50" s="154">
        <f t="shared" ref="H50:H56" si="16">C50-I50-J50</f>
        <v>274</v>
      </c>
      <c r="I50" s="107">
        <v>174</v>
      </c>
      <c r="J50" s="108">
        <v>0</v>
      </c>
    </row>
    <row r="51" spans="1:10" ht="18.75" x14ac:dyDescent="0.3">
      <c r="A51" s="79" t="s">
        <v>52</v>
      </c>
      <c r="B51" s="117">
        <v>599</v>
      </c>
      <c r="C51" s="155">
        <v>700</v>
      </c>
      <c r="D51" s="156">
        <v>49225</v>
      </c>
      <c r="E51" s="85">
        <f t="shared" si="14"/>
        <v>82.178631051752916</v>
      </c>
      <c r="F51" s="114">
        <v>80</v>
      </c>
      <c r="G51" s="153">
        <f t="shared" si="15"/>
        <v>620</v>
      </c>
      <c r="H51" s="111">
        <f t="shared" si="16"/>
        <v>419</v>
      </c>
      <c r="I51" s="112">
        <v>281</v>
      </c>
      <c r="J51" s="121">
        <v>0</v>
      </c>
    </row>
    <row r="52" spans="1:10" ht="18.75" x14ac:dyDescent="0.3">
      <c r="A52" s="79" t="s">
        <v>53</v>
      </c>
      <c r="B52" s="117">
        <v>1544</v>
      </c>
      <c r="C52" s="155">
        <v>1890</v>
      </c>
      <c r="D52" s="156">
        <v>127374</v>
      </c>
      <c r="E52" s="85">
        <f t="shared" si="14"/>
        <v>82.496113989637308</v>
      </c>
      <c r="F52" s="114">
        <v>338</v>
      </c>
      <c r="G52" s="153">
        <f t="shared" si="15"/>
        <v>1552</v>
      </c>
      <c r="H52" s="111">
        <f t="shared" si="16"/>
        <v>1169</v>
      </c>
      <c r="I52" s="112">
        <v>721</v>
      </c>
      <c r="J52" s="121">
        <v>0</v>
      </c>
    </row>
    <row r="53" spans="1:10" ht="18.75" x14ac:dyDescent="0.3">
      <c r="A53" s="79" t="s">
        <v>54</v>
      </c>
      <c r="B53" s="117">
        <v>372</v>
      </c>
      <c r="C53" s="155">
        <v>427</v>
      </c>
      <c r="D53" s="156">
        <v>28069</v>
      </c>
      <c r="E53" s="85">
        <f t="shared" si="14"/>
        <v>75.454301075268816</v>
      </c>
      <c r="F53" s="114">
        <v>47</v>
      </c>
      <c r="G53" s="153">
        <f t="shared" si="15"/>
        <v>380</v>
      </c>
      <c r="H53" s="111">
        <f t="shared" si="16"/>
        <v>238</v>
      </c>
      <c r="I53" s="112">
        <v>189</v>
      </c>
      <c r="J53" s="121">
        <v>0</v>
      </c>
    </row>
    <row r="54" spans="1:10" ht="18.75" x14ac:dyDescent="0.3">
      <c r="A54" s="79" t="s">
        <v>55</v>
      </c>
      <c r="B54" s="117">
        <v>348</v>
      </c>
      <c r="C54" s="155">
        <v>424</v>
      </c>
      <c r="D54" s="156">
        <v>30653</v>
      </c>
      <c r="E54" s="85">
        <f t="shared" si="14"/>
        <v>88.083333333333329</v>
      </c>
      <c r="F54" s="114">
        <v>68</v>
      </c>
      <c r="G54" s="153">
        <f t="shared" si="15"/>
        <v>356</v>
      </c>
      <c r="H54" s="111">
        <f t="shared" si="16"/>
        <v>253</v>
      </c>
      <c r="I54" s="112">
        <v>171</v>
      </c>
      <c r="J54" s="121">
        <v>0</v>
      </c>
    </row>
    <row r="55" spans="1:10" ht="18.75" x14ac:dyDescent="0.3">
      <c r="A55" s="79" t="s">
        <v>56</v>
      </c>
      <c r="B55" s="117">
        <v>279</v>
      </c>
      <c r="C55" s="155">
        <v>328</v>
      </c>
      <c r="D55" s="156">
        <v>21598</v>
      </c>
      <c r="E55" s="85">
        <f t="shared" si="14"/>
        <v>77.412186379928315</v>
      </c>
      <c r="F55" s="114">
        <v>48</v>
      </c>
      <c r="G55" s="153">
        <f t="shared" si="15"/>
        <v>280</v>
      </c>
      <c r="H55" s="111">
        <f t="shared" si="16"/>
        <v>211</v>
      </c>
      <c r="I55" s="112">
        <v>117</v>
      </c>
      <c r="J55" s="121">
        <v>0</v>
      </c>
    </row>
    <row r="56" spans="1:10" ht="19.5" thickBot="1" x14ac:dyDescent="0.35">
      <c r="A56" s="79" t="s">
        <v>57</v>
      </c>
      <c r="B56" s="144">
        <v>638</v>
      </c>
      <c r="C56" s="157">
        <v>793</v>
      </c>
      <c r="D56" s="158">
        <v>51800</v>
      </c>
      <c r="E56" s="85">
        <f t="shared" si="14"/>
        <v>81.191222570532915</v>
      </c>
      <c r="F56" s="127">
        <v>102</v>
      </c>
      <c r="G56" s="153">
        <f t="shared" si="15"/>
        <v>691</v>
      </c>
      <c r="H56" s="159">
        <f t="shared" si="16"/>
        <v>475</v>
      </c>
      <c r="I56" s="131">
        <v>318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4141</v>
      </c>
      <c r="C57" s="133">
        <f t="shared" ref="C57:J57" si="17">SUM(C50:C56)</f>
        <v>5010</v>
      </c>
      <c r="D57" s="135">
        <f t="shared" si="17"/>
        <v>340868</v>
      </c>
      <c r="E57" s="160">
        <f t="shared" si="17"/>
        <v>575.87119006250339</v>
      </c>
      <c r="F57" s="134">
        <f t="shared" si="17"/>
        <v>765</v>
      </c>
      <c r="G57" s="134">
        <f t="shared" si="17"/>
        <v>4245</v>
      </c>
      <c r="H57" s="161">
        <f t="shared" si="17"/>
        <v>3039</v>
      </c>
      <c r="I57" s="162">
        <f t="shared" si="17"/>
        <v>1971</v>
      </c>
      <c r="J57" s="163">
        <f t="shared" si="17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578</v>
      </c>
      <c r="C60" s="139">
        <v>778</v>
      </c>
      <c r="D60" s="138">
        <v>51489</v>
      </c>
      <c r="E60" s="106">
        <f t="shared" ref="E60:E66" si="18">D60/B60</f>
        <v>89.081314878892726</v>
      </c>
      <c r="F60" s="153">
        <v>202</v>
      </c>
      <c r="G60" s="153">
        <f t="shared" ref="G60:G66" si="19">C60-F60</f>
        <v>576</v>
      </c>
      <c r="H60" s="154">
        <f t="shared" ref="H60:H66" si="20">C60-I60-J60</f>
        <v>467</v>
      </c>
      <c r="I60" s="107">
        <v>311</v>
      </c>
      <c r="J60" s="108">
        <v>0</v>
      </c>
    </row>
    <row r="61" spans="1:10" ht="18.75" x14ac:dyDescent="0.3">
      <c r="A61" s="79" t="s">
        <v>60</v>
      </c>
      <c r="B61" s="117">
        <v>582</v>
      </c>
      <c r="C61" s="141">
        <v>805</v>
      </c>
      <c r="D61" s="117">
        <v>55860</v>
      </c>
      <c r="E61" s="85">
        <f t="shared" si="18"/>
        <v>95.979381443298962</v>
      </c>
      <c r="F61" s="153">
        <v>215</v>
      </c>
      <c r="G61" s="153">
        <f t="shared" si="19"/>
        <v>590</v>
      </c>
      <c r="H61" s="111">
        <f t="shared" si="20"/>
        <v>522</v>
      </c>
      <c r="I61" s="112">
        <v>283</v>
      </c>
      <c r="J61" s="121">
        <v>0</v>
      </c>
    </row>
    <row r="62" spans="1:10" ht="18.75" x14ac:dyDescent="0.3">
      <c r="A62" s="79" t="s">
        <v>61</v>
      </c>
      <c r="B62" s="117">
        <v>680</v>
      </c>
      <c r="C62" s="141">
        <v>943</v>
      </c>
      <c r="D62" s="117">
        <v>64421</v>
      </c>
      <c r="E62" s="85">
        <f t="shared" si="18"/>
        <v>94.736764705882351</v>
      </c>
      <c r="F62" s="153">
        <v>264</v>
      </c>
      <c r="G62" s="153">
        <f t="shared" si="19"/>
        <v>679</v>
      </c>
      <c r="H62" s="111">
        <f t="shared" si="20"/>
        <v>650</v>
      </c>
      <c r="I62" s="112">
        <v>293</v>
      </c>
      <c r="J62" s="121">
        <v>0</v>
      </c>
    </row>
    <row r="63" spans="1:10" ht="18.75" x14ac:dyDescent="0.3">
      <c r="A63" s="79" t="s">
        <v>62</v>
      </c>
      <c r="B63" s="117">
        <v>454</v>
      </c>
      <c r="C63" s="141">
        <v>620</v>
      </c>
      <c r="D63" s="117">
        <v>39768</v>
      </c>
      <c r="E63" s="85">
        <f t="shared" si="18"/>
        <v>87.594713656387668</v>
      </c>
      <c r="F63" s="153">
        <v>151</v>
      </c>
      <c r="G63" s="153">
        <f t="shared" si="19"/>
        <v>469</v>
      </c>
      <c r="H63" s="111">
        <f t="shared" si="20"/>
        <v>390</v>
      </c>
      <c r="I63" s="112">
        <v>230</v>
      </c>
      <c r="J63" s="121">
        <v>0</v>
      </c>
    </row>
    <row r="64" spans="1:10" ht="18.75" x14ac:dyDescent="0.3">
      <c r="A64" s="79" t="s">
        <v>63</v>
      </c>
      <c r="B64" s="117">
        <v>262</v>
      </c>
      <c r="C64" s="141">
        <v>360</v>
      </c>
      <c r="D64" s="117">
        <v>22600</v>
      </c>
      <c r="E64" s="85">
        <f t="shared" si="18"/>
        <v>86.25954198473282</v>
      </c>
      <c r="F64" s="153">
        <v>80</v>
      </c>
      <c r="G64" s="153">
        <f t="shared" si="19"/>
        <v>280</v>
      </c>
      <c r="H64" s="111">
        <f t="shared" si="20"/>
        <v>204</v>
      </c>
      <c r="I64" s="112">
        <v>156</v>
      </c>
      <c r="J64" s="121">
        <v>0</v>
      </c>
    </row>
    <row r="65" spans="1:10" ht="18.75" x14ac:dyDescent="0.3">
      <c r="A65" s="79" t="s">
        <v>64</v>
      </c>
      <c r="B65" s="117">
        <v>552</v>
      </c>
      <c r="C65" s="141">
        <v>752</v>
      </c>
      <c r="D65" s="117">
        <v>51561</v>
      </c>
      <c r="E65" s="85">
        <f t="shared" si="18"/>
        <v>93.407608695652172</v>
      </c>
      <c r="F65" s="153">
        <v>195</v>
      </c>
      <c r="G65" s="153">
        <f t="shared" si="19"/>
        <v>557</v>
      </c>
      <c r="H65" s="111">
        <f t="shared" si="20"/>
        <v>490</v>
      </c>
      <c r="I65" s="112">
        <v>262</v>
      </c>
      <c r="J65" s="121">
        <v>0</v>
      </c>
    </row>
    <row r="66" spans="1:10" ht="19.5" thickBot="1" x14ac:dyDescent="0.35">
      <c r="A66" s="79" t="s">
        <v>65</v>
      </c>
      <c r="B66" s="144">
        <v>534</v>
      </c>
      <c r="C66" s="145">
        <v>694</v>
      </c>
      <c r="D66" s="144">
        <v>44487</v>
      </c>
      <c r="E66" s="85">
        <f t="shared" si="18"/>
        <v>83.30898876404494</v>
      </c>
      <c r="F66" s="164">
        <v>152</v>
      </c>
      <c r="G66" s="153">
        <f t="shared" si="19"/>
        <v>542</v>
      </c>
      <c r="H66" s="159">
        <f t="shared" si="20"/>
        <v>425</v>
      </c>
      <c r="I66" s="131">
        <v>269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3642</v>
      </c>
      <c r="C67" s="133">
        <f t="shared" ref="C67:J67" si="21">SUM(C60:C66)</f>
        <v>4952</v>
      </c>
      <c r="D67" s="133">
        <f t="shared" si="21"/>
        <v>330186</v>
      </c>
      <c r="E67" s="204">
        <f t="shared" si="21"/>
        <v>630.3683141288916</v>
      </c>
      <c r="F67" s="134">
        <f t="shared" si="21"/>
        <v>1259</v>
      </c>
      <c r="G67" s="134">
        <f t="shared" si="21"/>
        <v>3693</v>
      </c>
      <c r="H67" s="96">
        <f t="shared" si="21"/>
        <v>3148</v>
      </c>
      <c r="I67" s="99">
        <f t="shared" si="21"/>
        <v>1804</v>
      </c>
      <c r="J67" s="100">
        <f t="shared" si="21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363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306</v>
      </c>
      <c r="C70" s="139">
        <v>406</v>
      </c>
      <c r="D70" s="138">
        <v>26658</v>
      </c>
      <c r="E70" s="170">
        <f t="shared" ref="E70:E75" si="22">D70/B70</f>
        <v>87.117647058823536</v>
      </c>
      <c r="F70" s="153">
        <v>94</v>
      </c>
      <c r="G70" s="153">
        <f t="shared" ref="G70:G75" si="23">C70-F70</f>
        <v>312</v>
      </c>
      <c r="H70" s="104">
        <f t="shared" ref="H70:H75" si="24">C70-I70-J70</f>
        <v>245</v>
      </c>
      <c r="I70" s="171">
        <v>161</v>
      </c>
      <c r="J70" s="113">
        <v>0</v>
      </c>
    </row>
    <row r="71" spans="1:10" ht="18.75" x14ac:dyDescent="0.3">
      <c r="A71" s="79" t="s">
        <v>68</v>
      </c>
      <c r="B71" s="117">
        <v>603</v>
      </c>
      <c r="C71" s="141">
        <v>808</v>
      </c>
      <c r="D71" s="117">
        <v>54187</v>
      </c>
      <c r="E71" s="172">
        <f t="shared" si="22"/>
        <v>89.862354892205644</v>
      </c>
      <c r="F71" s="153">
        <v>185</v>
      </c>
      <c r="G71" s="153">
        <f t="shared" si="23"/>
        <v>623</v>
      </c>
      <c r="H71" s="111">
        <f t="shared" si="24"/>
        <v>488</v>
      </c>
      <c r="I71" s="112">
        <v>320</v>
      </c>
      <c r="J71" s="121">
        <v>0</v>
      </c>
    </row>
    <row r="72" spans="1:10" ht="18.75" x14ac:dyDescent="0.3">
      <c r="A72" s="79" t="s">
        <v>66</v>
      </c>
      <c r="B72" s="117">
        <v>609</v>
      </c>
      <c r="C72" s="141">
        <v>887</v>
      </c>
      <c r="D72" s="117">
        <v>58443</v>
      </c>
      <c r="E72" s="172">
        <f t="shared" si="22"/>
        <v>95.965517241379317</v>
      </c>
      <c r="F72" s="153">
        <v>254</v>
      </c>
      <c r="G72" s="153">
        <f t="shared" si="23"/>
        <v>633</v>
      </c>
      <c r="H72" s="111">
        <f t="shared" si="24"/>
        <v>561</v>
      </c>
      <c r="I72" s="112">
        <v>326</v>
      </c>
      <c r="J72" s="121">
        <v>0</v>
      </c>
    </row>
    <row r="73" spans="1:10" ht="18.75" x14ac:dyDescent="0.3">
      <c r="A73" s="79" t="s">
        <v>69</v>
      </c>
      <c r="B73" s="117">
        <v>286</v>
      </c>
      <c r="C73" s="141">
        <v>347</v>
      </c>
      <c r="D73" s="117">
        <v>22412</v>
      </c>
      <c r="E73" s="172">
        <f t="shared" si="22"/>
        <v>78.36363636363636</v>
      </c>
      <c r="F73" s="153">
        <v>55</v>
      </c>
      <c r="G73" s="153">
        <f t="shared" si="23"/>
        <v>292</v>
      </c>
      <c r="H73" s="111">
        <f t="shared" si="24"/>
        <v>194</v>
      </c>
      <c r="I73" s="112">
        <v>153</v>
      </c>
      <c r="J73" s="121">
        <v>0</v>
      </c>
    </row>
    <row r="74" spans="1:10" ht="18.75" x14ac:dyDescent="0.3">
      <c r="A74" s="79" t="s">
        <v>70</v>
      </c>
      <c r="B74" s="117">
        <v>368</v>
      </c>
      <c r="C74" s="141">
        <v>490</v>
      </c>
      <c r="D74" s="117">
        <v>32649</v>
      </c>
      <c r="E74" s="172">
        <f t="shared" si="22"/>
        <v>88.720108695652172</v>
      </c>
      <c r="F74" s="153">
        <v>121</v>
      </c>
      <c r="G74" s="153">
        <f t="shared" si="23"/>
        <v>369</v>
      </c>
      <c r="H74" s="111">
        <f t="shared" si="24"/>
        <v>306</v>
      </c>
      <c r="I74" s="112">
        <v>184</v>
      </c>
      <c r="J74" s="121">
        <v>0</v>
      </c>
    </row>
    <row r="75" spans="1:10" ht="19.5" thickBot="1" x14ac:dyDescent="0.35">
      <c r="A75" s="86" t="s">
        <v>71</v>
      </c>
      <c r="B75" s="144">
        <v>334</v>
      </c>
      <c r="C75" s="145">
        <v>451</v>
      </c>
      <c r="D75" s="144">
        <v>29905</v>
      </c>
      <c r="E75" s="173">
        <f t="shared" si="22"/>
        <v>89.535928143712582</v>
      </c>
      <c r="F75" s="164">
        <v>110</v>
      </c>
      <c r="G75" s="153">
        <f t="shared" si="23"/>
        <v>341</v>
      </c>
      <c r="H75" s="174">
        <f t="shared" si="24"/>
        <v>298</v>
      </c>
      <c r="I75" s="175">
        <v>153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2506</v>
      </c>
      <c r="C76" s="133">
        <f t="shared" ref="C76:J76" si="25">SUM(C70:C75)</f>
        <v>3389</v>
      </c>
      <c r="D76" s="133">
        <f t="shared" si="25"/>
        <v>224254</v>
      </c>
      <c r="E76" s="160">
        <f t="shared" si="25"/>
        <v>529.56519239540967</v>
      </c>
      <c r="F76" s="134">
        <f t="shared" si="25"/>
        <v>819</v>
      </c>
      <c r="G76" s="134">
        <f t="shared" si="25"/>
        <v>2570</v>
      </c>
      <c r="H76" s="96">
        <f t="shared" si="25"/>
        <v>2092</v>
      </c>
      <c r="I76" s="99">
        <f t="shared" si="25"/>
        <v>1297</v>
      </c>
      <c r="J76" s="100">
        <f t="shared" si="25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164</v>
      </c>
      <c r="C79" s="139">
        <v>240</v>
      </c>
      <c r="D79" s="138">
        <v>16628</v>
      </c>
      <c r="E79" s="170">
        <f t="shared" ref="E79:E88" si="26">D79/B79</f>
        <v>101.39024390243902</v>
      </c>
      <c r="F79" s="153">
        <v>77</v>
      </c>
      <c r="G79" s="153">
        <f t="shared" ref="G79:G88" si="27">C79-F79</f>
        <v>163</v>
      </c>
      <c r="H79" s="154">
        <f t="shared" ref="H79:H88" si="28">C79-I79-J79</f>
        <v>151</v>
      </c>
      <c r="I79" s="107">
        <v>89</v>
      </c>
      <c r="J79" s="108">
        <v>0</v>
      </c>
    </row>
    <row r="80" spans="1:10" ht="18.75" x14ac:dyDescent="0.3">
      <c r="A80" s="79" t="s">
        <v>74</v>
      </c>
      <c r="B80" s="117">
        <v>12</v>
      </c>
      <c r="C80" s="141">
        <v>17</v>
      </c>
      <c r="D80" s="117">
        <v>1135</v>
      </c>
      <c r="E80" s="172">
        <f t="shared" si="26"/>
        <v>94.583333333333329</v>
      </c>
      <c r="F80" s="153">
        <v>5</v>
      </c>
      <c r="G80" s="153">
        <f t="shared" si="27"/>
        <v>12</v>
      </c>
      <c r="H80" s="111">
        <f t="shared" si="28"/>
        <v>9</v>
      </c>
      <c r="I80" s="112">
        <v>8</v>
      </c>
      <c r="J80" s="121">
        <v>0</v>
      </c>
    </row>
    <row r="81" spans="1:10" ht="18.75" x14ac:dyDescent="0.3">
      <c r="A81" s="79" t="s">
        <v>75</v>
      </c>
      <c r="B81" s="117">
        <v>417</v>
      </c>
      <c r="C81" s="141">
        <v>652</v>
      </c>
      <c r="D81" s="117">
        <v>43195</v>
      </c>
      <c r="E81" s="172">
        <f t="shared" si="26"/>
        <v>103.58513189448442</v>
      </c>
      <c r="F81" s="153">
        <v>234</v>
      </c>
      <c r="G81" s="153">
        <f t="shared" si="27"/>
        <v>418</v>
      </c>
      <c r="H81" s="111">
        <f t="shared" si="28"/>
        <v>421</v>
      </c>
      <c r="I81" s="112">
        <v>231</v>
      </c>
      <c r="J81" s="121">
        <v>0</v>
      </c>
    </row>
    <row r="82" spans="1:10" ht="18.75" x14ac:dyDescent="0.3">
      <c r="A82" s="79" t="s">
        <v>72</v>
      </c>
      <c r="B82" s="117">
        <v>608</v>
      </c>
      <c r="C82" s="141">
        <v>826</v>
      </c>
      <c r="D82" s="117">
        <v>53428</v>
      </c>
      <c r="E82" s="172">
        <f t="shared" si="26"/>
        <v>87.875</v>
      </c>
      <c r="F82" s="153">
        <v>198</v>
      </c>
      <c r="G82" s="153">
        <f t="shared" si="27"/>
        <v>628</v>
      </c>
      <c r="H82" s="111">
        <f t="shared" si="28"/>
        <v>536</v>
      </c>
      <c r="I82" s="112">
        <v>290</v>
      </c>
      <c r="J82" s="121">
        <v>0</v>
      </c>
    </row>
    <row r="83" spans="1:10" ht="18.75" x14ac:dyDescent="0.3">
      <c r="A83" s="79" t="s">
        <v>76</v>
      </c>
      <c r="B83" s="117">
        <v>551</v>
      </c>
      <c r="C83" s="141">
        <v>722</v>
      </c>
      <c r="D83" s="117">
        <v>51203</v>
      </c>
      <c r="E83" s="172">
        <f t="shared" si="26"/>
        <v>92.927404718693282</v>
      </c>
      <c r="F83" s="153">
        <v>165</v>
      </c>
      <c r="G83" s="153">
        <f t="shared" si="27"/>
        <v>557</v>
      </c>
      <c r="H83" s="111">
        <f t="shared" si="28"/>
        <v>444</v>
      </c>
      <c r="I83" s="112">
        <v>278</v>
      </c>
      <c r="J83" s="121">
        <v>0</v>
      </c>
    </row>
    <row r="84" spans="1:10" ht="18.75" x14ac:dyDescent="0.3">
      <c r="A84" s="79" t="s">
        <v>77</v>
      </c>
      <c r="B84" s="117">
        <v>549</v>
      </c>
      <c r="C84" s="141">
        <v>694</v>
      </c>
      <c r="D84" s="117">
        <v>45666</v>
      </c>
      <c r="E84" s="172">
        <f t="shared" si="26"/>
        <v>83.180327868852459</v>
      </c>
      <c r="F84" s="153">
        <v>140</v>
      </c>
      <c r="G84" s="153">
        <f t="shared" si="27"/>
        <v>554</v>
      </c>
      <c r="H84" s="111">
        <f t="shared" si="28"/>
        <v>423</v>
      </c>
      <c r="I84" s="112">
        <v>271</v>
      </c>
      <c r="J84" s="121">
        <v>0</v>
      </c>
    </row>
    <row r="85" spans="1:10" ht="18.75" x14ac:dyDescent="0.3">
      <c r="A85" s="79" t="s">
        <v>78</v>
      </c>
      <c r="B85" s="117">
        <v>173</v>
      </c>
      <c r="C85" s="141">
        <v>214</v>
      </c>
      <c r="D85" s="117">
        <v>14728</v>
      </c>
      <c r="E85" s="172">
        <f t="shared" si="26"/>
        <v>85.132947976878611</v>
      </c>
      <c r="F85" s="153">
        <v>38</v>
      </c>
      <c r="G85" s="153">
        <f t="shared" si="27"/>
        <v>176</v>
      </c>
      <c r="H85" s="111">
        <f t="shared" si="28"/>
        <v>127</v>
      </c>
      <c r="I85" s="112">
        <v>87</v>
      </c>
      <c r="J85" s="121">
        <v>0</v>
      </c>
    </row>
    <row r="86" spans="1:10" ht="18.75" x14ac:dyDescent="0.3">
      <c r="A86" s="79" t="s">
        <v>79</v>
      </c>
      <c r="B86" s="117">
        <v>390</v>
      </c>
      <c r="C86" s="141">
        <v>493</v>
      </c>
      <c r="D86" s="117">
        <v>32991</v>
      </c>
      <c r="E86" s="172">
        <f t="shared" si="26"/>
        <v>84.592307692307699</v>
      </c>
      <c r="F86" s="153">
        <v>104</v>
      </c>
      <c r="G86" s="153">
        <f t="shared" si="27"/>
        <v>389</v>
      </c>
      <c r="H86" s="111">
        <f t="shared" si="28"/>
        <v>317</v>
      </c>
      <c r="I86" s="112">
        <v>176</v>
      </c>
      <c r="J86" s="121">
        <v>0</v>
      </c>
    </row>
    <row r="87" spans="1:10" ht="18.75" x14ac:dyDescent="0.3">
      <c r="A87" s="79" t="s">
        <v>80</v>
      </c>
      <c r="B87" s="117">
        <v>119</v>
      </c>
      <c r="C87" s="141">
        <v>154</v>
      </c>
      <c r="D87" s="117">
        <v>9728</v>
      </c>
      <c r="E87" s="172">
        <f t="shared" si="26"/>
        <v>81.747899159663859</v>
      </c>
      <c r="F87" s="153">
        <v>32</v>
      </c>
      <c r="G87" s="153">
        <f t="shared" si="27"/>
        <v>122</v>
      </c>
      <c r="H87" s="111">
        <f t="shared" si="28"/>
        <v>89</v>
      </c>
      <c r="I87" s="112">
        <v>65</v>
      </c>
      <c r="J87" s="121">
        <v>0</v>
      </c>
    </row>
    <row r="88" spans="1:10" ht="19.5" thickBot="1" x14ac:dyDescent="0.35">
      <c r="A88" s="86" t="s">
        <v>81</v>
      </c>
      <c r="B88" s="144">
        <v>703</v>
      </c>
      <c r="C88" s="145">
        <v>890</v>
      </c>
      <c r="D88" s="144">
        <v>60639</v>
      </c>
      <c r="E88" s="173">
        <f t="shared" si="26"/>
        <v>86.257467994310105</v>
      </c>
      <c r="F88" s="164">
        <v>175</v>
      </c>
      <c r="G88" s="153">
        <f t="shared" si="27"/>
        <v>715</v>
      </c>
      <c r="H88" s="159">
        <f t="shared" si="28"/>
        <v>547</v>
      </c>
      <c r="I88" s="131">
        <v>343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3686</v>
      </c>
      <c r="C89" s="133">
        <f t="shared" ref="C89:E89" si="29">SUM(C79:C88)</f>
        <v>4902</v>
      </c>
      <c r="D89" s="133">
        <f t="shared" si="29"/>
        <v>329341</v>
      </c>
      <c r="E89" s="176">
        <f t="shared" si="29"/>
        <v>901.27206454096279</v>
      </c>
      <c r="F89" s="177">
        <f>SUM(F79:F88)</f>
        <v>1168</v>
      </c>
      <c r="G89" s="177">
        <f>SUM(G79:G88)</f>
        <v>3734</v>
      </c>
      <c r="H89" s="161">
        <f>SUM(H79:H88)</f>
        <v>3064</v>
      </c>
      <c r="I89" s="162">
        <f t="shared" ref="I89:J89" si="30">SUM(I79:I88)</f>
        <v>1838</v>
      </c>
      <c r="J89" s="163">
        <f t="shared" si="3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331</v>
      </c>
      <c r="C92" s="139">
        <v>411</v>
      </c>
      <c r="D92" s="152">
        <v>28073</v>
      </c>
      <c r="E92" s="106">
        <f t="shared" ref="E92:E101" si="31">D92/B92</f>
        <v>84.812688821752261</v>
      </c>
      <c r="F92" s="153">
        <v>75</v>
      </c>
      <c r="G92" s="153">
        <f t="shared" ref="G92:G100" si="32">C92-F92</f>
        <v>336</v>
      </c>
      <c r="H92" s="154">
        <f t="shared" ref="H92:H100" si="33">C92-I92-J92</f>
        <v>246</v>
      </c>
      <c r="I92" s="107">
        <v>165</v>
      </c>
      <c r="J92" s="108">
        <v>0</v>
      </c>
    </row>
    <row r="93" spans="1:10" ht="18.75" x14ac:dyDescent="0.3">
      <c r="A93" s="79" t="s">
        <v>84</v>
      </c>
      <c r="B93" s="117">
        <v>402</v>
      </c>
      <c r="C93" s="141">
        <v>465</v>
      </c>
      <c r="D93" s="156">
        <v>30963</v>
      </c>
      <c r="E93" s="85">
        <f t="shared" si="31"/>
        <v>77.022388059701498</v>
      </c>
      <c r="F93" s="153">
        <v>55</v>
      </c>
      <c r="G93" s="153">
        <f t="shared" si="32"/>
        <v>410</v>
      </c>
      <c r="H93" s="111">
        <f t="shared" si="33"/>
        <v>261</v>
      </c>
      <c r="I93" s="112">
        <v>204</v>
      </c>
      <c r="J93" s="121">
        <v>0</v>
      </c>
    </row>
    <row r="94" spans="1:10" ht="18.75" x14ac:dyDescent="0.3">
      <c r="A94" s="79" t="s">
        <v>85</v>
      </c>
      <c r="B94" s="117">
        <v>228</v>
      </c>
      <c r="C94" s="141">
        <v>265</v>
      </c>
      <c r="D94" s="156">
        <v>17007</v>
      </c>
      <c r="E94" s="85">
        <f t="shared" si="31"/>
        <v>74.59210526315789</v>
      </c>
      <c r="F94" s="153">
        <v>36</v>
      </c>
      <c r="G94" s="153">
        <f t="shared" si="32"/>
        <v>229</v>
      </c>
      <c r="H94" s="111">
        <f t="shared" si="33"/>
        <v>167</v>
      </c>
      <c r="I94" s="112">
        <v>98</v>
      </c>
      <c r="J94" s="121">
        <v>0</v>
      </c>
    </row>
    <row r="95" spans="1:10" ht="18.75" x14ac:dyDescent="0.3">
      <c r="A95" s="79" t="s">
        <v>86</v>
      </c>
      <c r="B95" s="117">
        <v>118</v>
      </c>
      <c r="C95" s="141">
        <v>145</v>
      </c>
      <c r="D95" s="156">
        <v>9584</v>
      </c>
      <c r="E95" s="85">
        <f t="shared" si="31"/>
        <v>81.220338983050851</v>
      </c>
      <c r="F95" s="153">
        <v>26</v>
      </c>
      <c r="G95" s="153">
        <f t="shared" si="32"/>
        <v>119</v>
      </c>
      <c r="H95" s="111">
        <f t="shared" si="33"/>
        <v>81</v>
      </c>
      <c r="I95" s="112">
        <v>64</v>
      </c>
      <c r="J95" s="121">
        <v>0</v>
      </c>
    </row>
    <row r="96" spans="1:10" ht="18.75" x14ac:dyDescent="0.3">
      <c r="A96" s="79" t="s">
        <v>87</v>
      </c>
      <c r="B96" s="117">
        <v>364</v>
      </c>
      <c r="C96" s="141">
        <v>429</v>
      </c>
      <c r="D96" s="156">
        <v>27769</v>
      </c>
      <c r="E96" s="85">
        <f t="shared" si="31"/>
        <v>76.288461538461533</v>
      </c>
      <c r="F96" s="153">
        <v>49</v>
      </c>
      <c r="G96" s="153">
        <f t="shared" si="32"/>
        <v>380</v>
      </c>
      <c r="H96" s="111">
        <f t="shared" si="33"/>
        <v>264</v>
      </c>
      <c r="I96" s="112">
        <v>165</v>
      </c>
      <c r="J96" s="121">
        <v>0</v>
      </c>
    </row>
    <row r="97" spans="1:10" ht="18.75" x14ac:dyDescent="0.3">
      <c r="A97" s="79" t="s">
        <v>88</v>
      </c>
      <c r="B97" s="117">
        <v>79</v>
      </c>
      <c r="C97" s="141">
        <v>130</v>
      </c>
      <c r="D97" s="156">
        <v>9273</v>
      </c>
      <c r="E97" s="85">
        <f t="shared" si="31"/>
        <v>117.37974683544304</v>
      </c>
      <c r="F97" s="153">
        <v>42</v>
      </c>
      <c r="G97" s="153">
        <f t="shared" si="32"/>
        <v>88</v>
      </c>
      <c r="H97" s="111">
        <f t="shared" si="33"/>
        <v>76</v>
      </c>
      <c r="I97" s="112">
        <v>54</v>
      </c>
      <c r="J97" s="121">
        <v>0</v>
      </c>
    </row>
    <row r="98" spans="1:10" ht="18.75" x14ac:dyDescent="0.3">
      <c r="A98" s="79" t="s">
        <v>89</v>
      </c>
      <c r="B98" s="117">
        <v>1109</v>
      </c>
      <c r="C98" s="141">
        <v>1544</v>
      </c>
      <c r="D98" s="156">
        <v>100363</v>
      </c>
      <c r="E98" s="85">
        <f t="shared" si="31"/>
        <v>90.498647430117217</v>
      </c>
      <c r="F98" s="153">
        <v>407</v>
      </c>
      <c r="G98" s="153">
        <f t="shared" si="32"/>
        <v>1137</v>
      </c>
      <c r="H98" s="111">
        <f t="shared" si="33"/>
        <v>967</v>
      </c>
      <c r="I98" s="112">
        <v>577</v>
      </c>
      <c r="J98" s="121">
        <v>0</v>
      </c>
    </row>
    <row r="99" spans="1:10" ht="18.75" x14ac:dyDescent="0.3">
      <c r="A99" s="178" t="s">
        <v>90</v>
      </c>
      <c r="B99" s="117">
        <v>274</v>
      </c>
      <c r="C99" s="141">
        <v>326</v>
      </c>
      <c r="D99" s="179">
        <v>20768</v>
      </c>
      <c r="E99" s="180">
        <f t="shared" si="31"/>
        <v>75.795620437956202</v>
      </c>
      <c r="F99" s="153">
        <v>47</v>
      </c>
      <c r="G99" s="153">
        <f t="shared" si="32"/>
        <v>279</v>
      </c>
      <c r="H99" s="111">
        <f t="shared" si="33"/>
        <v>175</v>
      </c>
      <c r="I99" s="112">
        <v>151</v>
      </c>
      <c r="J99" s="121">
        <v>0</v>
      </c>
    </row>
    <row r="100" spans="1:10" ht="19.5" thickBot="1" x14ac:dyDescent="0.35">
      <c r="A100" s="79" t="s">
        <v>91</v>
      </c>
      <c r="B100" s="144">
        <v>480</v>
      </c>
      <c r="C100" s="145">
        <v>583</v>
      </c>
      <c r="D100" s="158">
        <v>38554</v>
      </c>
      <c r="E100" s="92">
        <f t="shared" si="31"/>
        <v>80.32083333333334</v>
      </c>
      <c r="F100" s="164">
        <v>95</v>
      </c>
      <c r="G100" s="153">
        <f t="shared" si="32"/>
        <v>488</v>
      </c>
      <c r="H100" s="159">
        <f t="shared" si="33"/>
        <v>342</v>
      </c>
      <c r="I100" s="131">
        <v>241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3385</v>
      </c>
      <c r="C101" s="133">
        <f t="shared" ref="C101:G101" si="34">SUM(C92:C100)</f>
        <v>4298</v>
      </c>
      <c r="D101" s="133">
        <f t="shared" si="34"/>
        <v>282354</v>
      </c>
      <c r="E101" s="160">
        <f t="shared" si="31"/>
        <v>83.413293943870016</v>
      </c>
      <c r="F101" s="134">
        <f t="shared" si="34"/>
        <v>832</v>
      </c>
      <c r="G101" s="134">
        <f t="shared" si="34"/>
        <v>3466</v>
      </c>
      <c r="H101" s="161">
        <f>SUM(H92:H100)</f>
        <v>2579</v>
      </c>
      <c r="I101" s="162">
        <f>SUM(I92:I100)</f>
        <v>1719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241</v>
      </c>
      <c r="C104" s="183">
        <v>281</v>
      </c>
      <c r="D104" s="182">
        <v>20035</v>
      </c>
      <c r="E104" s="170">
        <f t="shared" ref="E104:E118" si="35">D104/B104</f>
        <v>83.132780082987551</v>
      </c>
      <c r="F104" s="153">
        <v>23</v>
      </c>
      <c r="G104" s="153">
        <f t="shared" ref="G104:G117" si="36">C104-F104</f>
        <v>258</v>
      </c>
      <c r="H104" s="154">
        <f t="shared" ref="H104:H117" si="37">C104-I104-J104</f>
        <v>166</v>
      </c>
      <c r="I104" s="107">
        <v>115</v>
      </c>
      <c r="J104" s="108"/>
    </row>
    <row r="105" spans="1:10" ht="18.75" x14ac:dyDescent="0.3">
      <c r="A105" s="184" t="s">
        <v>94</v>
      </c>
      <c r="B105" s="117">
        <v>349</v>
      </c>
      <c r="C105" s="119">
        <v>430</v>
      </c>
      <c r="D105" s="117">
        <v>29562</v>
      </c>
      <c r="E105" s="172">
        <f t="shared" si="35"/>
        <v>84.704871060171925</v>
      </c>
      <c r="F105" s="153">
        <v>66</v>
      </c>
      <c r="G105" s="153">
        <f t="shared" si="36"/>
        <v>364</v>
      </c>
      <c r="H105" s="111">
        <f t="shared" si="37"/>
        <v>262</v>
      </c>
      <c r="I105" s="112">
        <v>168</v>
      </c>
      <c r="J105" s="121"/>
    </row>
    <row r="106" spans="1:10" ht="18.75" x14ac:dyDescent="0.3">
      <c r="A106" s="184" t="s">
        <v>95</v>
      </c>
      <c r="B106" s="114">
        <v>61</v>
      </c>
      <c r="C106" s="185">
        <v>65</v>
      </c>
      <c r="D106" s="114">
        <v>4304</v>
      </c>
      <c r="E106" s="172">
        <f t="shared" si="35"/>
        <v>70.557377049180332</v>
      </c>
      <c r="F106" s="153">
        <v>2</v>
      </c>
      <c r="G106" s="153">
        <f t="shared" si="36"/>
        <v>63</v>
      </c>
      <c r="H106" s="111">
        <f t="shared" si="37"/>
        <v>45</v>
      </c>
      <c r="I106" s="112">
        <v>20</v>
      </c>
      <c r="J106" s="121"/>
    </row>
    <row r="107" spans="1:10" ht="18.75" x14ac:dyDescent="0.3">
      <c r="A107" s="184" t="s">
        <v>96</v>
      </c>
      <c r="B107" s="117">
        <v>454</v>
      </c>
      <c r="C107" s="141">
        <v>533</v>
      </c>
      <c r="D107" s="117">
        <v>34665</v>
      </c>
      <c r="E107" s="172">
        <f t="shared" si="35"/>
        <v>76.354625550660799</v>
      </c>
      <c r="F107" s="153">
        <v>66</v>
      </c>
      <c r="G107" s="153">
        <f t="shared" si="36"/>
        <v>467</v>
      </c>
      <c r="H107" s="111">
        <f t="shared" si="37"/>
        <v>310</v>
      </c>
      <c r="I107" s="112">
        <v>223</v>
      </c>
      <c r="J107" s="121"/>
    </row>
    <row r="108" spans="1:10" ht="18.75" x14ac:dyDescent="0.3">
      <c r="A108" s="79" t="s">
        <v>97</v>
      </c>
      <c r="B108" s="117">
        <v>345</v>
      </c>
      <c r="C108" s="141">
        <v>403</v>
      </c>
      <c r="D108" s="117">
        <v>26086</v>
      </c>
      <c r="E108" s="172">
        <f t="shared" si="35"/>
        <v>75.611594202898544</v>
      </c>
      <c r="F108" s="153">
        <v>48</v>
      </c>
      <c r="G108" s="153">
        <f t="shared" si="36"/>
        <v>355</v>
      </c>
      <c r="H108" s="111">
        <f t="shared" si="37"/>
        <v>245</v>
      </c>
      <c r="I108" s="112">
        <v>158</v>
      </c>
      <c r="J108" s="121">
        <v>0</v>
      </c>
    </row>
    <row r="109" spans="1:10" ht="18.75" x14ac:dyDescent="0.3">
      <c r="A109" s="79" t="s">
        <v>98</v>
      </c>
      <c r="B109" s="117">
        <v>301</v>
      </c>
      <c r="C109" s="141">
        <v>348</v>
      </c>
      <c r="D109" s="117">
        <v>26035</v>
      </c>
      <c r="E109" s="172">
        <f t="shared" si="35"/>
        <v>86.495016611295682</v>
      </c>
      <c r="F109" s="153">
        <v>45</v>
      </c>
      <c r="G109" s="153">
        <f t="shared" si="36"/>
        <v>303</v>
      </c>
      <c r="H109" s="111">
        <f t="shared" si="37"/>
        <v>197</v>
      </c>
      <c r="I109" s="112">
        <v>151</v>
      </c>
      <c r="J109" s="121">
        <v>0</v>
      </c>
    </row>
    <row r="110" spans="1:10" ht="18.75" x14ac:dyDescent="0.3">
      <c r="A110" s="79" t="s">
        <v>99</v>
      </c>
      <c r="B110" s="117">
        <v>510</v>
      </c>
      <c r="C110" s="141">
        <v>609</v>
      </c>
      <c r="D110" s="117">
        <v>39645</v>
      </c>
      <c r="E110" s="172">
        <f t="shared" si="35"/>
        <v>77.735294117647058</v>
      </c>
      <c r="F110" s="153">
        <v>95</v>
      </c>
      <c r="G110" s="153">
        <f t="shared" si="36"/>
        <v>514</v>
      </c>
      <c r="H110" s="111">
        <f t="shared" si="37"/>
        <v>389</v>
      </c>
      <c r="I110" s="112">
        <v>220</v>
      </c>
      <c r="J110" s="121">
        <v>0</v>
      </c>
    </row>
    <row r="111" spans="1:10" ht="18.75" x14ac:dyDescent="0.3">
      <c r="A111" s="79" t="s">
        <v>100</v>
      </c>
      <c r="B111" s="117">
        <v>417</v>
      </c>
      <c r="C111" s="141">
        <v>481</v>
      </c>
      <c r="D111" s="117">
        <v>35341</v>
      </c>
      <c r="E111" s="172">
        <f t="shared" si="35"/>
        <v>84.750599520383687</v>
      </c>
      <c r="F111" s="153">
        <v>45</v>
      </c>
      <c r="G111" s="153">
        <f t="shared" si="36"/>
        <v>436</v>
      </c>
      <c r="H111" s="111">
        <f t="shared" si="37"/>
        <v>262</v>
      </c>
      <c r="I111" s="112">
        <v>219</v>
      </c>
      <c r="J111" s="121">
        <v>0</v>
      </c>
    </row>
    <row r="112" spans="1:10" ht="18.75" x14ac:dyDescent="0.3">
      <c r="A112" s="79" t="s">
        <v>101</v>
      </c>
      <c r="B112" s="117">
        <v>409</v>
      </c>
      <c r="C112" s="141">
        <v>497</v>
      </c>
      <c r="D112" s="117">
        <v>33137</v>
      </c>
      <c r="E112" s="172">
        <f t="shared" si="35"/>
        <v>81.019559902200484</v>
      </c>
      <c r="F112" s="153">
        <v>87</v>
      </c>
      <c r="G112" s="153">
        <f t="shared" si="36"/>
        <v>410</v>
      </c>
      <c r="H112" s="111">
        <f t="shared" si="37"/>
        <v>278</v>
      </c>
      <c r="I112" s="112">
        <v>219</v>
      </c>
      <c r="J112" s="121">
        <v>0</v>
      </c>
    </row>
    <row r="113" spans="1:10" ht="18.75" x14ac:dyDescent="0.3">
      <c r="A113" s="79" t="s">
        <v>102</v>
      </c>
      <c r="B113" s="117">
        <v>552</v>
      </c>
      <c r="C113" s="141">
        <v>645</v>
      </c>
      <c r="D113" s="117">
        <v>42561</v>
      </c>
      <c r="E113" s="172">
        <f t="shared" si="35"/>
        <v>77.103260869565219</v>
      </c>
      <c r="F113" s="153">
        <v>84</v>
      </c>
      <c r="G113" s="153">
        <f t="shared" si="36"/>
        <v>561</v>
      </c>
      <c r="H113" s="111">
        <f t="shared" si="37"/>
        <v>411</v>
      </c>
      <c r="I113" s="112">
        <v>234</v>
      </c>
      <c r="J113" s="121">
        <v>0</v>
      </c>
    </row>
    <row r="114" spans="1:10" ht="18.75" x14ac:dyDescent="0.3">
      <c r="A114" s="79" t="s">
        <v>103</v>
      </c>
      <c r="B114" s="117">
        <v>619</v>
      </c>
      <c r="C114" s="141">
        <v>787</v>
      </c>
      <c r="D114" s="117">
        <v>51701</v>
      </c>
      <c r="E114" s="172">
        <f t="shared" si="35"/>
        <v>83.523424878836835</v>
      </c>
      <c r="F114" s="153">
        <v>161</v>
      </c>
      <c r="G114" s="153">
        <f t="shared" si="36"/>
        <v>626</v>
      </c>
      <c r="H114" s="111">
        <f t="shared" si="37"/>
        <v>482</v>
      </c>
      <c r="I114" s="112">
        <v>305</v>
      </c>
      <c r="J114" s="121">
        <v>0</v>
      </c>
    </row>
    <row r="115" spans="1:10" ht="18.75" x14ac:dyDescent="0.3">
      <c r="A115" s="79" t="s">
        <v>104</v>
      </c>
      <c r="B115" s="117">
        <v>1283</v>
      </c>
      <c r="C115" s="141">
        <v>1498</v>
      </c>
      <c r="D115" s="117">
        <v>98766</v>
      </c>
      <c r="E115" s="172">
        <f t="shared" si="35"/>
        <v>76.980514419329694</v>
      </c>
      <c r="F115" s="153">
        <v>213</v>
      </c>
      <c r="G115" s="153">
        <f t="shared" si="36"/>
        <v>1285</v>
      </c>
      <c r="H115" s="111">
        <f t="shared" si="37"/>
        <v>911</v>
      </c>
      <c r="I115" s="112">
        <v>587</v>
      </c>
      <c r="J115" s="121">
        <v>0</v>
      </c>
    </row>
    <row r="116" spans="1:10" ht="18.75" x14ac:dyDescent="0.3">
      <c r="A116" s="79" t="s">
        <v>105</v>
      </c>
      <c r="B116" s="117">
        <v>304</v>
      </c>
      <c r="C116" s="141">
        <v>357</v>
      </c>
      <c r="D116" s="117">
        <v>24630</v>
      </c>
      <c r="E116" s="172">
        <f t="shared" si="35"/>
        <v>81.01973684210526</v>
      </c>
      <c r="F116" s="153">
        <v>52</v>
      </c>
      <c r="G116" s="153">
        <f t="shared" si="36"/>
        <v>305</v>
      </c>
      <c r="H116" s="111">
        <f t="shared" si="37"/>
        <v>218</v>
      </c>
      <c r="I116" s="112">
        <v>139</v>
      </c>
      <c r="J116" s="121">
        <v>0</v>
      </c>
    </row>
    <row r="117" spans="1:10" ht="19.5" thickBot="1" x14ac:dyDescent="0.35">
      <c r="A117" s="79" t="s">
        <v>106</v>
      </c>
      <c r="B117" s="144">
        <v>564</v>
      </c>
      <c r="C117" s="145">
        <v>615</v>
      </c>
      <c r="D117" s="144">
        <v>39922</v>
      </c>
      <c r="E117" s="173">
        <f t="shared" si="35"/>
        <v>70.783687943262407</v>
      </c>
      <c r="F117" s="164">
        <v>43</v>
      </c>
      <c r="G117" s="153">
        <f t="shared" si="36"/>
        <v>572</v>
      </c>
      <c r="H117" s="159">
        <f t="shared" si="37"/>
        <v>368</v>
      </c>
      <c r="I117" s="131">
        <v>247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6409</v>
      </c>
      <c r="C118" s="133">
        <f t="shared" ref="C118:J118" si="38">SUM(C104:C117)</f>
        <v>7549</v>
      </c>
      <c r="D118" s="133">
        <f t="shared" si="38"/>
        <v>506390</v>
      </c>
      <c r="E118" s="160">
        <f t="shared" si="35"/>
        <v>79.012326415977526</v>
      </c>
      <c r="F118" s="134">
        <f t="shared" si="38"/>
        <v>1030</v>
      </c>
      <c r="G118" s="134">
        <f t="shared" si="38"/>
        <v>6519</v>
      </c>
      <c r="H118" s="161">
        <f>SUM(H104:H117)</f>
        <v>4544</v>
      </c>
      <c r="I118" s="162">
        <f t="shared" si="38"/>
        <v>3005</v>
      </c>
      <c r="J118" s="163">
        <f t="shared" si="38"/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109</v>
      </c>
      <c r="B121" s="138">
        <v>704</v>
      </c>
      <c r="C121" s="186">
        <v>790</v>
      </c>
      <c r="D121" s="138">
        <v>52121</v>
      </c>
      <c r="E121" s="170">
        <f t="shared" ref="E121:E131" si="39">D121/B121</f>
        <v>74.03551136363636</v>
      </c>
      <c r="F121" s="138">
        <v>83</v>
      </c>
      <c r="G121" s="186">
        <f t="shared" ref="G121:G128" si="40">C121-F121</f>
        <v>707</v>
      </c>
      <c r="H121" s="106">
        <f t="shared" ref="H121:H128" si="41">C121-I121-J121</f>
        <v>465</v>
      </c>
      <c r="I121" s="107">
        <v>325</v>
      </c>
      <c r="J121" s="140">
        <v>0</v>
      </c>
    </row>
    <row r="122" spans="1:10" ht="18.75" x14ac:dyDescent="0.3">
      <c r="A122" s="79" t="s">
        <v>110</v>
      </c>
      <c r="B122" s="114">
        <v>130</v>
      </c>
      <c r="C122" s="153">
        <v>145</v>
      </c>
      <c r="D122" s="114">
        <v>9430</v>
      </c>
      <c r="E122" s="172">
        <f t="shared" si="39"/>
        <v>72.538461538461533</v>
      </c>
      <c r="F122" s="117">
        <v>15</v>
      </c>
      <c r="G122" s="187">
        <f t="shared" si="40"/>
        <v>130</v>
      </c>
      <c r="H122" s="85">
        <f t="shared" si="41"/>
        <v>103</v>
      </c>
      <c r="I122" s="112">
        <v>42</v>
      </c>
      <c r="J122" s="142">
        <v>0</v>
      </c>
    </row>
    <row r="123" spans="1:10" ht="18.75" x14ac:dyDescent="0.3">
      <c r="A123" s="79" t="s">
        <v>111</v>
      </c>
      <c r="B123" s="117">
        <v>835</v>
      </c>
      <c r="C123" s="155">
        <v>980</v>
      </c>
      <c r="D123" s="117">
        <v>67090</v>
      </c>
      <c r="E123" s="172">
        <f t="shared" si="39"/>
        <v>80.34730538922156</v>
      </c>
      <c r="F123" s="117">
        <v>138</v>
      </c>
      <c r="G123" s="187">
        <f t="shared" si="40"/>
        <v>842</v>
      </c>
      <c r="H123" s="85">
        <f t="shared" si="41"/>
        <v>553</v>
      </c>
      <c r="I123" s="112">
        <v>427</v>
      </c>
      <c r="J123" s="142">
        <v>0</v>
      </c>
    </row>
    <row r="124" spans="1:10" ht="18.75" x14ac:dyDescent="0.3">
      <c r="A124" s="79" t="s">
        <v>112</v>
      </c>
      <c r="B124" s="117">
        <v>891</v>
      </c>
      <c r="C124" s="155">
        <v>1124</v>
      </c>
      <c r="D124" s="117">
        <v>74232</v>
      </c>
      <c r="E124" s="172">
        <f t="shared" si="39"/>
        <v>83.313131313131308</v>
      </c>
      <c r="F124" s="117">
        <v>221</v>
      </c>
      <c r="G124" s="187">
        <f t="shared" si="40"/>
        <v>903</v>
      </c>
      <c r="H124" s="85">
        <f t="shared" si="41"/>
        <v>738</v>
      </c>
      <c r="I124" s="112">
        <v>386</v>
      </c>
      <c r="J124" s="142">
        <v>0</v>
      </c>
    </row>
    <row r="125" spans="1:10" ht="18.75" x14ac:dyDescent="0.3">
      <c r="A125" s="79" t="s">
        <v>113</v>
      </c>
      <c r="B125" s="117">
        <v>671</v>
      </c>
      <c r="C125" s="155">
        <v>800</v>
      </c>
      <c r="D125" s="117">
        <v>53879</v>
      </c>
      <c r="E125" s="172">
        <f t="shared" si="39"/>
        <v>80.296572280178836</v>
      </c>
      <c r="F125" s="117">
        <v>130</v>
      </c>
      <c r="G125" s="187">
        <f t="shared" si="40"/>
        <v>670</v>
      </c>
      <c r="H125" s="85">
        <f t="shared" si="41"/>
        <v>527</v>
      </c>
      <c r="I125" s="112">
        <v>273</v>
      </c>
      <c r="J125" s="142">
        <v>0</v>
      </c>
    </row>
    <row r="126" spans="1:10" ht="18.75" x14ac:dyDescent="0.3">
      <c r="A126" s="79" t="s">
        <v>114</v>
      </c>
      <c r="B126" s="117">
        <v>722</v>
      </c>
      <c r="C126" s="155">
        <v>931</v>
      </c>
      <c r="D126" s="117">
        <v>61406</v>
      </c>
      <c r="E126" s="172">
        <f t="shared" si="39"/>
        <v>85.04986149584488</v>
      </c>
      <c r="F126" s="117">
        <v>201</v>
      </c>
      <c r="G126" s="187">
        <f t="shared" si="40"/>
        <v>730</v>
      </c>
      <c r="H126" s="85">
        <f t="shared" si="41"/>
        <v>570</v>
      </c>
      <c r="I126" s="112">
        <v>361</v>
      </c>
      <c r="J126" s="142">
        <v>0</v>
      </c>
    </row>
    <row r="127" spans="1:10" ht="18.75" x14ac:dyDescent="0.3">
      <c r="A127" s="79" t="s">
        <v>115</v>
      </c>
      <c r="B127" s="117">
        <v>1158</v>
      </c>
      <c r="C127" s="155">
        <v>1476</v>
      </c>
      <c r="D127" s="117">
        <v>101348</v>
      </c>
      <c r="E127" s="172">
        <f t="shared" si="39"/>
        <v>87.519861830742656</v>
      </c>
      <c r="F127" s="117">
        <v>311</v>
      </c>
      <c r="G127" s="187">
        <f t="shared" si="40"/>
        <v>1165</v>
      </c>
      <c r="H127" s="85">
        <f t="shared" si="41"/>
        <v>943</v>
      </c>
      <c r="I127" s="112">
        <v>533</v>
      </c>
      <c r="J127" s="142">
        <v>0</v>
      </c>
    </row>
    <row r="128" spans="1:10" ht="19.5" thickBot="1" x14ac:dyDescent="0.35">
      <c r="A128" s="178" t="s">
        <v>108</v>
      </c>
      <c r="B128" s="144">
        <v>169</v>
      </c>
      <c r="C128" s="157">
        <v>232</v>
      </c>
      <c r="D128" s="144">
        <v>15355</v>
      </c>
      <c r="E128" s="173">
        <f t="shared" si="39"/>
        <v>90.857988165680467</v>
      </c>
      <c r="F128" s="144">
        <v>65</v>
      </c>
      <c r="G128" s="188">
        <f t="shared" si="40"/>
        <v>167</v>
      </c>
      <c r="H128" s="92">
        <f t="shared" si="41"/>
        <v>140</v>
      </c>
      <c r="I128" s="131">
        <v>92</v>
      </c>
      <c r="J128" s="146">
        <v>0</v>
      </c>
    </row>
    <row r="129" spans="1:10" ht="19.5" thickBot="1" x14ac:dyDescent="0.35">
      <c r="A129" s="95" t="s">
        <v>49</v>
      </c>
      <c r="B129" s="133">
        <f t="shared" ref="B129:J129" si="42">SUM(B121:B128)</f>
        <v>5280</v>
      </c>
      <c r="C129" s="133">
        <f t="shared" si="42"/>
        <v>6478</v>
      </c>
      <c r="D129" s="133">
        <f t="shared" si="42"/>
        <v>434861</v>
      </c>
      <c r="E129" s="160">
        <f t="shared" si="39"/>
        <v>82.360037878787878</v>
      </c>
      <c r="F129" s="147">
        <f t="shared" si="42"/>
        <v>1164</v>
      </c>
      <c r="G129" s="147">
        <f t="shared" si="42"/>
        <v>5314</v>
      </c>
      <c r="H129" s="161">
        <f>SUM(H121:H128)</f>
        <v>4039</v>
      </c>
      <c r="I129" s="162">
        <f t="shared" si="42"/>
        <v>2439</v>
      </c>
      <c r="J129" s="163">
        <f t="shared" si="42"/>
        <v>0</v>
      </c>
    </row>
    <row r="130" spans="1:10" ht="19.5" thickBot="1" x14ac:dyDescent="0.35">
      <c r="A130" s="148"/>
      <c r="B130" s="149"/>
      <c r="C130" s="149"/>
      <c r="D130" s="149"/>
      <c r="E130" s="150"/>
      <c r="F130" s="137"/>
      <c r="G130" s="137"/>
      <c r="H130" s="102"/>
      <c r="I130" s="102"/>
      <c r="J130" s="102"/>
    </row>
    <row r="131" spans="1:10" ht="19.5" thickBot="1" x14ac:dyDescent="0.35">
      <c r="A131" s="189" t="s">
        <v>116</v>
      </c>
      <c r="B131" s="190">
        <f>SUM(B129+B118+B101+B89+B76+B67+B57+B47+B33+B17)</f>
        <v>44133</v>
      </c>
      <c r="C131" s="190">
        <f>SUM(C129+C118+C101+C89+C76+C67+C57+C47+C33+C17)</f>
        <v>55942</v>
      </c>
      <c r="D131" s="190">
        <f>SUM(D129+D118+D101+D89+D76+D67+D57+D47+D33+D17)</f>
        <v>3771280</v>
      </c>
      <c r="E131" s="190">
        <f t="shared" si="39"/>
        <v>85.452609158679451</v>
      </c>
      <c r="F131" s="134">
        <f t="shared" ref="F131:J131" si="43">SUM(F129+F118+F101+F89+F76+F67+F57+F47+F33+F17)</f>
        <v>10981</v>
      </c>
      <c r="G131" s="134">
        <f t="shared" si="43"/>
        <v>44961</v>
      </c>
      <c r="H131" s="133">
        <f t="shared" si="43"/>
        <v>34215</v>
      </c>
      <c r="I131" s="177">
        <f t="shared" si="43"/>
        <v>21727</v>
      </c>
      <c r="J131" s="191">
        <f t="shared" si="43"/>
        <v>0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A19:J19"/>
    <mergeCell ref="D1:E1"/>
    <mergeCell ref="D2:E2"/>
    <mergeCell ref="D3:E3"/>
    <mergeCell ref="D4:E4"/>
    <mergeCell ref="D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130"/>
  <sheetViews>
    <sheetView workbookViewId="0">
      <selection activeCell="B8" sqref="B8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5.7109375" customWidth="1"/>
    <col min="4" max="4" width="16" bestFit="1" customWidth="1"/>
    <col min="9" max="9" width="10.5703125" bestFit="1" customWidth="1"/>
    <col min="10" max="10" width="11.5703125" bestFit="1" customWidth="1"/>
    <col min="11" max="11" width="18.42578125" bestFit="1" customWidth="1"/>
  </cols>
  <sheetData>
    <row r="1" spans="1:11" ht="15.75" x14ac:dyDescent="0.25">
      <c r="A1" s="433" t="s">
        <v>0</v>
      </c>
      <c r="B1" s="433"/>
      <c r="C1" s="433"/>
      <c r="D1" s="433"/>
    </row>
    <row r="2" spans="1:11" ht="15.75" x14ac:dyDescent="0.25">
      <c r="A2" s="433" t="s">
        <v>1</v>
      </c>
      <c r="B2" s="433"/>
      <c r="C2" s="433"/>
      <c r="D2" s="433"/>
    </row>
    <row r="3" spans="1:11" ht="18" x14ac:dyDescent="0.25">
      <c r="A3" s="434" t="s">
        <v>2</v>
      </c>
      <c r="B3" s="434"/>
      <c r="C3" s="434"/>
      <c r="D3" s="434"/>
    </row>
    <row r="4" spans="1:11" ht="15.75" x14ac:dyDescent="0.25">
      <c r="A4" s="433" t="s">
        <v>3</v>
      </c>
      <c r="B4" s="433"/>
      <c r="C4" s="433"/>
      <c r="D4" s="433"/>
    </row>
    <row r="5" spans="1:11" ht="16.5" thickBot="1" x14ac:dyDescent="0.3">
      <c r="A5" s="435" t="s">
        <v>215</v>
      </c>
      <c r="B5" s="435"/>
      <c r="C5" s="435"/>
      <c r="D5" s="435"/>
    </row>
    <row r="6" spans="1:11" ht="32.25" thickBot="1" x14ac:dyDescent="0.3">
      <c r="A6" s="251"/>
      <c r="B6" s="252" t="s">
        <v>4</v>
      </c>
      <c r="C6" s="253" t="s">
        <v>5</v>
      </c>
      <c r="D6" s="254" t="s">
        <v>119</v>
      </c>
    </row>
    <row r="7" spans="1:11" ht="16.5" thickBot="1" x14ac:dyDescent="0.3">
      <c r="A7" s="255" t="s">
        <v>12</v>
      </c>
      <c r="B7" s="256"/>
      <c r="C7" s="256"/>
      <c r="D7" s="257"/>
    </row>
    <row r="8" spans="1:11" ht="16.5" thickBot="1" x14ac:dyDescent="0.3">
      <c r="A8" s="258" t="s">
        <v>13</v>
      </c>
      <c r="B8" s="259">
        <f>('Ene 18'!B9+'Feb 18'!B9+'Mar 18'!B9)/3</f>
        <v>466</v>
      </c>
      <c r="C8" s="259">
        <f>('Ene 18'!C9+'Feb 18'!C9+'Mar 18'!C9)/3</f>
        <v>559.66666666666663</v>
      </c>
      <c r="D8" s="259">
        <f>('Ene 18'!D9+'Feb 18'!D9+'Mar 18'!D9)</f>
        <v>113366</v>
      </c>
    </row>
    <row r="9" spans="1:11" ht="16.5" thickBot="1" x14ac:dyDescent="0.3">
      <c r="A9" s="258" t="s">
        <v>14</v>
      </c>
      <c r="B9" s="259">
        <f>('Ene 18'!B10+'Feb 18'!B10+'Mar 18'!B10)/3</f>
        <v>455.33333333333331</v>
      </c>
      <c r="C9" s="259">
        <f>('Ene 18'!C10+'Feb 18'!C10+'Mar 18'!C10)/3</f>
        <v>618</v>
      </c>
      <c r="D9" s="259">
        <f>('Ene 18'!D10+'Feb 18'!D10+'Mar 18'!D10)</f>
        <v>126594</v>
      </c>
    </row>
    <row r="10" spans="1:11" ht="16.5" thickBot="1" x14ac:dyDescent="0.3">
      <c r="A10" s="258" t="s">
        <v>15</v>
      </c>
      <c r="B10" s="259">
        <f>('Ene 18'!B11+'Feb 18'!B11+'Mar 18'!B11)/3</f>
        <v>569.33333333333337</v>
      </c>
      <c r="C10" s="259">
        <f>('Ene 18'!C11+'Feb 18'!C11+'Mar 18'!C11)/3</f>
        <v>725</v>
      </c>
      <c r="D10" s="259">
        <f>('Ene 18'!D11+'Feb 18'!D11+'Mar 18'!D11)</f>
        <v>151713</v>
      </c>
      <c r="I10" s="262"/>
      <c r="J10" s="262"/>
      <c r="K10" s="262"/>
    </row>
    <row r="11" spans="1:11" ht="16.5" thickBot="1" x14ac:dyDescent="0.3">
      <c r="A11" s="258" t="s">
        <v>16</v>
      </c>
      <c r="B11" s="259">
        <f>('Ene 18'!B12+'Feb 18'!B12+'Mar 18'!B12)/3</f>
        <v>642</v>
      </c>
      <c r="C11" s="259">
        <f>('Ene 18'!C12+'Feb 18'!C12+'Mar 18'!C12)/3</f>
        <v>820</v>
      </c>
      <c r="D11" s="259">
        <f>('Ene 18'!D12+'Feb 18'!D12+'Mar 18'!D12)</f>
        <v>170487</v>
      </c>
      <c r="I11" s="262"/>
      <c r="J11" s="262"/>
      <c r="K11" s="262"/>
    </row>
    <row r="12" spans="1:11" ht="16.5" thickBot="1" x14ac:dyDescent="0.3">
      <c r="A12" s="258" t="s">
        <v>17</v>
      </c>
      <c r="B12" s="259">
        <f>('Ene 18'!B13+'Feb 18'!B13+'Mar 18'!B13)/3</f>
        <v>151.66666666666666</v>
      </c>
      <c r="C12" s="259">
        <f>('Ene 18'!C13+'Feb 18'!C13+'Mar 18'!C13)/3</f>
        <v>205</v>
      </c>
      <c r="D12" s="259">
        <f>('Ene 18'!D13+'Feb 18'!D13+'Mar 18'!D13)</f>
        <v>41983</v>
      </c>
      <c r="I12" s="262"/>
      <c r="J12" s="262"/>
      <c r="K12" s="262"/>
    </row>
    <row r="13" spans="1:11" ht="16.5" thickBot="1" x14ac:dyDescent="0.3">
      <c r="A13" s="258" t="s">
        <v>18</v>
      </c>
      <c r="B13" s="259">
        <f>('Ene 18'!B14+'Feb 18'!B14+'Mar 18'!B14)/3</f>
        <v>525.66666666666663</v>
      </c>
      <c r="C13" s="259">
        <f>('Ene 18'!C14+'Feb 18'!C14+'Mar 18'!C14)/3</f>
        <v>617.33333333333337</v>
      </c>
      <c r="D13" s="259">
        <f>('Ene 18'!D14+'Feb 18'!D14+'Mar 18'!D14)</f>
        <v>134428</v>
      </c>
      <c r="I13" s="262"/>
      <c r="J13" s="262"/>
      <c r="K13" s="262"/>
    </row>
    <row r="14" spans="1:11" ht="16.5" thickBot="1" x14ac:dyDescent="0.3">
      <c r="A14" s="258" t="s">
        <v>19</v>
      </c>
      <c r="B14" s="259">
        <f>('Ene 18'!B15+'Feb 18'!B15+'Mar 18'!B15)/3</f>
        <v>191.66666666666666</v>
      </c>
      <c r="C14" s="259">
        <f>('Ene 18'!C15+'Feb 18'!C15+'Mar 18'!C15)/3</f>
        <v>232</v>
      </c>
      <c r="D14" s="259">
        <f>('Ene 18'!D15+'Feb 18'!D15+'Mar 18'!D15)</f>
        <v>44311</v>
      </c>
      <c r="I14" s="262"/>
      <c r="J14" s="262"/>
      <c r="K14" s="262"/>
    </row>
    <row r="15" spans="1:11" ht="16.5" thickBot="1" x14ac:dyDescent="0.3">
      <c r="A15" s="258" t="s">
        <v>20</v>
      </c>
      <c r="B15" s="259">
        <f>('Ene 18'!B16+'Feb 18'!B16+'Mar 18'!B16)/3</f>
        <v>615</v>
      </c>
      <c r="C15" s="259">
        <f>('Ene 18'!C16+'Feb 18'!C16+'Mar 18'!C16)/3</f>
        <v>788.33333333333337</v>
      </c>
      <c r="D15" s="259">
        <f>('Ene 18'!D16+'Feb 18'!D16+'Mar 18'!D16)</f>
        <v>185521</v>
      </c>
      <c r="I15" s="262"/>
      <c r="J15" s="262"/>
      <c r="K15" s="262"/>
    </row>
    <row r="16" spans="1:11" ht="16.5" thickBot="1" x14ac:dyDescent="0.3">
      <c r="A16" s="263" t="s">
        <v>21</v>
      </c>
      <c r="B16" s="264">
        <f>SUM(B8:B15)</f>
        <v>3616.6666666666661</v>
      </c>
      <c r="C16" s="264">
        <f t="shared" ref="C16:D16" si="0">SUM(C8:C15)</f>
        <v>4565.333333333333</v>
      </c>
      <c r="D16" s="264">
        <f t="shared" si="0"/>
        <v>968403</v>
      </c>
      <c r="I16" s="262"/>
      <c r="J16" s="262"/>
      <c r="K16" s="262"/>
    </row>
    <row r="17" spans="1:11" ht="16.5" thickBot="1" x14ac:dyDescent="0.3">
      <c r="A17" s="265"/>
      <c r="B17" s="266"/>
      <c r="C17" s="266"/>
      <c r="D17" s="267"/>
      <c r="I17" s="262"/>
      <c r="J17" s="262"/>
      <c r="K17" s="262"/>
    </row>
    <row r="18" spans="1:11" ht="16.5" thickBot="1" x14ac:dyDescent="0.3">
      <c r="A18" s="268" t="s">
        <v>22</v>
      </c>
      <c r="B18" s="269"/>
      <c r="C18" s="270"/>
      <c r="D18" s="271"/>
      <c r="I18" s="262"/>
      <c r="J18" s="262"/>
      <c r="K18" s="262"/>
    </row>
    <row r="19" spans="1:11" ht="16.5" thickBot="1" x14ac:dyDescent="0.3">
      <c r="A19" s="272" t="s">
        <v>23</v>
      </c>
      <c r="B19" s="259">
        <f>('Ene 18'!B20+'Feb 18'!B20+'Mar 18'!B20)/3</f>
        <v>882</v>
      </c>
      <c r="C19" s="273">
        <f>('Ene 18'!C20+'Feb 18'!C20+'Mar 18'!C20)/3</f>
        <v>1162</v>
      </c>
      <c r="D19" s="274">
        <f>('Ene 18'!D20+'Feb 18'!D20+'Mar 18'!D20)</f>
        <v>236334</v>
      </c>
      <c r="I19" s="262"/>
      <c r="J19" s="262"/>
      <c r="K19" s="262"/>
    </row>
    <row r="20" spans="1:11" ht="16.5" thickBot="1" x14ac:dyDescent="0.3">
      <c r="A20" s="272" t="s">
        <v>24</v>
      </c>
      <c r="B20" s="259">
        <f>('Ene 18'!B21+'Feb 18'!B21+'Mar 18'!B21)/3</f>
        <v>522.33333333333337</v>
      </c>
      <c r="C20" s="273">
        <f>('Ene 18'!C21+'Feb 18'!C21+'Mar 18'!C21)/3</f>
        <v>698.66666666666663</v>
      </c>
      <c r="D20" s="274">
        <f>('Ene 18'!D21+'Feb 18'!D21+'Mar 18'!D21)</f>
        <v>145403</v>
      </c>
      <c r="I20" s="262"/>
      <c r="J20" s="262"/>
      <c r="K20" s="262"/>
    </row>
    <row r="21" spans="1:11" ht="16.5" thickBot="1" x14ac:dyDescent="0.3">
      <c r="A21" s="275" t="s">
        <v>25</v>
      </c>
      <c r="B21" s="259">
        <f>('Ene 18'!B22+'Feb 18'!B22+'Mar 18'!B22)/3</f>
        <v>323</v>
      </c>
      <c r="C21" s="273">
        <f>('Ene 18'!C22+'Feb 18'!C22+'Mar 18'!C22)/3</f>
        <v>433.66666666666669</v>
      </c>
      <c r="D21" s="274">
        <f>('Ene 18'!D22+'Feb 18'!D22+'Mar 18'!D22)</f>
        <v>91460</v>
      </c>
    </row>
    <row r="22" spans="1:11" ht="16.5" thickBot="1" x14ac:dyDescent="0.3">
      <c r="A22" s="275" t="s">
        <v>26</v>
      </c>
      <c r="B22" s="259">
        <f>('Ene 18'!B23+'Feb 18'!B23+'Mar 18'!B23)/3</f>
        <v>462.66666666666669</v>
      </c>
      <c r="C22" s="273">
        <f>('Ene 18'!C23+'Feb 18'!C23+'Mar 18'!C23)/3</f>
        <v>564.33333333333337</v>
      </c>
      <c r="D22" s="274">
        <f>('Ene 18'!D23+'Feb 18'!D23+'Mar 18'!D23)</f>
        <v>116151</v>
      </c>
    </row>
    <row r="23" spans="1:11" ht="16.5" thickBot="1" x14ac:dyDescent="0.3">
      <c r="A23" s="275" t="s">
        <v>27</v>
      </c>
      <c r="B23" s="259">
        <f>('Ene 18'!B24+'Feb 18'!B24+'Mar 18'!B24)/3</f>
        <v>267.66666666666669</v>
      </c>
      <c r="C23" s="273">
        <f>('Ene 18'!C24+'Feb 18'!C24+'Mar 18'!C24)/3</f>
        <v>336.33333333333331</v>
      </c>
      <c r="D23" s="274">
        <f>('Ene 18'!D24+'Feb 18'!D24+'Mar 18'!D24)</f>
        <v>73504</v>
      </c>
    </row>
    <row r="24" spans="1:11" ht="16.5" thickBot="1" x14ac:dyDescent="0.3">
      <c r="A24" s="275" t="s">
        <v>28</v>
      </c>
      <c r="B24" s="259">
        <f>('Ene 18'!B25+'Feb 18'!B25+'Mar 18'!B25)/3</f>
        <v>209</v>
      </c>
      <c r="C24" s="273">
        <f>('Ene 18'!C25+'Feb 18'!C25+'Mar 18'!C25)/3</f>
        <v>283.66666666666669</v>
      </c>
      <c r="D24" s="274">
        <f>('Ene 18'!D25+'Feb 18'!D25+'Mar 18'!D25)</f>
        <v>66751</v>
      </c>
    </row>
    <row r="25" spans="1:11" ht="16.5" thickBot="1" x14ac:dyDescent="0.3">
      <c r="A25" s="275" t="s">
        <v>29</v>
      </c>
      <c r="B25" s="259">
        <f>('Ene 18'!B26+'Feb 18'!B26+'Mar 18'!B26)/3</f>
        <v>551.33333333333337</v>
      </c>
      <c r="C25" s="273">
        <f>('Ene 18'!C26+'Feb 18'!C26+'Mar 18'!C26)/3</f>
        <v>731</v>
      </c>
      <c r="D25" s="274">
        <f>('Ene 18'!D26+'Feb 18'!D26+'Mar 18'!D26)</f>
        <v>152072</v>
      </c>
    </row>
    <row r="26" spans="1:11" ht="16.5" thickBot="1" x14ac:dyDescent="0.3">
      <c r="A26" s="275" t="s">
        <v>30</v>
      </c>
      <c r="B26" s="259">
        <f>('Ene 18'!B27+'Feb 18'!B27+'Mar 18'!B27)/3</f>
        <v>613.66666666666663</v>
      </c>
      <c r="C26" s="273">
        <f>('Ene 18'!C27+'Feb 18'!C27+'Mar 18'!C27)/3</f>
        <v>796.66666666666663</v>
      </c>
      <c r="D26" s="274">
        <f>('Ene 18'!D27+'Feb 18'!D27+'Mar 18'!D27)</f>
        <v>179531</v>
      </c>
    </row>
    <row r="27" spans="1:11" ht="16.5" thickBot="1" x14ac:dyDescent="0.3">
      <c r="A27" s="275" t="s">
        <v>31</v>
      </c>
      <c r="B27" s="259">
        <f>('Ene 18'!B28+'Feb 18'!B28+'Mar 18'!B28)/3</f>
        <v>642</v>
      </c>
      <c r="C27" s="273">
        <f>('Ene 18'!C28+'Feb 18'!C28+'Mar 18'!C28)/3</f>
        <v>900.66666666666663</v>
      </c>
      <c r="D27" s="274">
        <f>('Ene 18'!D28+'Feb 18'!D28+'Mar 18'!D28)</f>
        <v>189974</v>
      </c>
    </row>
    <row r="28" spans="1:11" ht="16.5" thickBot="1" x14ac:dyDescent="0.3">
      <c r="A28" s="275" t="s">
        <v>32</v>
      </c>
      <c r="B28" s="259">
        <f>('Ene 18'!B29+'Feb 18'!B29+'Mar 18'!B29)/3</f>
        <v>439.33333333333331</v>
      </c>
      <c r="C28" s="273">
        <f>('Ene 18'!C29+'Feb 18'!C29+'Mar 18'!C29)/3</f>
        <v>553.66666666666663</v>
      </c>
      <c r="D28" s="274">
        <f>('Ene 18'!D29+'Feb 18'!D29+'Mar 18'!D29)</f>
        <v>110002</v>
      </c>
    </row>
    <row r="29" spans="1:11" ht="16.5" thickBot="1" x14ac:dyDescent="0.3">
      <c r="A29" s="275" t="s">
        <v>33</v>
      </c>
      <c r="B29" s="259">
        <f>('Ene 18'!B30+'Feb 18'!B30+'Mar 18'!B30)/3</f>
        <v>320</v>
      </c>
      <c r="C29" s="273">
        <f>('Ene 18'!C30+'Feb 18'!C30+'Mar 18'!C30)/3</f>
        <v>457.66666666666669</v>
      </c>
      <c r="D29" s="274">
        <f>('Ene 18'!D30+'Feb 18'!D30+'Mar 18'!D30)</f>
        <v>92952</v>
      </c>
    </row>
    <row r="30" spans="1:11" ht="16.5" thickBot="1" x14ac:dyDescent="0.3">
      <c r="A30" s="275" t="s">
        <v>34</v>
      </c>
      <c r="B30" s="259">
        <f>('Ene 18'!B31+'Feb 18'!B31+'Mar 18'!B31)/3</f>
        <v>403.33333333333331</v>
      </c>
      <c r="C30" s="273">
        <f>('Ene 18'!C31+'Feb 18'!C31+'Mar 18'!C31)/3</f>
        <v>472.66666666666669</v>
      </c>
      <c r="D30" s="274">
        <f>('Ene 18'!D31+'Feb 18'!D31+'Mar 18'!D31)</f>
        <v>94573</v>
      </c>
    </row>
    <row r="31" spans="1:11" ht="16.5" thickBot="1" x14ac:dyDescent="0.3">
      <c r="A31" s="275" t="s">
        <v>35</v>
      </c>
      <c r="B31" s="259">
        <f>('Ene 18'!B32+'Feb 18'!B32+'Mar 18'!B32)/3</f>
        <v>91.666666666666671</v>
      </c>
      <c r="C31" s="273">
        <f>('Ene 18'!C32+'Feb 18'!C32+'Mar 18'!C32)/3</f>
        <v>117.33333333333333</v>
      </c>
      <c r="D31" s="274">
        <f>('Ene 18'!D32+'Feb 18'!D32+'Mar 18'!D32)</f>
        <v>26512</v>
      </c>
    </row>
    <row r="32" spans="1:11" ht="16.5" thickBot="1" x14ac:dyDescent="0.3">
      <c r="A32" s="263" t="s">
        <v>36</v>
      </c>
      <c r="B32" s="276">
        <f>SUM(B19:B31)</f>
        <v>5727.9999999999991</v>
      </c>
      <c r="C32" s="276">
        <f t="shared" ref="C32:D32" si="1">SUM(C19:C31)</f>
        <v>7508.3333333333339</v>
      </c>
      <c r="D32" s="277">
        <f t="shared" si="1"/>
        <v>1575219</v>
      </c>
    </row>
    <row r="33" spans="1:5" ht="16.5" thickBot="1" x14ac:dyDescent="0.3">
      <c r="A33" s="265"/>
      <c r="B33" s="278"/>
      <c r="C33" s="278"/>
      <c r="D33" s="267"/>
      <c r="E33" s="279"/>
    </row>
    <row r="34" spans="1:5" ht="16.5" thickBot="1" x14ac:dyDescent="0.3">
      <c r="A34" s="255" t="s">
        <v>37</v>
      </c>
      <c r="B34" s="280"/>
      <c r="C34" s="280"/>
      <c r="D34" s="281"/>
      <c r="E34" s="279"/>
    </row>
    <row r="35" spans="1:5" ht="16.5" thickBot="1" x14ac:dyDescent="0.3">
      <c r="A35" s="275" t="s">
        <v>140</v>
      </c>
      <c r="B35" s="259">
        <f>('Ene 18'!B36+'Feb 18'!B36+'Mar 18'!B36)/3</f>
        <v>723.66666666666663</v>
      </c>
      <c r="C35" s="273">
        <f>('Ene 18'!C36+'Feb 18'!C36+'Mar 18'!C36)/3</f>
        <v>953.66666666666663</v>
      </c>
      <c r="D35" s="274">
        <f>('Ene 18'!D36+'Feb 18'!D36+'Mar 18'!D36)</f>
        <v>196837</v>
      </c>
    </row>
    <row r="36" spans="1:5" ht="16.5" thickBot="1" x14ac:dyDescent="0.3">
      <c r="A36" s="275" t="s">
        <v>38</v>
      </c>
      <c r="B36" s="259">
        <f>('Ene 18'!B37+'Feb 18'!B37+'Mar 18'!B37)/3</f>
        <v>809.33333333333337</v>
      </c>
      <c r="C36" s="273">
        <f>('Ene 18'!C37+'Feb 18'!C37+'Mar 18'!C37)/3</f>
        <v>1145</v>
      </c>
      <c r="D36" s="274">
        <f>('Ene 18'!D37+'Feb 18'!D37+'Mar 18'!D37)</f>
        <v>266780</v>
      </c>
    </row>
    <row r="37" spans="1:5" ht="16.5" thickBot="1" x14ac:dyDescent="0.3">
      <c r="A37" s="275" t="s">
        <v>40</v>
      </c>
      <c r="B37" s="259">
        <f>('Ene 18'!B38+'Feb 18'!B38+'Mar 18'!B38)/3</f>
        <v>481.66666666666669</v>
      </c>
      <c r="C37" s="273">
        <f>('Ene 18'!C38+'Feb 18'!C38+'Mar 18'!C38)/3</f>
        <v>660.66666666666663</v>
      </c>
      <c r="D37" s="274">
        <f>('Ene 18'!D38+'Feb 18'!D38+'Mar 18'!D38)</f>
        <v>139479</v>
      </c>
    </row>
    <row r="38" spans="1:5" ht="16.5" thickBot="1" x14ac:dyDescent="0.3">
      <c r="A38" s="275" t="s">
        <v>41</v>
      </c>
      <c r="B38" s="259">
        <f>('Ene 18'!B39+'Feb 18'!B39+'Mar 18'!B39)/3</f>
        <v>662.66666666666663</v>
      </c>
      <c r="C38" s="273">
        <f>('Ene 18'!C39+'Feb 18'!C39+'Mar 18'!C39)/3</f>
        <v>729</v>
      </c>
      <c r="D38" s="274">
        <f>('Ene 18'!D39+'Feb 18'!D39+'Mar 18'!D39)</f>
        <v>154787</v>
      </c>
    </row>
    <row r="39" spans="1:5" ht="16.5" thickBot="1" x14ac:dyDescent="0.3">
      <c r="A39" s="275" t="s">
        <v>42</v>
      </c>
      <c r="B39" s="259">
        <f>('Ene 18'!B40+'Feb 18'!B40+'Mar 18'!B40)/3</f>
        <v>326.66666666666669</v>
      </c>
      <c r="C39" s="273">
        <f>('Ene 18'!C40+'Feb 18'!C40+'Mar 18'!C40)/3</f>
        <v>416</v>
      </c>
      <c r="D39" s="274">
        <f>('Ene 18'!D40+'Feb 18'!D40+'Mar 18'!D40)</f>
        <v>115740</v>
      </c>
    </row>
    <row r="40" spans="1:5" ht="16.5" thickBot="1" x14ac:dyDescent="0.3">
      <c r="A40" s="275" t="s">
        <v>43</v>
      </c>
      <c r="B40" s="259">
        <f>('Ene 18'!B41+'Feb 18'!B41+'Mar 18'!B41)/3</f>
        <v>496.33333333333331</v>
      </c>
      <c r="C40" s="273">
        <f>('Ene 18'!C41+'Feb 18'!C41+'Mar 18'!C41)/3</f>
        <v>590</v>
      </c>
      <c r="D40" s="274">
        <f>('Ene 18'!D41+'Feb 18'!D41+'Mar 18'!D41)</f>
        <v>151479</v>
      </c>
    </row>
    <row r="41" spans="1:5" ht="16.5" thickBot="1" x14ac:dyDescent="0.3">
      <c r="A41" s="275" t="s">
        <v>44</v>
      </c>
      <c r="B41" s="259">
        <f>('Ene 18'!B42+'Feb 18'!B42+'Mar 18'!B42)/3</f>
        <v>662.66666666666663</v>
      </c>
      <c r="C41" s="273">
        <f>('Ene 18'!C42+'Feb 18'!C42+'Mar 18'!C42)/3</f>
        <v>849</v>
      </c>
      <c r="D41" s="274">
        <f>('Ene 18'!D42+'Feb 18'!D42+'Mar 18'!D42)</f>
        <v>184022</v>
      </c>
    </row>
    <row r="42" spans="1:5" ht="16.5" thickBot="1" x14ac:dyDescent="0.3">
      <c r="A42" s="275" t="s">
        <v>45</v>
      </c>
      <c r="B42" s="259">
        <f>('Ene 18'!B43+'Feb 18'!B43+'Mar 18'!B43)/3</f>
        <v>480</v>
      </c>
      <c r="C42" s="273">
        <f>('Ene 18'!C43+'Feb 18'!C43+'Mar 18'!C43)/3</f>
        <v>613.66666666666663</v>
      </c>
      <c r="D42" s="274">
        <f>('Ene 18'!D43+'Feb 18'!D43+'Mar 18'!D43)</f>
        <v>125423</v>
      </c>
    </row>
    <row r="43" spans="1:5" ht="16.5" thickBot="1" x14ac:dyDescent="0.3">
      <c r="A43" s="275" t="s">
        <v>46</v>
      </c>
      <c r="B43" s="259">
        <f>('Ene 18'!B44+'Feb 18'!B44+'Mar 18'!B44)/3</f>
        <v>294.66666666666669</v>
      </c>
      <c r="C43" s="273">
        <f>('Ene 18'!C44+'Feb 18'!C44+'Mar 18'!C44)/3</f>
        <v>354</v>
      </c>
      <c r="D43" s="274">
        <f>('Ene 18'!D44+'Feb 18'!D44+'Mar 18'!D44)</f>
        <v>71879</v>
      </c>
    </row>
    <row r="44" spans="1:5" ht="16.5" thickBot="1" x14ac:dyDescent="0.3">
      <c r="A44" s="275" t="s">
        <v>47</v>
      </c>
      <c r="B44" s="259">
        <f>('Ene 18'!B45+'Feb 18'!B45+'Mar 18'!B45)/3</f>
        <v>487</v>
      </c>
      <c r="C44" s="273">
        <f>('Ene 18'!C45+'Feb 18'!C45+'Mar 18'!C45)/3</f>
        <v>674</v>
      </c>
      <c r="D44" s="274">
        <f>('Ene 18'!D45+'Feb 18'!D45+'Mar 18'!D45)</f>
        <v>149806</v>
      </c>
    </row>
    <row r="45" spans="1:5" ht="16.5" thickBot="1" x14ac:dyDescent="0.3">
      <c r="A45" s="275" t="s">
        <v>48</v>
      </c>
      <c r="B45" s="259">
        <f>('Ene 18'!B46+'Feb 18'!B46+'Mar 18'!B46)/3</f>
        <v>607.33333333333337</v>
      </c>
      <c r="C45" s="273">
        <f>('Ene 18'!C46+'Feb 18'!C46+'Mar 18'!C46)/3</f>
        <v>721.33333333333337</v>
      </c>
      <c r="D45" s="274">
        <f>('Ene 18'!D46+'Feb 18'!D46+'Mar 18'!D46)</f>
        <v>161078</v>
      </c>
    </row>
    <row r="46" spans="1:5" ht="16.5" thickBot="1" x14ac:dyDescent="0.3">
      <c r="A46" s="263" t="s">
        <v>49</v>
      </c>
      <c r="B46" s="276">
        <f>SUM(B35:B45)</f>
        <v>6032</v>
      </c>
      <c r="C46" s="276">
        <f>SUM(C35:C45)</f>
        <v>7706.333333333333</v>
      </c>
      <c r="D46" s="277">
        <f>SUM(D35:D45)</f>
        <v>1717310</v>
      </c>
    </row>
    <row r="47" spans="1:5" ht="16.5" thickBot="1" x14ac:dyDescent="0.3">
      <c r="A47" s="282"/>
      <c r="B47" s="283"/>
      <c r="C47" s="283"/>
      <c r="D47" s="284"/>
    </row>
    <row r="48" spans="1:5" ht="16.5" thickBot="1" x14ac:dyDescent="0.3">
      <c r="A48" s="255" t="s">
        <v>50</v>
      </c>
      <c r="B48" s="280"/>
      <c r="C48" s="280"/>
      <c r="D48" s="281"/>
    </row>
    <row r="49" spans="1:4" ht="16.5" thickBot="1" x14ac:dyDescent="0.3">
      <c r="A49" s="275" t="s">
        <v>51</v>
      </c>
      <c r="B49" s="259">
        <f>('Ene 18'!B50+'Feb 18'!B50+'Mar 18'!B50)/3</f>
        <v>359.33333333333331</v>
      </c>
      <c r="C49" s="273">
        <f>('Ene 18'!C50+'Feb 18'!C50+'Mar 18'!C50)/3</f>
        <v>445.66666666666669</v>
      </c>
      <c r="D49" s="274">
        <f>('Ene 18'!D50+'Feb 18'!D50+'Mar 18'!D50)</f>
        <v>95891</v>
      </c>
    </row>
    <row r="50" spans="1:4" ht="16.5" thickBot="1" x14ac:dyDescent="0.3">
      <c r="A50" s="275" t="s">
        <v>52</v>
      </c>
      <c r="B50" s="259">
        <f>('Ene 18'!B51+'Feb 18'!B51+'Mar 18'!B51)/3</f>
        <v>603</v>
      </c>
      <c r="C50" s="273">
        <f>('Ene 18'!C51+'Feb 18'!C51+'Mar 18'!C51)/3</f>
        <v>704</v>
      </c>
      <c r="D50" s="274">
        <f>('Ene 18'!D51+'Feb 18'!D51+'Mar 18'!D51)</f>
        <v>158620</v>
      </c>
    </row>
    <row r="51" spans="1:4" ht="16.5" thickBot="1" x14ac:dyDescent="0.3">
      <c r="A51" s="275" t="s">
        <v>141</v>
      </c>
      <c r="B51" s="259">
        <f>('Ene 18'!B52+'Feb 18'!B52+'Mar 18'!B52)/3</f>
        <v>1561.3333333333333</v>
      </c>
      <c r="C51" s="273">
        <f>('Ene 18'!C52+'Feb 18'!C52+'Mar 18'!C52)/3</f>
        <v>1914.3333333333333</v>
      </c>
      <c r="D51" s="274">
        <f>('Ene 18'!D52+'Feb 18'!D52+'Mar 18'!D52)</f>
        <v>404279</v>
      </c>
    </row>
    <row r="52" spans="1:4" ht="16.5" thickBot="1" x14ac:dyDescent="0.3">
      <c r="A52" s="275" t="s">
        <v>54</v>
      </c>
      <c r="B52" s="259">
        <f>('Ene 18'!B53+'Feb 18'!B53+'Mar 18'!B53)/3</f>
        <v>369.66666666666669</v>
      </c>
      <c r="C52" s="273">
        <f>('Ene 18'!C53+'Feb 18'!C53+'Mar 18'!C53)/3</f>
        <v>425</v>
      </c>
      <c r="D52" s="274">
        <f>('Ene 18'!D53+'Feb 18'!D53+'Mar 18'!D53)</f>
        <v>87172</v>
      </c>
    </row>
    <row r="53" spans="1:4" ht="16.5" thickBot="1" x14ac:dyDescent="0.3">
      <c r="A53" s="275" t="s">
        <v>55</v>
      </c>
      <c r="B53" s="259">
        <f>('Ene 18'!B54+'Feb 18'!B54+'Mar 18'!B54)/3</f>
        <v>359.33333333333331</v>
      </c>
      <c r="C53" s="273">
        <f>('Ene 18'!C54+'Feb 18'!C54+'Mar 18'!C54)/3</f>
        <v>438</v>
      </c>
      <c r="D53" s="274">
        <f>('Ene 18'!D54+'Feb 18'!D54+'Mar 18'!D54)</f>
        <v>105642</v>
      </c>
    </row>
    <row r="54" spans="1:4" ht="16.5" thickBot="1" x14ac:dyDescent="0.3">
      <c r="A54" s="275" t="s">
        <v>56</v>
      </c>
      <c r="B54" s="259">
        <f>('Ene 18'!B55+'Feb 18'!B55+'Mar 18'!B55)/3</f>
        <v>278</v>
      </c>
      <c r="C54" s="273">
        <f>('Ene 18'!C55+'Feb 18'!C55+'Mar 18'!C55)/3</f>
        <v>325.66666666666669</v>
      </c>
      <c r="D54" s="274">
        <f>('Ene 18'!D55+'Feb 18'!D55+'Mar 18'!D55)</f>
        <v>66741</v>
      </c>
    </row>
    <row r="55" spans="1:4" ht="16.5" thickBot="1" x14ac:dyDescent="0.3">
      <c r="A55" s="275" t="s">
        <v>57</v>
      </c>
      <c r="B55" s="259">
        <f>('Ene 18'!B56+'Feb 18'!B56+'Mar 18'!B56)/3</f>
        <v>639.66666666666663</v>
      </c>
      <c r="C55" s="273">
        <f>('Ene 18'!C56+'Feb 18'!C56+'Mar 18'!C56)/3</f>
        <v>798</v>
      </c>
      <c r="D55" s="274">
        <f>('Ene 18'!D56+'Feb 18'!D56+'Mar 18'!D56)</f>
        <v>157117</v>
      </c>
    </row>
    <row r="56" spans="1:4" ht="16.5" thickBot="1" x14ac:dyDescent="0.3">
      <c r="A56" s="263" t="s">
        <v>49</v>
      </c>
      <c r="B56" s="276">
        <f>SUM(B49:B55)</f>
        <v>4170.333333333333</v>
      </c>
      <c r="C56" s="276">
        <f t="shared" ref="C56:D56" si="2">SUM(C49:C55)</f>
        <v>5050.666666666667</v>
      </c>
      <c r="D56" s="277">
        <f t="shared" si="2"/>
        <v>1075462</v>
      </c>
    </row>
    <row r="57" spans="1:4" ht="16.5" thickBot="1" x14ac:dyDescent="0.3">
      <c r="A57" s="282"/>
      <c r="B57" s="283"/>
      <c r="C57" s="283"/>
      <c r="D57" s="284"/>
    </row>
    <row r="58" spans="1:4" ht="16.5" thickBot="1" x14ac:dyDescent="0.3">
      <c r="A58" s="263" t="s">
        <v>58</v>
      </c>
      <c r="B58" s="280"/>
      <c r="C58" s="285"/>
      <c r="D58" s="271"/>
    </row>
    <row r="59" spans="1:4" ht="16.5" thickBot="1" x14ac:dyDescent="0.3">
      <c r="A59" s="275" t="s">
        <v>59</v>
      </c>
      <c r="B59" s="259">
        <f>('Ene 18'!B60+'Feb 18'!B60+'Mar 18'!B60)/3</f>
        <v>582.66666666666663</v>
      </c>
      <c r="C59" s="273">
        <f>('Ene 18'!C60+'Feb 18'!C60+'Mar 18'!C60)/3</f>
        <v>792.66666666666663</v>
      </c>
      <c r="D59" s="274">
        <f>('Ene 18'!D60+'Feb 18'!D60+'Mar 18'!D60)</f>
        <v>158533</v>
      </c>
    </row>
    <row r="60" spans="1:4" ht="16.5" thickBot="1" x14ac:dyDescent="0.3">
      <c r="A60" s="275" t="s">
        <v>60</v>
      </c>
      <c r="B60" s="259">
        <f>('Ene 18'!B61+'Feb 18'!B61+'Mar 18'!B61)/3</f>
        <v>591.33333333333337</v>
      </c>
      <c r="C60" s="273">
        <f>('Ene 18'!C61+'Feb 18'!C61+'Mar 18'!C61)/3</f>
        <v>822</v>
      </c>
      <c r="D60" s="274">
        <f>('Ene 18'!D61+'Feb 18'!D61+'Mar 18'!D61)</f>
        <v>178867</v>
      </c>
    </row>
    <row r="61" spans="1:4" ht="16.5" thickBot="1" x14ac:dyDescent="0.3">
      <c r="A61" s="275" t="s">
        <v>61</v>
      </c>
      <c r="B61" s="259">
        <f>('Ene 18'!B62+'Feb 18'!B62+'Mar 18'!B62)/3</f>
        <v>684.33333333333337</v>
      </c>
      <c r="C61" s="273">
        <f>('Ene 18'!C62+'Feb 18'!C62+'Mar 18'!C62)/3</f>
        <v>950.66666666666663</v>
      </c>
      <c r="D61" s="274">
        <f>('Ene 18'!D62+'Feb 18'!D62+'Mar 18'!D62)</f>
        <v>200939</v>
      </c>
    </row>
    <row r="62" spans="1:4" ht="16.5" thickBot="1" x14ac:dyDescent="0.3">
      <c r="A62" s="275" t="s">
        <v>62</v>
      </c>
      <c r="B62" s="259">
        <f>('Ene 18'!B63+'Feb 18'!B63+'Mar 18'!B63)/3</f>
        <v>463</v>
      </c>
      <c r="C62" s="273">
        <f>('Ene 18'!C63+'Feb 18'!C63+'Mar 18'!C63)/3</f>
        <v>639</v>
      </c>
      <c r="D62" s="274">
        <f>('Ene 18'!D63+'Feb 18'!D63+'Mar 18'!D63)</f>
        <v>132242</v>
      </c>
    </row>
    <row r="63" spans="1:4" ht="16.5" thickBot="1" x14ac:dyDescent="0.3">
      <c r="A63" s="275" t="s">
        <v>63</v>
      </c>
      <c r="B63" s="259">
        <f>('Ene 18'!B64+'Feb 18'!B64+'Mar 18'!B64)/3</f>
        <v>268</v>
      </c>
      <c r="C63" s="273">
        <f>('Ene 18'!C64+'Feb 18'!C64+'Mar 18'!C64)/3</f>
        <v>373.66666666666669</v>
      </c>
      <c r="D63" s="274">
        <f>('Ene 18'!D64+'Feb 18'!D64+'Mar 18'!D64)</f>
        <v>72897</v>
      </c>
    </row>
    <row r="64" spans="1:4" ht="16.5" thickBot="1" x14ac:dyDescent="0.3">
      <c r="A64" s="275" t="s">
        <v>64</v>
      </c>
      <c r="B64" s="259">
        <f>('Ene 18'!B65+'Feb 18'!B65+'Mar 18'!B65)/3</f>
        <v>562.33333333333337</v>
      </c>
      <c r="C64" s="273">
        <f>('Ene 18'!C65+'Feb 18'!C65+'Mar 18'!C65)/3</f>
        <v>772.66666666666663</v>
      </c>
      <c r="D64" s="274">
        <f>('Ene 18'!D65+'Feb 18'!D65+'Mar 18'!D65)</f>
        <v>162923</v>
      </c>
    </row>
    <row r="65" spans="1:4" ht="16.5" thickBot="1" x14ac:dyDescent="0.3">
      <c r="A65" s="275" t="s">
        <v>65</v>
      </c>
      <c r="B65" s="259">
        <f>('Ene 18'!B66+'Feb 18'!B66+'Mar 18'!B66)/3</f>
        <v>545.66666666666663</v>
      </c>
      <c r="C65" s="273">
        <f>('Ene 18'!C66+'Feb 18'!C66+'Mar 18'!C66)/3</f>
        <v>704.33333333333337</v>
      </c>
      <c r="D65" s="274">
        <f>('Ene 18'!D66+'Feb 18'!D66+'Mar 18'!D66)</f>
        <v>138352</v>
      </c>
    </row>
    <row r="66" spans="1:4" ht="16.5" thickBot="1" x14ac:dyDescent="0.3">
      <c r="A66" s="263" t="s">
        <v>49</v>
      </c>
      <c r="B66" s="276">
        <f>SUM(B59:B65)</f>
        <v>3697.3333333333335</v>
      </c>
      <c r="C66" s="276">
        <f t="shared" ref="C66:D66" si="3">SUM(C59:C65)</f>
        <v>5054.9999999999991</v>
      </c>
      <c r="D66" s="277">
        <f t="shared" si="3"/>
        <v>1044753</v>
      </c>
    </row>
    <row r="67" spans="1:4" ht="16.5" thickBot="1" x14ac:dyDescent="0.3">
      <c r="A67" s="282"/>
      <c r="B67" s="283"/>
      <c r="C67" s="283"/>
      <c r="D67" s="284"/>
    </row>
    <row r="68" spans="1:4" ht="16.5" thickBot="1" x14ac:dyDescent="0.3">
      <c r="A68" s="255" t="s">
        <v>66</v>
      </c>
      <c r="B68" s="280"/>
      <c r="C68" s="285"/>
      <c r="D68" s="271"/>
    </row>
    <row r="69" spans="1:4" ht="16.5" thickBot="1" x14ac:dyDescent="0.3">
      <c r="A69" s="275" t="s">
        <v>67</v>
      </c>
      <c r="B69" s="259">
        <f>('Ene 18'!B70+'Feb 18'!B70+'Mar 18'!B70)/3</f>
        <v>309.33333333333331</v>
      </c>
      <c r="C69" s="273">
        <f>('Ene 18'!C70+'Feb 18'!C70+'Mar 18'!C70)/3</f>
        <v>406.33333333333331</v>
      </c>
      <c r="D69" s="274">
        <f>('Ene 18'!D70+'Feb 18'!D70+'Mar 18'!D70)</f>
        <v>84282</v>
      </c>
    </row>
    <row r="70" spans="1:4" ht="16.5" thickBot="1" x14ac:dyDescent="0.3">
      <c r="A70" s="275" t="s">
        <v>68</v>
      </c>
      <c r="B70" s="259">
        <f>('Ene 18'!B71+'Feb 18'!B71+'Mar 18'!B71)/3</f>
        <v>620</v>
      </c>
      <c r="C70" s="273">
        <f>('Ene 18'!C71+'Feb 18'!C71+'Mar 18'!C71)/3</f>
        <v>845.33333333333337</v>
      </c>
      <c r="D70" s="274">
        <f>('Ene 18'!D71+'Feb 18'!D71+'Mar 18'!D71)</f>
        <v>173505</v>
      </c>
    </row>
    <row r="71" spans="1:4" ht="16.5" thickBot="1" x14ac:dyDescent="0.3">
      <c r="A71" s="275" t="s">
        <v>66</v>
      </c>
      <c r="B71" s="259">
        <f>('Ene 18'!B72+'Feb 18'!B72+'Mar 18'!B72)/3</f>
        <v>616</v>
      </c>
      <c r="C71" s="273">
        <f>('Ene 18'!C72+'Feb 18'!C72+'Mar 18'!C72)/3</f>
        <v>901</v>
      </c>
      <c r="D71" s="274">
        <f>('Ene 18'!D72+'Feb 18'!D72+'Mar 18'!D72)</f>
        <v>182269</v>
      </c>
    </row>
    <row r="72" spans="1:4" ht="16.5" thickBot="1" x14ac:dyDescent="0.3">
      <c r="A72" s="275" t="s">
        <v>69</v>
      </c>
      <c r="B72" s="259">
        <f>('Ene 18'!B73+'Feb 18'!B73+'Mar 18'!B73)/3</f>
        <v>290.33333333333331</v>
      </c>
      <c r="C72" s="273">
        <f>('Ene 18'!C73+'Feb 18'!C73+'Mar 18'!C73)/3</f>
        <v>359</v>
      </c>
      <c r="D72" s="274">
        <f>('Ene 18'!D73+'Feb 18'!D73+'Mar 18'!D73)</f>
        <v>69880</v>
      </c>
    </row>
    <row r="73" spans="1:4" ht="16.5" thickBot="1" x14ac:dyDescent="0.3">
      <c r="A73" s="275" t="s">
        <v>70</v>
      </c>
      <c r="B73" s="259">
        <f>('Ene 18'!B74+'Feb 18'!B74+'Mar 18'!B74)/3</f>
        <v>379.33333333333331</v>
      </c>
      <c r="C73" s="273">
        <f>('Ene 18'!C74+'Feb 18'!C74+'Mar 18'!C74)/3</f>
        <v>509.33333333333331</v>
      </c>
      <c r="D73" s="274">
        <f>('Ene 18'!D74+'Feb 18'!D74+'Mar 18'!D74)</f>
        <v>109727</v>
      </c>
    </row>
    <row r="74" spans="1:4" ht="16.5" thickBot="1" x14ac:dyDescent="0.3">
      <c r="A74" s="275" t="s">
        <v>71</v>
      </c>
      <c r="B74" s="259">
        <f>('Ene 18'!B75+'Feb 18'!B75+'Mar 18'!B75)/3</f>
        <v>340</v>
      </c>
      <c r="C74" s="273">
        <f>('Ene 18'!C75+'Feb 18'!C75+'Mar 18'!C75)/3</f>
        <v>464.66666666666669</v>
      </c>
      <c r="D74" s="274">
        <f>('Ene 18'!D75+'Feb 18'!D75+'Mar 18'!D75)</f>
        <v>96094</v>
      </c>
    </row>
    <row r="75" spans="1:4" ht="16.5" thickBot="1" x14ac:dyDescent="0.3">
      <c r="A75" s="263" t="s">
        <v>49</v>
      </c>
      <c r="B75" s="276">
        <f>SUM(B69:B74)</f>
        <v>2555</v>
      </c>
      <c r="C75" s="276">
        <f t="shared" ref="C75:D75" si="4">SUM(C69:C74)</f>
        <v>3485.666666666667</v>
      </c>
      <c r="D75" s="277">
        <f t="shared" si="4"/>
        <v>715757</v>
      </c>
    </row>
    <row r="76" spans="1:4" ht="16.5" thickBot="1" x14ac:dyDescent="0.3">
      <c r="A76" s="282"/>
      <c r="B76" s="283"/>
      <c r="C76" s="283"/>
      <c r="D76" s="284"/>
    </row>
    <row r="77" spans="1:4" ht="16.5" thickBot="1" x14ac:dyDescent="0.3">
      <c r="A77" s="255" t="s">
        <v>72</v>
      </c>
      <c r="B77" s="286"/>
      <c r="C77" s="287"/>
      <c r="D77" s="288"/>
    </row>
    <row r="78" spans="1:4" ht="16.5" thickBot="1" x14ac:dyDescent="0.3">
      <c r="A78" s="258" t="s">
        <v>73</v>
      </c>
      <c r="B78" s="259">
        <f>('Ene 18'!B79+'Feb 18'!B79+'Mar 18'!B79)/3</f>
        <v>164.33333333333334</v>
      </c>
      <c r="C78" s="260">
        <f>('Ene 18'!C79+'Feb 18'!C79+'Mar 18'!C79)/3</f>
        <v>240</v>
      </c>
      <c r="D78" s="261">
        <f>('Ene 18'!D79+'Feb 18'!D79+'Mar 18'!D79)</f>
        <v>51146</v>
      </c>
    </row>
    <row r="79" spans="1:4" ht="16.5" thickBot="1" x14ac:dyDescent="0.3">
      <c r="A79" s="258" t="s">
        <v>74</v>
      </c>
      <c r="B79" s="259">
        <f>('Ene 18'!B80+'Feb 18'!B80+'Mar 18'!B80)/3</f>
        <v>11</v>
      </c>
      <c r="C79" s="260">
        <f>('Ene 18'!C80+'Feb 18'!C80+'Mar 18'!C80)/3</f>
        <v>16</v>
      </c>
      <c r="D79" s="261">
        <f>('Ene 18'!D80+'Feb 18'!D80+'Mar 18'!D80)</f>
        <v>3213</v>
      </c>
    </row>
    <row r="80" spans="1:4" ht="16.5" thickBot="1" x14ac:dyDescent="0.3">
      <c r="A80" s="258" t="s">
        <v>75</v>
      </c>
      <c r="B80" s="259">
        <f>('Ene 18'!B81+'Feb 18'!B81+'Mar 18'!B81)/3</f>
        <v>432.66666666666669</v>
      </c>
      <c r="C80" s="260">
        <f>('Ene 18'!C81+'Feb 18'!C81+'Mar 18'!C81)/3</f>
        <v>677.33333333333337</v>
      </c>
      <c r="D80" s="261">
        <f>('Ene 18'!D81+'Feb 18'!D81+'Mar 18'!D81)</f>
        <v>146939</v>
      </c>
    </row>
    <row r="81" spans="1:4" ht="16.5" thickBot="1" x14ac:dyDescent="0.3">
      <c r="A81" s="258" t="s">
        <v>72</v>
      </c>
      <c r="B81" s="259">
        <f>('Ene 18'!B82+'Feb 18'!B82+'Mar 18'!B82)/3</f>
        <v>619</v>
      </c>
      <c r="C81" s="260">
        <f>('Ene 18'!C82+'Feb 18'!C82+'Mar 18'!C82)/3</f>
        <v>852</v>
      </c>
      <c r="D81" s="261">
        <f>('Ene 18'!D82+'Feb 18'!D82+'Mar 18'!D82)</f>
        <v>172019</v>
      </c>
    </row>
    <row r="82" spans="1:4" ht="16.5" thickBot="1" x14ac:dyDescent="0.3">
      <c r="A82" s="258" t="s">
        <v>76</v>
      </c>
      <c r="B82" s="259">
        <f>('Ene 18'!B83+'Feb 18'!B83+'Mar 18'!B83)/3</f>
        <v>542.66666666666663</v>
      </c>
      <c r="C82" s="260">
        <f>('Ene 18'!C83+'Feb 18'!C83+'Mar 18'!C83)/3</f>
        <v>709</v>
      </c>
      <c r="D82" s="261">
        <f>('Ene 18'!D83+'Feb 18'!D83+'Mar 18'!D83)</f>
        <v>149256</v>
      </c>
    </row>
    <row r="83" spans="1:4" ht="16.5" thickBot="1" x14ac:dyDescent="0.3">
      <c r="A83" s="258" t="s">
        <v>77</v>
      </c>
      <c r="B83" s="259">
        <f>('Ene 18'!B84+'Feb 18'!B84+'Mar 18'!B84)/3</f>
        <v>565.66666666666663</v>
      </c>
      <c r="C83" s="260">
        <f>('Ene 18'!C84+'Feb 18'!C84+'Mar 18'!C84)/3</f>
        <v>720.66666666666663</v>
      </c>
      <c r="D83" s="261">
        <f>('Ene 18'!D84+'Feb 18'!D84+'Mar 18'!D84)</f>
        <v>149669</v>
      </c>
    </row>
    <row r="84" spans="1:4" ht="16.5" thickBot="1" x14ac:dyDescent="0.3">
      <c r="A84" s="258" t="s">
        <v>78</v>
      </c>
      <c r="B84" s="259">
        <f>('Ene 18'!B85+'Feb 18'!B85+'Mar 18'!B85)/3</f>
        <v>176.66666666666666</v>
      </c>
      <c r="C84" s="260">
        <f>('Ene 18'!C85+'Feb 18'!C85+'Mar 18'!C85)/3</f>
        <v>220.66666666666666</v>
      </c>
      <c r="D84" s="261">
        <f>('Ene 18'!D85+'Feb 18'!D85+'Mar 18'!D85)</f>
        <v>47013</v>
      </c>
    </row>
    <row r="85" spans="1:4" ht="16.5" thickBot="1" x14ac:dyDescent="0.3">
      <c r="A85" s="258" t="s">
        <v>79</v>
      </c>
      <c r="B85" s="259">
        <f>('Ene 18'!B86+'Feb 18'!B86+'Mar 18'!B86)/3</f>
        <v>397.33333333333331</v>
      </c>
      <c r="C85" s="260">
        <f>('Ene 18'!C86+'Feb 18'!C86+'Mar 18'!C86)/3</f>
        <v>506</v>
      </c>
      <c r="D85" s="261">
        <f>('Ene 18'!D86+'Feb 18'!D86+'Mar 18'!D86)</f>
        <v>105388</v>
      </c>
    </row>
    <row r="86" spans="1:4" ht="16.5" thickBot="1" x14ac:dyDescent="0.3">
      <c r="A86" s="258" t="s">
        <v>80</v>
      </c>
      <c r="B86" s="259">
        <f>('Ene 18'!B87+'Feb 18'!B87+'Mar 18'!B87)/3</f>
        <v>125.66666666666667</v>
      </c>
      <c r="C86" s="260">
        <f>('Ene 18'!C87+'Feb 18'!C87+'Mar 18'!C87)/3</f>
        <v>170.33333333333334</v>
      </c>
      <c r="D86" s="261">
        <f>('Ene 18'!D87+'Feb 18'!D87+'Mar 18'!D87)</f>
        <v>32980</v>
      </c>
    </row>
    <row r="87" spans="1:4" ht="16.5" thickBot="1" x14ac:dyDescent="0.3">
      <c r="A87" s="258" t="s">
        <v>81</v>
      </c>
      <c r="B87" s="259">
        <f>('Ene 18'!B88+'Feb 18'!B88+'Mar 18'!B88)/3</f>
        <v>725.33333333333337</v>
      </c>
      <c r="C87" s="260">
        <f>('Ene 18'!C88+'Feb 18'!C88+'Mar 18'!C88)/3</f>
        <v>917.33333333333337</v>
      </c>
      <c r="D87" s="261">
        <f>('Ene 18'!D88+'Feb 18'!D88+'Mar 18'!D88)</f>
        <v>197948</v>
      </c>
    </row>
    <row r="88" spans="1:4" ht="16.5" thickBot="1" x14ac:dyDescent="0.3">
      <c r="A88" s="263" t="s">
        <v>49</v>
      </c>
      <c r="B88" s="289">
        <f>SUM(B78:B87)</f>
        <v>3760.333333333333</v>
      </c>
      <c r="C88" s="289">
        <f t="shared" ref="C88:D88" si="5">SUM(C78:C87)</f>
        <v>5029.333333333333</v>
      </c>
      <c r="D88" s="289">
        <f t="shared" si="5"/>
        <v>1055571</v>
      </c>
    </row>
    <row r="89" spans="1:4" ht="16.5" thickBot="1" x14ac:dyDescent="0.3">
      <c r="A89" s="282"/>
      <c r="B89" s="283"/>
      <c r="C89" s="283"/>
      <c r="D89" s="284"/>
    </row>
    <row r="90" spans="1:4" ht="16.5" thickBot="1" x14ac:dyDescent="0.3">
      <c r="A90" s="263" t="s">
        <v>82</v>
      </c>
      <c r="B90" s="286"/>
      <c r="C90" s="286"/>
      <c r="D90" s="290"/>
    </row>
    <row r="91" spans="1:4" ht="16.5" thickBot="1" x14ac:dyDescent="0.3">
      <c r="A91" s="258" t="s">
        <v>83</v>
      </c>
      <c r="B91" s="259">
        <f>('Ene 18'!B92+'Feb 18'!B92+'Mar 18'!B92)/3</f>
        <v>338.33333333333331</v>
      </c>
      <c r="C91" s="260">
        <f>('Ene 18'!C92+'Feb 18'!C92+'Mar 18'!C92)/3</f>
        <v>421.66666666666669</v>
      </c>
      <c r="D91" s="261">
        <f>('Ene 18'!D92+'Feb 18'!D92+'Mar 18'!D92)</f>
        <v>89096</v>
      </c>
    </row>
    <row r="92" spans="1:4" ht="16.5" thickBot="1" x14ac:dyDescent="0.3">
      <c r="A92" s="258" t="s">
        <v>84</v>
      </c>
      <c r="B92" s="259">
        <f>('Ene 18'!B93+'Feb 18'!B93+'Mar 18'!B93)/3</f>
        <v>405.66666666666669</v>
      </c>
      <c r="C92" s="260">
        <f>('Ene 18'!C93+'Feb 18'!C93+'Mar 18'!C93)/3</f>
        <v>472</v>
      </c>
      <c r="D92" s="261">
        <f>('Ene 18'!D93+'Feb 18'!D93+'Mar 18'!D93)</f>
        <v>94979</v>
      </c>
    </row>
    <row r="93" spans="1:4" ht="16.5" thickBot="1" x14ac:dyDescent="0.3">
      <c r="A93" s="258" t="s">
        <v>85</v>
      </c>
      <c r="B93" s="259">
        <f>('Ene 18'!B94+'Feb 18'!B94+'Mar 18'!B94)/3</f>
        <v>232.66666666666666</v>
      </c>
      <c r="C93" s="260">
        <f>('Ene 18'!C94+'Feb 18'!C94+'Mar 18'!C94)/3</f>
        <v>273.33333333333331</v>
      </c>
      <c r="D93" s="261">
        <f>('Ene 18'!D94+'Feb 18'!D94+'Mar 18'!D94)</f>
        <v>53732</v>
      </c>
    </row>
    <row r="94" spans="1:4" ht="16.5" thickBot="1" x14ac:dyDescent="0.3">
      <c r="A94" s="291" t="s">
        <v>86</v>
      </c>
      <c r="B94" s="259">
        <f>('Ene 18'!B95+'Feb 18'!B95+'Mar 18'!B95)/3</f>
        <v>122.66666666666667</v>
      </c>
      <c r="C94" s="260">
        <f>('Ene 18'!C95+'Feb 18'!C95+'Mar 18'!C95)/3</f>
        <v>145.66666666666666</v>
      </c>
      <c r="D94" s="261">
        <f>('Ene 18'!D95+'Feb 18'!D95+'Mar 18'!D95)</f>
        <v>30684</v>
      </c>
    </row>
    <row r="95" spans="1:4" ht="16.5" thickBot="1" x14ac:dyDescent="0.3">
      <c r="A95" s="258" t="s">
        <v>87</v>
      </c>
      <c r="B95" s="259">
        <f>('Ene 18'!B96+'Feb 18'!B96+'Mar 18'!B96)/3</f>
        <v>371.33333333333331</v>
      </c>
      <c r="C95" s="260">
        <f>('Ene 18'!C96+'Feb 18'!C96+'Mar 18'!C96)/3</f>
        <v>435.66666666666669</v>
      </c>
      <c r="D95" s="261">
        <f>('Ene 18'!D96+'Feb 18'!D96+'Mar 18'!D96)</f>
        <v>88376</v>
      </c>
    </row>
    <row r="96" spans="1:4" ht="16.5" thickBot="1" x14ac:dyDescent="0.3">
      <c r="A96" s="258" t="s">
        <v>88</v>
      </c>
      <c r="B96" s="259">
        <f>('Ene 18'!B97+'Feb 18'!B97+'Mar 18'!B97)/3</f>
        <v>78.666666666666671</v>
      </c>
      <c r="C96" s="260">
        <f>('Ene 18'!C97+'Feb 18'!C97+'Mar 18'!C97)/3</f>
        <v>123.66666666666667</v>
      </c>
      <c r="D96" s="261">
        <f>('Ene 18'!D97+'Feb 18'!D97+'Mar 18'!D97)</f>
        <v>29082</v>
      </c>
    </row>
    <row r="97" spans="1:4" ht="16.5" thickBot="1" x14ac:dyDescent="0.3">
      <c r="A97" s="258" t="s">
        <v>89</v>
      </c>
      <c r="B97" s="259">
        <f>('Ene 18'!B98+'Feb 18'!B98+'Mar 18'!B98)/3</f>
        <v>1130.3333333333333</v>
      </c>
      <c r="C97" s="260">
        <f>('Ene 18'!C98+'Feb 18'!C98+'Mar 18'!C98)/3</f>
        <v>1580.3333333333333</v>
      </c>
      <c r="D97" s="261">
        <f>('Ene 18'!D98+'Feb 18'!D98+'Mar 18'!D98)</f>
        <v>324166</v>
      </c>
    </row>
    <row r="98" spans="1:4" ht="16.5" customHeight="1" thickBot="1" x14ac:dyDescent="0.3">
      <c r="A98" s="292" t="s">
        <v>90</v>
      </c>
      <c r="B98" s="259">
        <f>('Ene 18'!B99+'Feb 18'!B99+'Mar 18'!B99)/3</f>
        <v>283.66666666666669</v>
      </c>
      <c r="C98" s="260">
        <f>('Ene 18'!C99+'Feb 18'!C99+'Mar 18'!C99)/3</f>
        <v>338.66666666666669</v>
      </c>
      <c r="D98" s="261">
        <f>('Ene 18'!D99+'Feb 18'!D99+'Mar 18'!D99)</f>
        <v>68695</v>
      </c>
    </row>
    <row r="99" spans="1:4" ht="16.5" thickBot="1" x14ac:dyDescent="0.3">
      <c r="A99" s="258" t="s">
        <v>91</v>
      </c>
      <c r="B99" s="259">
        <f>('Ene 18'!B100+'Feb 18'!B100+'Mar 18'!B100)/3</f>
        <v>490.33333333333331</v>
      </c>
      <c r="C99" s="260">
        <f>('Ene 18'!C100+'Feb 18'!C100+'Mar 18'!C100)/3</f>
        <v>600</v>
      </c>
      <c r="D99" s="261">
        <f>('Ene 18'!D100+'Feb 18'!D100+'Mar 18'!D100)</f>
        <v>125160</v>
      </c>
    </row>
    <row r="100" spans="1:4" ht="16.5" thickBot="1" x14ac:dyDescent="0.3">
      <c r="A100" s="263" t="s">
        <v>49</v>
      </c>
      <c r="B100" s="293">
        <f>SUM(B91:B99)</f>
        <v>3453.6666666666665</v>
      </c>
      <c r="C100" s="293">
        <f t="shared" ref="C100:D100" si="6">SUM(C91:C99)</f>
        <v>4391</v>
      </c>
      <c r="D100" s="289">
        <f t="shared" si="6"/>
        <v>903970</v>
      </c>
    </row>
    <row r="101" spans="1:4" ht="16.5" thickBot="1" x14ac:dyDescent="0.3">
      <c r="A101" s="282"/>
      <c r="B101" s="283"/>
      <c r="C101" s="283"/>
      <c r="D101" s="284"/>
    </row>
    <row r="102" spans="1:4" ht="16.5" thickBot="1" x14ac:dyDescent="0.3">
      <c r="A102" s="251" t="s">
        <v>92</v>
      </c>
      <c r="B102" s="286"/>
      <c r="C102" s="286"/>
      <c r="D102" s="290"/>
    </row>
    <row r="103" spans="1:4" ht="16.5" thickBot="1" x14ac:dyDescent="0.3">
      <c r="A103" s="258" t="s">
        <v>93</v>
      </c>
      <c r="B103" s="259">
        <f>('Ene 18'!B104+'Feb 18'!B104+'Mar 18'!B104)/3</f>
        <v>245.66666666666666</v>
      </c>
      <c r="C103" s="260">
        <f>('Ene 18'!C104+'Feb 18'!C104+'Mar 18'!C104)/3</f>
        <v>294.33333333333331</v>
      </c>
      <c r="D103" s="261">
        <f>('Ene 18'!D104+'Feb 18'!D104+'Mar 18'!D104)</f>
        <v>67620</v>
      </c>
    </row>
    <row r="104" spans="1:4" ht="16.5" thickBot="1" x14ac:dyDescent="0.3">
      <c r="A104" s="258" t="s">
        <v>94</v>
      </c>
      <c r="B104" s="259">
        <f>('Ene 18'!B105+'Feb 18'!B105+'Mar 18'!B105)/3</f>
        <v>358</v>
      </c>
      <c r="C104" s="260">
        <f>('Ene 18'!C105+'Feb 18'!C105+'Mar 18'!C105)/3</f>
        <v>448</v>
      </c>
      <c r="D104" s="261">
        <f>('Ene 18'!D105+'Feb 18'!D105+'Mar 18'!D105)</f>
        <v>91032</v>
      </c>
    </row>
    <row r="105" spans="1:4" ht="16.5" thickBot="1" x14ac:dyDescent="0.3">
      <c r="A105" s="258" t="s">
        <v>95</v>
      </c>
      <c r="B105" s="259">
        <f>('Ene 18'!B106+'Feb 18'!B106+'Mar 18'!B106)/3</f>
        <v>64.666666666666671</v>
      </c>
      <c r="C105" s="260">
        <f>('Ene 18'!C106+'Feb 18'!C106+'Mar 18'!C106)/3</f>
        <v>71.666666666666671</v>
      </c>
      <c r="D105" s="261">
        <f>('Ene 18'!D106+'Feb 18'!D106+'Mar 18'!D106)</f>
        <v>14854</v>
      </c>
    </row>
    <row r="106" spans="1:4" ht="16.5" thickBot="1" x14ac:dyDescent="0.3">
      <c r="A106" s="258" t="s">
        <v>96</v>
      </c>
      <c r="B106" s="259">
        <f>('Ene 18'!B107+'Feb 18'!B107+'Mar 18'!B107)/3</f>
        <v>459.33333333333331</v>
      </c>
      <c r="C106" s="260">
        <f>('Ene 18'!C107+'Feb 18'!C107+'Mar 18'!C107)/3</f>
        <v>538.33333333333337</v>
      </c>
      <c r="D106" s="261">
        <f>('Ene 18'!D107+'Feb 18'!D107+'Mar 18'!D107)</f>
        <v>108178</v>
      </c>
    </row>
    <row r="107" spans="1:4" ht="16.5" thickBot="1" x14ac:dyDescent="0.3">
      <c r="A107" s="258" t="s">
        <v>97</v>
      </c>
      <c r="B107" s="259">
        <f>('Ene 18'!B108+'Feb 18'!B108+'Mar 18'!B108)/3</f>
        <v>341.66666666666669</v>
      </c>
      <c r="C107" s="260">
        <f>('Ene 18'!C108+'Feb 18'!C108+'Mar 18'!C108)/3</f>
        <v>395.66666666666669</v>
      </c>
      <c r="D107" s="261">
        <f>('Ene 18'!D108+'Feb 18'!D108+'Mar 18'!D108)</f>
        <v>76246</v>
      </c>
    </row>
    <row r="108" spans="1:4" ht="16.5" thickBot="1" x14ac:dyDescent="0.3">
      <c r="A108" s="258" t="s">
        <v>98</v>
      </c>
      <c r="B108" s="259">
        <f>('Ene 18'!B109+'Feb 18'!B109+'Mar 18'!B109)/3</f>
        <v>304.33333333333331</v>
      </c>
      <c r="C108" s="260">
        <f>('Ene 18'!C109+'Feb 18'!C109+'Mar 18'!C109)/3</f>
        <v>355.66666666666669</v>
      </c>
      <c r="D108" s="261">
        <f>('Ene 18'!D109+'Feb 18'!D109+'Mar 18'!D109)</f>
        <v>88524</v>
      </c>
    </row>
    <row r="109" spans="1:4" ht="16.5" thickBot="1" x14ac:dyDescent="0.3">
      <c r="A109" s="258" t="s">
        <v>99</v>
      </c>
      <c r="B109" s="259">
        <f>('Ene 18'!B110+'Feb 18'!B110+'Mar 18'!B110)/3</f>
        <v>515.66666666666663</v>
      </c>
      <c r="C109" s="260">
        <f>('Ene 18'!C110+'Feb 18'!C110+'Mar 18'!C110)/3</f>
        <v>617</v>
      </c>
      <c r="D109" s="261">
        <f>('Ene 18'!D110+'Feb 18'!D110+'Mar 18'!D110)</f>
        <v>122136</v>
      </c>
    </row>
    <row r="110" spans="1:4" ht="16.5" thickBot="1" x14ac:dyDescent="0.3">
      <c r="A110" s="258" t="s">
        <v>100</v>
      </c>
      <c r="B110" s="259">
        <f>('Ene 18'!B111+'Feb 18'!B111+'Mar 18'!B111)/3</f>
        <v>411</v>
      </c>
      <c r="C110" s="260">
        <f>('Ene 18'!C111+'Feb 18'!C111+'Mar 18'!C111)/3</f>
        <v>472.33333333333331</v>
      </c>
      <c r="D110" s="261">
        <f>('Ene 18'!D111+'Feb 18'!D111+'Mar 18'!D111)</f>
        <v>103000</v>
      </c>
    </row>
    <row r="111" spans="1:4" ht="16.5" thickBot="1" x14ac:dyDescent="0.3">
      <c r="A111" s="258" t="s">
        <v>101</v>
      </c>
      <c r="B111" s="259">
        <f>('Ene 18'!B112+'Feb 18'!B112+'Mar 18'!B112)/3</f>
        <v>415.66666666666669</v>
      </c>
      <c r="C111" s="260">
        <f>('Ene 18'!C112+'Feb 18'!C112+'Mar 18'!C112)/3</f>
        <v>514.33333333333337</v>
      </c>
      <c r="D111" s="261">
        <f>('Ene 18'!D112+'Feb 18'!D112+'Mar 18'!D112)</f>
        <v>106315</v>
      </c>
    </row>
    <row r="112" spans="1:4" ht="16.5" thickBot="1" x14ac:dyDescent="0.3">
      <c r="A112" s="258" t="s">
        <v>102</v>
      </c>
      <c r="B112" s="259">
        <f>('Ene 18'!B113+'Feb 18'!B113+'Mar 18'!B113)/3</f>
        <v>549</v>
      </c>
      <c r="C112" s="260">
        <f>('Ene 18'!C113+'Feb 18'!C113+'Mar 18'!C113)/3</f>
        <v>640.33333333333337</v>
      </c>
      <c r="D112" s="261">
        <f>('Ene 18'!D113+'Feb 18'!D113+'Mar 18'!D113)</f>
        <v>127977</v>
      </c>
    </row>
    <row r="113" spans="1:15" ht="16.5" thickBot="1" x14ac:dyDescent="0.3">
      <c r="A113" s="258" t="s">
        <v>103</v>
      </c>
      <c r="B113" s="259">
        <f>('Ene 18'!B114+'Feb 18'!B114+'Mar 18'!B114)/3</f>
        <v>634.66666666666663</v>
      </c>
      <c r="C113" s="260">
        <f>('Ene 18'!C114+'Feb 18'!C114+'Mar 18'!C114)/3</f>
        <v>811</v>
      </c>
      <c r="D113" s="261">
        <f>('Ene 18'!D114+'Feb 18'!D114+'Mar 18'!D114)</f>
        <v>162081</v>
      </c>
    </row>
    <row r="114" spans="1:15" ht="16.5" thickBot="1" x14ac:dyDescent="0.3">
      <c r="A114" s="258" t="s">
        <v>104</v>
      </c>
      <c r="B114" s="259">
        <f>('Ene 18'!B115+'Feb 18'!B115+'Mar 18'!B115)/3</f>
        <v>1301</v>
      </c>
      <c r="C114" s="260">
        <f>('Ene 18'!C115+'Feb 18'!C115+'Mar 18'!C115)/3</f>
        <v>1527.3333333333333</v>
      </c>
      <c r="D114" s="261">
        <f>('Ene 18'!D115+'Feb 18'!D115+'Mar 18'!D115)</f>
        <v>314332</v>
      </c>
    </row>
    <row r="115" spans="1:15" ht="16.5" thickBot="1" x14ac:dyDescent="0.3">
      <c r="A115" s="258" t="s">
        <v>105</v>
      </c>
      <c r="B115" s="259">
        <f>('Ene 18'!B116+'Feb 18'!B116+'Mar 18'!B116)/3</f>
        <v>310.33333333333331</v>
      </c>
      <c r="C115" s="260">
        <f>('Ene 18'!C116+'Feb 18'!C116+'Mar 18'!C116)/3</f>
        <v>364</v>
      </c>
      <c r="D115" s="261">
        <f>('Ene 18'!D116+'Feb 18'!D116+'Mar 18'!D116)</f>
        <v>80847</v>
      </c>
    </row>
    <row r="116" spans="1:15" ht="16.5" thickBot="1" x14ac:dyDescent="0.3">
      <c r="A116" s="258" t="s">
        <v>106</v>
      </c>
      <c r="B116" s="259">
        <f>('Ene 18'!B117+'Feb 18'!B117+'Mar 18'!B117)/3</f>
        <v>572</v>
      </c>
      <c r="C116" s="260">
        <f>('Ene 18'!C117+'Feb 18'!C117+'Mar 18'!C117)/3</f>
        <v>627</v>
      </c>
      <c r="D116" s="261">
        <f>('Ene 18'!D117+'Feb 18'!D117+'Mar 18'!D117)</f>
        <v>127891</v>
      </c>
    </row>
    <row r="117" spans="1:15" ht="16.5" thickBot="1" x14ac:dyDescent="0.3">
      <c r="A117" s="263" t="s">
        <v>49</v>
      </c>
      <c r="B117" s="293">
        <f>SUM(B103:B116)</f>
        <v>6482.9999999999991</v>
      </c>
      <c r="C117" s="293">
        <f>SUM(C103:C116)</f>
        <v>7677</v>
      </c>
      <c r="D117" s="289">
        <f>SUM(D103:D116)</f>
        <v>1591033</v>
      </c>
    </row>
    <row r="118" spans="1:15" ht="16.5" thickBot="1" x14ac:dyDescent="0.3">
      <c r="A118" s="282"/>
      <c r="B118" s="283"/>
      <c r="C118" s="283"/>
      <c r="D118" s="284"/>
    </row>
    <row r="119" spans="1:15" ht="16.5" thickBot="1" x14ac:dyDescent="0.3">
      <c r="A119" s="255" t="s">
        <v>107</v>
      </c>
      <c r="B119" s="280"/>
      <c r="C119" s="285"/>
      <c r="D119" s="271"/>
    </row>
    <row r="120" spans="1:15" ht="16.5" thickBot="1" x14ac:dyDescent="0.3">
      <c r="A120" s="275" t="s">
        <v>108</v>
      </c>
      <c r="B120" s="259">
        <f>('Ene 18'!B121+'Feb 18'!B121+'Mar 18'!B121)/3</f>
        <v>712</v>
      </c>
      <c r="C120" s="273">
        <f>('Ene 18'!C121+'Feb 18'!C121+'Mar 18'!C121)/3</f>
        <v>801.66666666666663</v>
      </c>
      <c r="D120" s="274">
        <f>('Ene 18'!D121+'Feb 18'!D121+'Mar 18'!D121)</f>
        <v>165308</v>
      </c>
      <c r="I120" s="279"/>
      <c r="J120" s="279"/>
      <c r="K120" s="279"/>
      <c r="L120" s="279"/>
      <c r="M120" s="279"/>
      <c r="N120" s="279"/>
      <c r="O120" s="279"/>
    </row>
    <row r="121" spans="1:15" ht="16.5" thickBot="1" x14ac:dyDescent="0.3">
      <c r="A121" s="275" t="s">
        <v>109</v>
      </c>
      <c r="B121" s="259">
        <f>('Ene 18'!B122+'Feb 18'!B122+'Mar 18'!B122)/3</f>
        <v>135.66666666666666</v>
      </c>
      <c r="C121" s="273">
        <f>('Ene 18'!C122+'Feb 18'!C122+'Mar 18'!C122)/3</f>
        <v>152</v>
      </c>
      <c r="D121" s="274">
        <f>('Ene 18'!D122+'Feb 18'!D122+'Mar 18'!D122)</f>
        <v>31102</v>
      </c>
      <c r="I121" s="279"/>
      <c r="J121" s="279"/>
      <c r="K121" s="279"/>
      <c r="L121" s="279"/>
      <c r="M121" s="279"/>
      <c r="N121" s="279"/>
      <c r="O121" s="279"/>
    </row>
    <row r="122" spans="1:15" ht="16.5" thickBot="1" x14ac:dyDescent="0.3">
      <c r="A122" s="275" t="s">
        <v>110</v>
      </c>
      <c r="B122" s="259">
        <f>('Ene 18'!B123+'Feb 18'!B123+'Mar 18'!B123)/3</f>
        <v>850.33333333333337</v>
      </c>
      <c r="C122" s="273">
        <f>('Ene 18'!C123+'Feb 18'!C123+'Mar 18'!C123)/3</f>
        <v>1007.6666666666666</v>
      </c>
      <c r="D122" s="274">
        <f>('Ene 18'!D123+'Feb 18'!D123+'Mar 18'!D123)</f>
        <v>216583</v>
      </c>
      <c r="I122" s="279"/>
      <c r="J122" s="279"/>
      <c r="K122" s="279"/>
      <c r="L122" s="279"/>
      <c r="M122" s="279"/>
      <c r="N122" s="279"/>
      <c r="O122" s="279"/>
    </row>
    <row r="123" spans="1:15" ht="16.5" thickBot="1" x14ac:dyDescent="0.3">
      <c r="A123" s="275" t="s">
        <v>111</v>
      </c>
      <c r="B123" s="259">
        <f>('Ene 18'!B124+'Feb 18'!B124+'Mar 18'!B124)/3</f>
        <v>894</v>
      </c>
      <c r="C123" s="273">
        <f>('Ene 18'!C124+'Feb 18'!C124+'Mar 18'!C124)/3</f>
        <v>1126</v>
      </c>
      <c r="D123" s="274">
        <f>('Ene 18'!D124+'Feb 18'!D124+'Mar 18'!D124)</f>
        <v>227765</v>
      </c>
      <c r="I123" s="279"/>
      <c r="J123" s="279"/>
      <c r="K123" s="279"/>
      <c r="L123" s="279"/>
      <c r="M123" s="279"/>
      <c r="N123" s="279"/>
      <c r="O123" s="279"/>
    </row>
    <row r="124" spans="1:15" ht="16.5" thickBot="1" x14ac:dyDescent="0.3">
      <c r="A124" s="275" t="s">
        <v>112</v>
      </c>
      <c r="B124" s="259">
        <f>('Ene 18'!B125+'Feb 18'!B125+'Mar 18'!B125)/3</f>
        <v>676.33333333333337</v>
      </c>
      <c r="C124" s="273">
        <f>('Ene 18'!C125+'Feb 18'!C125+'Mar 18'!C125)/3</f>
        <v>811.66666666666663</v>
      </c>
      <c r="D124" s="274">
        <f>('Ene 18'!D125+'Feb 18'!D125+'Mar 18'!D125)</f>
        <v>165357</v>
      </c>
      <c r="I124" s="294"/>
      <c r="J124" s="279"/>
      <c r="K124" s="279"/>
      <c r="L124" s="279"/>
      <c r="M124" s="279"/>
      <c r="N124" s="279"/>
      <c r="O124" s="279"/>
    </row>
    <row r="125" spans="1:15" ht="16.5" thickBot="1" x14ac:dyDescent="0.3">
      <c r="A125" s="275" t="s">
        <v>113</v>
      </c>
      <c r="B125" s="259">
        <f>('Ene 18'!B126+'Feb 18'!B126+'Mar 18'!B126)/3</f>
        <v>728.33333333333337</v>
      </c>
      <c r="C125" s="273">
        <f>('Ene 18'!C126+'Feb 18'!C126+'Mar 18'!C126)/3</f>
        <v>940.33333333333337</v>
      </c>
      <c r="D125" s="274">
        <f>('Ene 18'!D126+'Feb 18'!D126+'Mar 18'!D126)</f>
        <v>186989</v>
      </c>
      <c r="I125" s="294"/>
      <c r="J125" s="279"/>
      <c r="K125" s="279"/>
      <c r="L125" s="279"/>
      <c r="M125" s="279"/>
      <c r="N125" s="279"/>
      <c r="O125" s="279"/>
    </row>
    <row r="126" spans="1:15" ht="16.5" thickBot="1" x14ac:dyDescent="0.3">
      <c r="A126" s="275" t="s">
        <v>114</v>
      </c>
      <c r="B126" s="259">
        <f>('Ene 18'!B127+'Feb 18'!B127+'Mar 18'!B127)/3</f>
        <v>1152.6666666666667</v>
      </c>
      <c r="C126" s="273">
        <f>('Ene 18'!C127+'Feb 18'!C127+'Mar 18'!C127)/3</f>
        <v>1478.3333333333333</v>
      </c>
      <c r="D126" s="274">
        <f>('Ene 18'!D127+'Feb 18'!D127+'Mar 18'!D127)</f>
        <v>308863</v>
      </c>
      <c r="I126" s="295"/>
      <c r="J126" s="279"/>
      <c r="K126" s="279"/>
      <c r="L126" s="279"/>
      <c r="M126" s="279"/>
      <c r="N126" s="279"/>
      <c r="O126" s="279"/>
    </row>
    <row r="127" spans="1:15" ht="15" customHeight="1" thickBot="1" x14ac:dyDescent="0.3">
      <c r="A127" s="296" t="s">
        <v>115</v>
      </c>
      <c r="B127" s="259">
        <f>('Ene 18'!B128+'Feb 18'!B128+'Mar 18'!B128)/3</f>
        <v>169.33333333333334</v>
      </c>
      <c r="C127" s="273">
        <f>('Ene 18'!C128+'Feb 18'!C128+'Mar 18'!C128)/3</f>
        <v>231.66666666666666</v>
      </c>
      <c r="D127" s="274">
        <f>('Ene 18'!D128+'Feb 18'!D128+'Mar 18'!D128)</f>
        <v>46059</v>
      </c>
      <c r="I127" s="279"/>
      <c r="J127" s="279"/>
      <c r="K127" s="279"/>
      <c r="L127" s="279"/>
      <c r="M127" s="279"/>
      <c r="N127" s="279"/>
      <c r="O127" s="279"/>
    </row>
    <row r="128" spans="1:15" ht="16.5" thickBot="1" x14ac:dyDescent="0.3">
      <c r="A128" s="263" t="s">
        <v>49</v>
      </c>
      <c r="B128" s="276">
        <f>SUM(B120:B127)</f>
        <v>5318.666666666667</v>
      </c>
      <c r="C128" s="276">
        <f>SUM(C120:C127)</f>
        <v>6549.333333333333</v>
      </c>
      <c r="D128" s="277">
        <f>SUM(D120:D127)</f>
        <v>1348026</v>
      </c>
      <c r="I128" s="295"/>
      <c r="J128" s="279"/>
      <c r="K128" s="279"/>
      <c r="L128" s="279"/>
      <c r="M128" s="279"/>
      <c r="N128" s="279"/>
      <c r="O128" s="279"/>
    </row>
    <row r="129" spans="1:5" ht="16.5" thickBot="1" x14ac:dyDescent="0.3">
      <c r="A129" s="282"/>
      <c r="B129" s="283"/>
      <c r="C129" s="283"/>
      <c r="D129" s="284"/>
    </row>
    <row r="130" spans="1:5" ht="16.5" thickBot="1" x14ac:dyDescent="0.3">
      <c r="A130" s="251" t="s">
        <v>116</v>
      </c>
      <c r="B130" s="277">
        <f>SUM(B128+B117+B100+B88+B75+B66+B56+B46+B32+B16)</f>
        <v>44814.999999999993</v>
      </c>
      <c r="C130" s="277">
        <f>SUM(C128+C117+C100+C88+C75+C66+C56+C46+C32+C16)</f>
        <v>57018.000000000007</v>
      </c>
      <c r="D130" s="277">
        <f>SUM(D128+D117+D100+D88+D75+D66+D56+D46+D32+D16)</f>
        <v>11995504</v>
      </c>
      <c r="E130" s="297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workbookViewId="0">
      <pane xSplit="1" ySplit="7" topLeftCell="B123" activePane="bottomRight" state="frozen"/>
      <selection pane="topRight" activeCell="B1" sqref="B1"/>
      <selection pane="bottomLeft" activeCell="A8" sqref="A8"/>
      <selection pane="bottomRight" activeCell="J9" sqref="J9"/>
    </sheetView>
  </sheetViews>
  <sheetFormatPr defaultRowHeight="15" x14ac:dyDescent="0.25"/>
  <cols>
    <col min="1" max="1" width="18.140625" style="56" bestFit="1" customWidth="1"/>
    <col min="2" max="2" width="12.28515625" style="56" bestFit="1" customWidth="1"/>
    <col min="3" max="3" width="17.85546875" style="56" bestFit="1" customWidth="1"/>
    <col min="4" max="4" width="14.7109375" style="56" bestFit="1" customWidth="1"/>
    <col min="5" max="5" width="32.7109375" style="56" bestFit="1" customWidth="1"/>
    <col min="6" max="6" width="9.28515625" style="56" bestFit="1" customWidth="1"/>
    <col min="7" max="7" width="11.42578125" style="56" bestFit="1" customWidth="1"/>
    <col min="8" max="8" width="13.85546875" style="56" bestFit="1" customWidth="1"/>
    <col min="9" max="9" width="14.42578125" style="56" bestFit="1" customWidth="1"/>
    <col min="10" max="10" width="6.5703125" style="56" bestFit="1" customWidth="1"/>
    <col min="11" max="16384" width="9.140625" style="56"/>
  </cols>
  <sheetData>
    <row r="1" spans="1:10" ht="18.75" x14ac:dyDescent="0.3">
      <c r="D1" s="425" t="s">
        <v>0</v>
      </c>
      <c r="E1" s="425"/>
      <c r="F1" s="425"/>
    </row>
    <row r="2" spans="1:10" ht="18.75" x14ac:dyDescent="0.3">
      <c r="D2" s="425" t="s">
        <v>1</v>
      </c>
      <c r="E2" s="425"/>
      <c r="F2" s="425"/>
    </row>
    <row r="3" spans="1:10" ht="18.75" x14ac:dyDescent="0.3">
      <c r="D3" s="426" t="s">
        <v>2</v>
      </c>
      <c r="E3" s="426"/>
      <c r="F3" s="426"/>
    </row>
    <row r="4" spans="1:10" ht="18.75" x14ac:dyDescent="0.3">
      <c r="D4" s="425" t="s">
        <v>3</v>
      </c>
      <c r="E4" s="425"/>
      <c r="F4" s="425"/>
    </row>
    <row r="5" spans="1:10" ht="18.75" x14ac:dyDescent="0.3">
      <c r="D5" s="427" t="s">
        <v>189</v>
      </c>
      <c r="E5" s="427"/>
      <c r="F5" s="427"/>
    </row>
    <row r="6" spans="1:10" ht="15.75" thickBot="1" x14ac:dyDescent="0.3"/>
    <row r="7" spans="1:10" ht="16.5" thickBot="1" x14ac:dyDescent="0.3">
      <c r="A7" s="57"/>
      <c r="B7" s="58" t="s">
        <v>4</v>
      </c>
      <c r="C7" s="59" t="s">
        <v>5</v>
      </c>
      <c r="D7" s="60" t="s">
        <v>117</v>
      </c>
      <c r="E7" s="61" t="s">
        <v>6</v>
      </c>
      <c r="F7" s="62" t="s">
        <v>7</v>
      </c>
      <c r="G7" s="63" t="s">
        <v>8</v>
      </c>
      <c r="H7" s="61" t="s">
        <v>9</v>
      </c>
      <c r="I7" s="59" t="s">
        <v>10</v>
      </c>
      <c r="J7" s="64" t="s">
        <v>11</v>
      </c>
    </row>
    <row r="8" spans="1:10" ht="19.5" thickBot="1" x14ac:dyDescent="0.35">
      <c r="A8" s="65" t="s">
        <v>12</v>
      </c>
      <c r="B8" s="66"/>
      <c r="C8" s="66"/>
      <c r="D8" s="66"/>
      <c r="E8" s="67"/>
      <c r="F8" s="66"/>
      <c r="G8" s="66"/>
      <c r="H8" s="68"/>
      <c r="I8" s="66"/>
      <c r="J8" s="69"/>
    </row>
    <row r="9" spans="1:10" ht="18.75" x14ac:dyDescent="0.3">
      <c r="A9" s="70" t="s">
        <v>13</v>
      </c>
      <c r="B9" s="71">
        <v>461</v>
      </c>
      <c r="C9" s="72">
        <v>551</v>
      </c>
      <c r="D9" s="73">
        <v>37178</v>
      </c>
      <c r="E9" s="74">
        <f>D9/B9</f>
        <v>80.646420824295006</v>
      </c>
      <c r="F9" s="71">
        <v>74</v>
      </c>
      <c r="G9" s="75">
        <f t="shared" ref="G9:G16" si="0">C9-F9</f>
        <v>477</v>
      </c>
      <c r="H9" s="76">
        <f t="shared" ref="H9:H16" si="1">C9-I9-J9</f>
        <v>330</v>
      </c>
      <c r="I9" s="77">
        <v>221</v>
      </c>
      <c r="J9" s="78">
        <v>0</v>
      </c>
    </row>
    <row r="10" spans="1:10" ht="18.75" x14ac:dyDescent="0.3">
      <c r="A10" s="79" t="s">
        <v>14</v>
      </c>
      <c r="B10" s="80">
        <v>434</v>
      </c>
      <c r="C10" s="81">
        <v>594</v>
      </c>
      <c r="D10" s="82">
        <v>40925</v>
      </c>
      <c r="E10" s="83">
        <f t="shared" ref="E10:E17" si="2">D10/B10</f>
        <v>94.29723502304148</v>
      </c>
      <c r="F10" s="84">
        <v>143</v>
      </c>
      <c r="G10" s="75">
        <f t="shared" si="0"/>
        <v>451</v>
      </c>
      <c r="H10" s="85">
        <f t="shared" si="1"/>
        <v>356</v>
      </c>
      <c r="I10" s="77">
        <v>238</v>
      </c>
      <c r="J10" s="78">
        <v>0</v>
      </c>
    </row>
    <row r="11" spans="1:10" ht="18.75" x14ac:dyDescent="0.3">
      <c r="A11" s="79" t="s">
        <v>15</v>
      </c>
      <c r="B11" s="80">
        <v>552</v>
      </c>
      <c r="C11" s="81">
        <v>693</v>
      </c>
      <c r="D11" s="82">
        <v>45524</v>
      </c>
      <c r="E11" s="83">
        <f t="shared" si="2"/>
        <v>82.471014492753625</v>
      </c>
      <c r="F11" s="84">
        <v>124</v>
      </c>
      <c r="G11" s="75">
        <f t="shared" si="0"/>
        <v>569</v>
      </c>
      <c r="H11" s="85">
        <f t="shared" si="1"/>
        <v>411</v>
      </c>
      <c r="I11" s="77">
        <v>282</v>
      </c>
      <c r="J11" s="78">
        <v>0</v>
      </c>
    </row>
    <row r="12" spans="1:10" ht="18.75" x14ac:dyDescent="0.3">
      <c r="A12" s="79" t="s">
        <v>16</v>
      </c>
      <c r="B12" s="80">
        <v>623</v>
      </c>
      <c r="C12" s="81">
        <v>785</v>
      </c>
      <c r="D12" s="82">
        <v>52272</v>
      </c>
      <c r="E12" s="83">
        <f t="shared" si="2"/>
        <v>83.903691813804173</v>
      </c>
      <c r="F12" s="84">
        <v>116</v>
      </c>
      <c r="G12" s="75">
        <f t="shared" si="0"/>
        <v>669</v>
      </c>
      <c r="H12" s="85">
        <f t="shared" si="1"/>
        <v>455</v>
      </c>
      <c r="I12" s="77">
        <v>330</v>
      </c>
      <c r="J12" s="78">
        <v>0</v>
      </c>
    </row>
    <row r="13" spans="1:10" ht="18.75" x14ac:dyDescent="0.3">
      <c r="A13" s="79" t="s">
        <v>17</v>
      </c>
      <c r="B13" s="80">
        <v>152</v>
      </c>
      <c r="C13" s="81">
        <v>204</v>
      </c>
      <c r="D13" s="82">
        <v>13489</v>
      </c>
      <c r="E13" s="83">
        <f t="shared" si="2"/>
        <v>88.743421052631575</v>
      </c>
      <c r="F13" s="84">
        <v>38</v>
      </c>
      <c r="G13" s="75">
        <f t="shared" si="0"/>
        <v>166</v>
      </c>
      <c r="H13" s="85">
        <f t="shared" si="1"/>
        <v>112</v>
      </c>
      <c r="I13" s="77">
        <v>92</v>
      </c>
      <c r="J13" s="78">
        <v>0</v>
      </c>
    </row>
    <row r="14" spans="1:10" ht="18.75" x14ac:dyDescent="0.3">
      <c r="A14" s="79" t="s">
        <v>18</v>
      </c>
      <c r="B14" s="80">
        <v>514</v>
      </c>
      <c r="C14" s="81">
        <v>605</v>
      </c>
      <c r="D14" s="82">
        <v>42263</v>
      </c>
      <c r="E14" s="83">
        <f t="shared" si="2"/>
        <v>82.223735408560316</v>
      </c>
      <c r="F14" s="84">
        <v>94</v>
      </c>
      <c r="G14" s="75">
        <f t="shared" si="0"/>
        <v>511</v>
      </c>
      <c r="H14" s="85">
        <f t="shared" si="1"/>
        <v>340</v>
      </c>
      <c r="I14" s="77">
        <v>265</v>
      </c>
      <c r="J14" s="78">
        <v>0</v>
      </c>
    </row>
    <row r="15" spans="1:10" ht="18.75" x14ac:dyDescent="0.3">
      <c r="A15" s="79" t="s">
        <v>19</v>
      </c>
      <c r="B15" s="80">
        <v>195</v>
      </c>
      <c r="C15" s="81">
        <v>237</v>
      </c>
      <c r="D15" s="82">
        <v>15194</v>
      </c>
      <c r="E15" s="83">
        <f t="shared" si="2"/>
        <v>77.917948717948718</v>
      </c>
      <c r="F15" s="84">
        <v>39</v>
      </c>
      <c r="G15" s="75">
        <f t="shared" si="0"/>
        <v>198</v>
      </c>
      <c r="H15" s="85">
        <f t="shared" si="1"/>
        <v>134</v>
      </c>
      <c r="I15" s="77">
        <v>103</v>
      </c>
      <c r="J15" s="78">
        <v>0</v>
      </c>
    </row>
    <row r="16" spans="1:10" ht="19.5" thickBot="1" x14ac:dyDescent="0.35">
      <c r="A16" s="86" t="s">
        <v>20</v>
      </c>
      <c r="B16" s="87">
        <v>584</v>
      </c>
      <c r="C16" s="88">
        <v>744</v>
      </c>
      <c r="D16" s="89">
        <v>55259</v>
      </c>
      <c r="E16" s="90">
        <f t="shared" si="2"/>
        <v>94.621575342465746</v>
      </c>
      <c r="F16" s="91">
        <v>147</v>
      </c>
      <c r="G16" s="75">
        <f t="shared" si="0"/>
        <v>597</v>
      </c>
      <c r="H16" s="92">
        <f t="shared" si="1"/>
        <v>461</v>
      </c>
      <c r="I16" s="93">
        <v>283</v>
      </c>
      <c r="J16" s="94">
        <v>0</v>
      </c>
    </row>
    <row r="17" spans="1:13" ht="19.5" thickBot="1" x14ac:dyDescent="0.35">
      <c r="A17" s="95" t="s">
        <v>21</v>
      </c>
      <c r="B17" s="96">
        <f>SUM(B9:B16)</f>
        <v>3515</v>
      </c>
      <c r="C17" s="96">
        <f t="shared" ref="C17:D17" si="3">SUM(C9:C16)</f>
        <v>4413</v>
      </c>
      <c r="D17" s="97">
        <f t="shared" si="3"/>
        <v>302104</v>
      </c>
      <c r="E17" s="98">
        <f t="shared" si="2"/>
        <v>85.947083926031297</v>
      </c>
      <c r="F17" s="97">
        <f>SUM(F9:F16)</f>
        <v>775</v>
      </c>
      <c r="G17" s="97">
        <f>SUM(G9:G16)</f>
        <v>3638</v>
      </c>
      <c r="H17" s="96">
        <f>SUM(H9:H16)</f>
        <v>2599</v>
      </c>
      <c r="I17" s="99">
        <f>SUM(I9:I16)</f>
        <v>1814</v>
      </c>
      <c r="J17" s="100">
        <f t="shared" ref="J17" si="4">SUM(J9:J16)</f>
        <v>0</v>
      </c>
    </row>
    <row r="18" spans="1:13" ht="19.5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3" ht="16.5" thickBot="1" x14ac:dyDescent="0.3">
      <c r="A19" s="421" t="s">
        <v>22</v>
      </c>
      <c r="B19" s="422"/>
      <c r="C19" s="422"/>
      <c r="D19" s="422"/>
      <c r="E19" s="422"/>
      <c r="F19" s="422"/>
      <c r="G19" s="422"/>
      <c r="H19" s="423"/>
      <c r="I19" s="423"/>
      <c r="J19" s="424"/>
    </row>
    <row r="20" spans="1:13" ht="18.75" x14ac:dyDescent="0.3">
      <c r="A20" s="103" t="s">
        <v>23</v>
      </c>
      <c r="B20" s="71">
        <v>860</v>
      </c>
      <c r="C20" s="72">
        <v>1119</v>
      </c>
      <c r="D20" s="73">
        <v>75566</v>
      </c>
      <c r="E20" s="104">
        <f t="shared" ref="E20:E33" si="5">D20/B20</f>
        <v>87.867441860465121</v>
      </c>
      <c r="F20" s="71">
        <v>241</v>
      </c>
      <c r="G20" s="105">
        <f t="shared" ref="G20:G32" si="6">C20-F20</f>
        <v>878</v>
      </c>
      <c r="H20" s="106">
        <f t="shared" ref="H20:H32" si="7">C20-I20-J20</f>
        <v>702</v>
      </c>
      <c r="I20" s="107">
        <v>417</v>
      </c>
      <c r="J20" s="108">
        <v>0</v>
      </c>
    </row>
    <row r="21" spans="1:13" ht="18.75" x14ac:dyDescent="0.3">
      <c r="A21" s="103" t="s">
        <v>24</v>
      </c>
      <c r="B21" s="84">
        <v>499</v>
      </c>
      <c r="C21" s="109">
        <v>666</v>
      </c>
      <c r="D21" s="110">
        <v>46110</v>
      </c>
      <c r="E21" s="111">
        <f t="shared" si="5"/>
        <v>92.404809619238478</v>
      </c>
      <c r="F21" s="84">
        <v>155</v>
      </c>
      <c r="G21" s="75">
        <f t="shared" si="6"/>
        <v>511</v>
      </c>
      <c r="H21" s="85">
        <f t="shared" si="7"/>
        <v>422</v>
      </c>
      <c r="I21" s="112">
        <v>244</v>
      </c>
      <c r="J21" s="113">
        <v>0</v>
      </c>
    </row>
    <row r="22" spans="1:13" ht="18.75" x14ac:dyDescent="0.3">
      <c r="A22" s="70" t="s">
        <v>25</v>
      </c>
      <c r="B22" s="114">
        <v>315</v>
      </c>
      <c r="C22" s="115">
        <v>424</v>
      </c>
      <c r="D22" s="116">
        <v>29531</v>
      </c>
      <c r="E22" s="111">
        <f t="shared" si="5"/>
        <v>93.749206349206347</v>
      </c>
      <c r="F22" s="84">
        <v>110</v>
      </c>
      <c r="G22" s="75">
        <f t="shared" si="6"/>
        <v>314</v>
      </c>
      <c r="H22" s="85">
        <f t="shared" si="7"/>
        <v>259</v>
      </c>
      <c r="I22" s="112">
        <v>165</v>
      </c>
      <c r="J22" s="113">
        <v>0</v>
      </c>
    </row>
    <row r="23" spans="1:13" ht="18.75" x14ac:dyDescent="0.3">
      <c r="A23" s="79" t="s">
        <v>26</v>
      </c>
      <c r="B23" s="117">
        <v>446</v>
      </c>
      <c r="C23" s="118">
        <v>542</v>
      </c>
      <c r="D23" s="119">
        <v>36419</v>
      </c>
      <c r="E23" s="111">
        <f t="shared" si="5"/>
        <v>81.656950672645735</v>
      </c>
      <c r="F23" s="80">
        <v>87</v>
      </c>
      <c r="G23" s="120">
        <f t="shared" si="6"/>
        <v>455</v>
      </c>
      <c r="H23" s="85">
        <f t="shared" si="7"/>
        <v>311</v>
      </c>
      <c r="I23" s="112">
        <v>231</v>
      </c>
      <c r="J23" s="121">
        <v>0</v>
      </c>
    </row>
    <row r="24" spans="1:13" ht="18.75" x14ac:dyDescent="0.3">
      <c r="A24" s="79" t="s">
        <v>27</v>
      </c>
      <c r="B24" s="117">
        <v>247</v>
      </c>
      <c r="C24" s="118">
        <v>309</v>
      </c>
      <c r="D24" s="119">
        <v>21435</v>
      </c>
      <c r="E24" s="111">
        <f t="shared" si="5"/>
        <v>86.781376518218622</v>
      </c>
      <c r="F24" s="80">
        <v>60</v>
      </c>
      <c r="G24" s="120">
        <f t="shared" si="6"/>
        <v>249</v>
      </c>
      <c r="H24" s="85">
        <f t="shared" si="7"/>
        <v>183</v>
      </c>
      <c r="I24" s="112">
        <v>126</v>
      </c>
      <c r="J24" s="121">
        <v>0</v>
      </c>
    </row>
    <row r="25" spans="1:13" ht="18.75" x14ac:dyDescent="0.3">
      <c r="A25" s="79" t="s">
        <v>28</v>
      </c>
      <c r="B25" s="117">
        <v>207</v>
      </c>
      <c r="C25" s="118">
        <v>283</v>
      </c>
      <c r="D25" s="119">
        <v>20882</v>
      </c>
      <c r="E25" s="111">
        <f t="shared" si="5"/>
        <v>100.8792270531401</v>
      </c>
      <c r="F25" s="80">
        <v>71</v>
      </c>
      <c r="G25" s="120">
        <f t="shared" si="6"/>
        <v>212</v>
      </c>
      <c r="H25" s="85">
        <f t="shared" si="7"/>
        <v>173</v>
      </c>
      <c r="I25" s="112">
        <v>110</v>
      </c>
      <c r="J25" s="121">
        <v>0</v>
      </c>
    </row>
    <row r="26" spans="1:13" ht="18.75" x14ac:dyDescent="0.3">
      <c r="A26" s="79" t="s">
        <v>29</v>
      </c>
      <c r="B26" s="117">
        <v>540</v>
      </c>
      <c r="C26" s="118">
        <v>715</v>
      </c>
      <c r="D26" s="119">
        <v>49471</v>
      </c>
      <c r="E26" s="111">
        <f t="shared" si="5"/>
        <v>91.612962962962968</v>
      </c>
      <c r="F26" s="80">
        <v>157</v>
      </c>
      <c r="G26" s="120">
        <f t="shared" si="6"/>
        <v>558</v>
      </c>
      <c r="H26" s="85">
        <f t="shared" si="7"/>
        <v>420</v>
      </c>
      <c r="I26" s="112">
        <v>295</v>
      </c>
      <c r="J26" s="121">
        <v>0</v>
      </c>
    </row>
    <row r="27" spans="1:13" ht="18.75" x14ac:dyDescent="0.3">
      <c r="A27" s="79" t="s">
        <v>30</v>
      </c>
      <c r="B27" s="117">
        <v>602</v>
      </c>
      <c r="C27" s="118">
        <v>789</v>
      </c>
      <c r="D27" s="119">
        <v>58389</v>
      </c>
      <c r="E27" s="111">
        <f t="shared" si="5"/>
        <v>96.99169435215947</v>
      </c>
      <c r="F27" s="80">
        <v>147</v>
      </c>
      <c r="G27" s="120">
        <f t="shared" si="6"/>
        <v>642</v>
      </c>
      <c r="H27" s="85">
        <f t="shared" si="7"/>
        <v>474</v>
      </c>
      <c r="I27" s="112">
        <v>315</v>
      </c>
      <c r="J27" s="121">
        <v>0</v>
      </c>
      <c r="M27" s="56">
        <v>27</v>
      </c>
    </row>
    <row r="28" spans="1:13" ht="18.75" x14ac:dyDescent="0.3">
      <c r="A28" s="79" t="s">
        <v>31</v>
      </c>
      <c r="B28" s="117">
        <v>595</v>
      </c>
      <c r="C28" s="118">
        <v>840</v>
      </c>
      <c r="D28" s="119">
        <v>57183</v>
      </c>
      <c r="E28" s="111">
        <f t="shared" si="5"/>
        <v>96.10588235294118</v>
      </c>
      <c r="F28" s="80">
        <v>235</v>
      </c>
      <c r="G28" s="120">
        <f t="shared" si="6"/>
        <v>605</v>
      </c>
      <c r="H28" s="85">
        <f t="shared" si="7"/>
        <v>544</v>
      </c>
      <c r="I28" s="112">
        <v>296</v>
      </c>
      <c r="J28" s="121">
        <v>0</v>
      </c>
      <c r="M28" s="56">
        <v>21</v>
      </c>
    </row>
    <row r="29" spans="1:13" ht="18.75" x14ac:dyDescent="0.3">
      <c r="A29" s="79" t="s">
        <v>32</v>
      </c>
      <c r="B29" s="117">
        <v>406</v>
      </c>
      <c r="C29" s="118">
        <v>497</v>
      </c>
      <c r="D29" s="119">
        <v>32275</v>
      </c>
      <c r="E29" s="111">
        <f t="shared" si="5"/>
        <v>79.495073891625623</v>
      </c>
      <c r="F29" s="80">
        <v>74</v>
      </c>
      <c r="G29" s="120">
        <f t="shared" si="6"/>
        <v>423</v>
      </c>
      <c r="H29" s="85">
        <f t="shared" si="7"/>
        <v>293</v>
      </c>
      <c r="I29" s="112">
        <v>204</v>
      </c>
      <c r="J29" s="121">
        <v>0</v>
      </c>
      <c r="M29" s="56">
        <v>18</v>
      </c>
    </row>
    <row r="30" spans="1:13" ht="18.75" x14ac:dyDescent="0.3">
      <c r="A30" s="79" t="s">
        <v>33</v>
      </c>
      <c r="B30" s="117">
        <v>310</v>
      </c>
      <c r="C30" s="118">
        <v>443</v>
      </c>
      <c r="D30" s="119">
        <v>29540</v>
      </c>
      <c r="E30" s="111">
        <f t="shared" si="5"/>
        <v>95.290322580645167</v>
      </c>
      <c r="F30" s="80">
        <v>127</v>
      </c>
      <c r="G30" s="120">
        <f t="shared" si="6"/>
        <v>316</v>
      </c>
      <c r="H30" s="85">
        <f t="shared" si="7"/>
        <v>267</v>
      </c>
      <c r="I30" s="112">
        <v>176</v>
      </c>
      <c r="J30" s="121">
        <v>0</v>
      </c>
      <c r="M30" s="56">
        <v>10</v>
      </c>
    </row>
    <row r="31" spans="1:13" ht="18.75" x14ac:dyDescent="0.3">
      <c r="A31" s="122" t="s">
        <v>34</v>
      </c>
      <c r="B31" s="117">
        <v>393</v>
      </c>
      <c r="C31" s="123">
        <v>459</v>
      </c>
      <c r="D31" s="124">
        <v>30758</v>
      </c>
      <c r="E31" s="111">
        <f t="shared" si="5"/>
        <v>78.264631043256998</v>
      </c>
      <c r="F31" s="125">
        <v>59</v>
      </c>
      <c r="G31" s="120">
        <f t="shared" si="6"/>
        <v>400</v>
      </c>
      <c r="H31" s="85">
        <f t="shared" si="7"/>
        <v>261</v>
      </c>
      <c r="I31" s="112">
        <v>198</v>
      </c>
      <c r="J31" s="126">
        <v>0</v>
      </c>
      <c r="M31" s="56">
        <v>8</v>
      </c>
    </row>
    <row r="32" spans="1:13" ht="19.5" thickBot="1" x14ac:dyDescent="0.35">
      <c r="A32" s="122" t="s">
        <v>35</v>
      </c>
      <c r="B32" s="127">
        <v>86</v>
      </c>
      <c r="C32" s="128">
        <v>111</v>
      </c>
      <c r="D32" s="129">
        <v>8384</v>
      </c>
      <c r="E32" s="111">
        <f t="shared" si="5"/>
        <v>97.488372093023258</v>
      </c>
      <c r="F32" s="87">
        <v>22</v>
      </c>
      <c r="G32" s="130">
        <f t="shared" si="6"/>
        <v>89</v>
      </c>
      <c r="H32" s="92">
        <f t="shared" si="7"/>
        <v>69</v>
      </c>
      <c r="I32" s="131">
        <v>42</v>
      </c>
      <c r="J32" s="132">
        <v>0</v>
      </c>
      <c r="M32" s="56">
        <v>6</v>
      </c>
    </row>
    <row r="33" spans="1:13" ht="19.5" thickBot="1" x14ac:dyDescent="0.35">
      <c r="A33" s="95" t="s">
        <v>36</v>
      </c>
      <c r="B33" s="133">
        <f>SUM(B20:B32)</f>
        <v>5506</v>
      </c>
      <c r="C33" s="133">
        <f t="shared" ref="C33:D33" si="8">SUM(C20:C32)</f>
        <v>7197</v>
      </c>
      <c r="D33" s="134">
        <f t="shared" si="8"/>
        <v>495943</v>
      </c>
      <c r="E33" s="98">
        <f t="shared" si="5"/>
        <v>90.073192880494005</v>
      </c>
      <c r="F33" s="135">
        <f>SUM(F20:F32)</f>
        <v>1545</v>
      </c>
      <c r="G33" s="136">
        <f>SUM(G20:G32)</f>
        <v>5652</v>
      </c>
      <c r="H33" s="96">
        <f>SUM(H20:H32)</f>
        <v>4378</v>
      </c>
      <c r="I33" s="99">
        <f>SUM(I20:I32)</f>
        <v>2819</v>
      </c>
      <c r="J33" s="100">
        <f t="shared" ref="J33" si="9">SUM(J20:J32)</f>
        <v>0</v>
      </c>
      <c r="M33" s="56">
        <v>5</v>
      </c>
    </row>
    <row r="34" spans="1:13" ht="19.5" thickBot="1" x14ac:dyDescent="0.35">
      <c r="A34" s="101"/>
      <c r="B34" s="137"/>
      <c r="C34" s="137"/>
      <c r="D34" s="137"/>
      <c r="E34" s="102"/>
      <c r="F34" s="137"/>
      <c r="G34" s="137"/>
      <c r="H34" s="102"/>
      <c r="I34" s="102"/>
      <c r="J34" s="102"/>
      <c r="M34" s="56">
        <v>2</v>
      </c>
    </row>
    <row r="35" spans="1:13" ht="16.5" thickBot="1" x14ac:dyDescent="0.3">
      <c r="A35" s="428" t="s">
        <v>37</v>
      </c>
      <c r="B35" s="429"/>
      <c r="C35" s="429"/>
      <c r="D35" s="429"/>
      <c r="E35" s="429"/>
      <c r="F35" s="429"/>
      <c r="G35" s="429"/>
      <c r="H35" s="429"/>
      <c r="I35" s="429"/>
      <c r="J35" s="430"/>
      <c r="M35" s="56">
        <v>2</v>
      </c>
    </row>
    <row r="36" spans="1:13" ht="18.75" x14ac:dyDescent="0.3">
      <c r="A36" s="79" t="s">
        <v>38</v>
      </c>
      <c r="B36" s="117">
        <v>695</v>
      </c>
      <c r="C36" s="118">
        <v>899</v>
      </c>
      <c r="D36" s="119">
        <v>60216</v>
      </c>
      <c r="E36" s="76">
        <f t="shared" ref="E36:E47" si="10">D36/B36</f>
        <v>86.641726618705036</v>
      </c>
      <c r="F36" s="138">
        <v>197</v>
      </c>
      <c r="G36" s="139">
        <f t="shared" ref="G36:G46" si="11">C36-F36</f>
        <v>702</v>
      </c>
      <c r="H36" s="106">
        <f t="shared" ref="H36:H46" si="12">C36-I36-J36</f>
        <v>585</v>
      </c>
      <c r="I36" s="107">
        <v>314</v>
      </c>
      <c r="J36" s="140">
        <v>0</v>
      </c>
      <c r="M36" s="56">
        <v>1</v>
      </c>
    </row>
    <row r="37" spans="1:13" ht="18.75" x14ac:dyDescent="0.3">
      <c r="A37" s="79" t="s">
        <v>39</v>
      </c>
      <c r="B37" s="117">
        <v>766</v>
      </c>
      <c r="C37" s="118">
        <v>1067</v>
      </c>
      <c r="D37" s="119">
        <v>76096</v>
      </c>
      <c r="E37" s="85">
        <f t="shared" si="10"/>
        <v>99.342036553524807</v>
      </c>
      <c r="F37" s="117">
        <v>294</v>
      </c>
      <c r="G37" s="141">
        <f t="shared" si="11"/>
        <v>773</v>
      </c>
      <c r="H37" s="85">
        <f t="shared" si="12"/>
        <v>682</v>
      </c>
      <c r="I37" s="112">
        <v>385</v>
      </c>
      <c r="J37" s="142">
        <v>0</v>
      </c>
      <c r="L37" s="56">
        <v>2018</v>
      </c>
      <c r="M37" s="56">
        <f>SUM(M27:M36)</f>
        <v>100</v>
      </c>
    </row>
    <row r="38" spans="1:13" ht="18.75" x14ac:dyDescent="0.3">
      <c r="A38" s="79" t="s">
        <v>40</v>
      </c>
      <c r="B38" s="117">
        <v>452</v>
      </c>
      <c r="C38" s="118">
        <v>619</v>
      </c>
      <c r="D38" s="119">
        <v>40550</v>
      </c>
      <c r="E38" s="85">
        <f t="shared" si="10"/>
        <v>89.712389380530979</v>
      </c>
      <c r="F38" s="117">
        <v>162</v>
      </c>
      <c r="G38" s="141">
        <f t="shared" si="11"/>
        <v>457</v>
      </c>
      <c r="H38" s="85">
        <f t="shared" si="12"/>
        <v>417</v>
      </c>
      <c r="I38" s="112">
        <v>202</v>
      </c>
      <c r="J38" s="142">
        <v>0</v>
      </c>
      <c r="L38" s="56">
        <v>1947</v>
      </c>
    </row>
    <row r="39" spans="1:13" ht="18.75" x14ac:dyDescent="0.3">
      <c r="A39" s="79" t="s">
        <v>41</v>
      </c>
      <c r="B39" s="117">
        <v>621</v>
      </c>
      <c r="C39" s="118">
        <v>672</v>
      </c>
      <c r="D39" s="119">
        <v>44693</v>
      </c>
      <c r="E39" s="85">
        <f t="shared" si="10"/>
        <v>71.969404186795487</v>
      </c>
      <c r="F39" s="117">
        <v>52</v>
      </c>
      <c r="G39" s="141">
        <f t="shared" si="11"/>
        <v>620</v>
      </c>
      <c r="H39" s="85">
        <f t="shared" si="12"/>
        <v>369</v>
      </c>
      <c r="I39" s="112">
        <v>303</v>
      </c>
      <c r="J39" s="142">
        <v>0</v>
      </c>
      <c r="L39" s="56">
        <f>L37-L38</f>
        <v>71</v>
      </c>
    </row>
    <row r="40" spans="1:13" ht="18.75" x14ac:dyDescent="0.3">
      <c r="A40" s="79" t="s">
        <v>42</v>
      </c>
      <c r="B40" s="117">
        <v>297</v>
      </c>
      <c r="C40" s="118">
        <v>376</v>
      </c>
      <c r="D40" s="119">
        <v>25082</v>
      </c>
      <c r="E40" s="85">
        <f t="shared" si="10"/>
        <v>84.45117845117845</v>
      </c>
      <c r="F40" s="117">
        <v>76</v>
      </c>
      <c r="G40" s="141">
        <f t="shared" si="11"/>
        <v>300</v>
      </c>
      <c r="H40" s="85">
        <f t="shared" si="12"/>
        <v>242</v>
      </c>
      <c r="I40" s="112">
        <v>134</v>
      </c>
      <c r="J40" s="142">
        <v>0</v>
      </c>
    </row>
    <row r="41" spans="1:13" ht="18.75" x14ac:dyDescent="0.3">
      <c r="A41" s="79" t="s">
        <v>43</v>
      </c>
      <c r="B41" s="117">
        <v>446</v>
      </c>
      <c r="C41" s="118">
        <v>530</v>
      </c>
      <c r="D41" s="119">
        <v>37260</v>
      </c>
      <c r="E41" s="85">
        <f t="shared" si="10"/>
        <v>83.542600896860989</v>
      </c>
      <c r="F41" s="117">
        <v>76</v>
      </c>
      <c r="G41" s="141">
        <f t="shared" si="11"/>
        <v>454</v>
      </c>
      <c r="H41" s="85">
        <f t="shared" si="12"/>
        <v>318</v>
      </c>
      <c r="I41" s="112">
        <v>212</v>
      </c>
      <c r="J41" s="142">
        <v>0</v>
      </c>
    </row>
    <row r="42" spans="1:13" ht="18.75" x14ac:dyDescent="0.3">
      <c r="A42" s="79" t="s">
        <v>44</v>
      </c>
      <c r="B42" s="117">
        <v>634</v>
      </c>
      <c r="C42" s="118">
        <v>811</v>
      </c>
      <c r="D42" s="119">
        <v>55192</v>
      </c>
      <c r="E42" s="85">
        <f t="shared" si="10"/>
        <v>87.053627760252368</v>
      </c>
      <c r="F42" s="117">
        <v>173</v>
      </c>
      <c r="G42" s="141">
        <f t="shared" si="11"/>
        <v>638</v>
      </c>
      <c r="H42" s="85">
        <f t="shared" si="12"/>
        <v>471</v>
      </c>
      <c r="I42" s="112">
        <v>340</v>
      </c>
      <c r="J42" s="142">
        <v>0</v>
      </c>
    </row>
    <row r="43" spans="1:13" ht="18.75" x14ac:dyDescent="0.3">
      <c r="A43" s="79" t="s">
        <v>45</v>
      </c>
      <c r="B43" s="117">
        <v>435</v>
      </c>
      <c r="C43" s="118">
        <v>545</v>
      </c>
      <c r="D43" s="119">
        <v>35507</v>
      </c>
      <c r="E43" s="85">
        <f t="shared" si="10"/>
        <v>81.625287356321834</v>
      </c>
      <c r="F43" s="117">
        <v>106</v>
      </c>
      <c r="G43" s="141">
        <f t="shared" si="11"/>
        <v>439</v>
      </c>
      <c r="H43" s="85">
        <f t="shared" si="12"/>
        <v>340</v>
      </c>
      <c r="I43" s="112">
        <v>205</v>
      </c>
      <c r="J43" s="142">
        <v>0</v>
      </c>
    </row>
    <row r="44" spans="1:13" ht="18.75" x14ac:dyDescent="0.3">
      <c r="A44" s="79" t="s">
        <v>46</v>
      </c>
      <c r="B44" s="117">
        <v>293</v>
      </c>
      <c r="C44" s="118">
        <v>359</v>
      </c>
      <c r="D44" s="119">
        <v>24339</v>
      </c>
      <c r="E44" s="85">
        <f t="shared" si="10"/>
        <v>83.068259385665527</v>
      </c>
      <c r="F44" s="117">
        <v>65</v>
      </c>
      <c r="G44" s="141">
        <f t="shared" si="11"/>
        <v>294</v>
      </c>
      <c r="H44" s="85">
        <f t="shared" si="12"/>
        <v>229</v>
      </c>
      <c r="I44" s="112">
        <v>130</v>
      </c>
      <c r="J44" s="142">
        <v>0</v>
      </c>
    </row>
    <row r="45" spans="1:13" ht="18.75" x14ac:dyDescent="0.3">
      <c r="A45" s="79" t="s">
        <v>47</v>
      </c>
      <c r="B45" s="117">
        <v>455</v>
      </c>
      <c r="C45" s="118">
        <v>621</v>
      </c>
      <c r="D45" s="119">
        <v>40990</v>
      </c>
      <c r="E45" s="85">
        <f t="shared" si="10"/>
        <v>90.087912087912088</v>
      </c>
      <c r="F45" s="117">
        <v>161</v>
      </c>
      <c r="G45" s="141">
        <f t="shared" si="11"/>
        <v>460</v>
      </c>
      <c r="H45" s="85">
        <f t="shared" si="12"/>
        <v>362</v>
      </c>
      <c r="I45" s="112">
        <v>259</v>
      </c>
      <c r="J45" s="142">
        <v>0</v>
      </c>
    </row>
    <row r="46" spans="1:13" ht="19.5" thickBot="1" x14ac:dyDescent="0.35">
      <c r="A46" s="122" t="s">
        <v>48</v>
      </c>
      <c r="B46" s="117">
        <v>580</v>
      </c>
      <c r="C46" s="118">
        <v>690</v>
      </c>
      <c r="D46" s="119">
        <v>47357</v>
      </c>
      <c r="E46" s="85">
        <f t="shared" si="10"/>
        <v>81.650000000000006</v>
      </c>
      <c r="F46" s="143">
        <v>115</v>
      </c>
      <c r="G46" s="141">
        <f t="shared" si="11"/>
        <v>575</v>
      </c>
      <c r="H46" s="85">
        <f t="shared" si="12"/>
        <v>384</v>
      </c>
      <c r="I46" s="112">
        <v>306</v>
      </c>
      <c r="J46" s="142">
        <v>0</v>
      </c>
    </row>
    <row r="47" spans="1:13" ht="19.5" thickBot="1" x14ac:dyDescent="0.35">
      <c r="A47" s="95" t="s">
        <v>49</v>
      </c>
      <c r="B47" s="133">
        <f t="shared" ref="B47:J47" si="13">SUM(B36:B46)</f>
        <v>5674</v>
      </c>
      <c r="C47" s="133">
        <f t="shared" si="13"/>
        <v>7189</v>
      </c>
      <c r="D47" s="134">
        <f t="shared" si="13"/>
        <v>487282</v>
      </c>
      <c r="E47" s="98">
        <f t="shared" si="10"/>
        <v>85.879802608389141</v>
      </c>
      <c r="F47" s="147">
        <f t="shared" si="13"/>
        <v>1477</v>
      </c>
      <c r="G47" s="147">
        <f t="shared" si="13"/>
        <v>5712</v>
      </c>
      <c r="H47" s="96">
        <f t="shared" si="13"/>
        <v>4399</v>
      </c>
      <c r="I47" s="99">
        <f t="shared" si="13"/>
        <v>2790</v>
      </c>
      <c r="J47" s="100">
        <f t="shared" si="13"/>
        <v>0</v>
      </c>
    </row>
    <row r="48" spans="1:13" ht="19.5" thickBot="1" x14ac:dyDescent="0.35">
      <c r="A48" s="148"/>
      <c r="B48" s="149"/>
      <c r="C48" s="149"/>
      <c r="D48" s="149"/>
      <c r="E48" s="150"/>
      <c r="F48" s="137"/>
      <c r="G48" s="137"/>
      <c r="H48" s="102"/>
      <c r="I48" s="102"/>
      <c r="J48" s="102"/>
    </row>
    <row r="49" spans="1:10" ht="16.5" thickBot="1" x14ac:dyDescent="0.3">
      <c r="A49" s="428" t="s">
        <v>50</v>
      </c>
      <c r="B49" s="429"/>
      <c r="C49" s="429"/>
      <c r="D49" s="429"/>
      <c r="E49" s="429"/>
      <c r="F49" s="429"/>
      <c r="G49" s="429"/>
      <c r="H49" s="429"/>
      <c r="I49" s="429"/>
      <c r="J49" s="430"/>
    </row>
    <row r="50" spans="1:10" ht="18.75" x14ac:dyDescent="0.3">
      <c r="A50" s="70" t="s">
        <v>51</v>
      </c>
      <c r="B50" s="138">
        <v>343</v>
      </c>
      <c r="C50" s="151">
        <v>416</v>
      </c>
      <c r="D50" s="152">
        <v>27924</v>
      </c>
      <c r="E50" s="106">
        <f t="shared" ref="E50:E57" si="14">D50/B50</f>
        <v>81.411078717201164</v>
      </c>
      <c r="F50" s="138">
        <v>68</v>
      </c>
      <c r="G50" s="153">
        <f t="shared" ref="G50:G56" si="15">C50-F50</f>
        <v>348</v>
      </c>
      <c r="H50" s="154">
        <f t="shared" ref="H50:H56" si="16">C50-I50-J50</f>
        <v>254</v>
      </c>
      <c r="I50" s="107">
        <v>162</v>
      </c>
      <c r="J50" s="108">
        <v>0</v>
      </c>
    </row>
    <row r="51" spans="1:10" ht="18.75" x14ac:dyDescent="0.3">
      <c r="A51" s="79" t="s">
        <v>52</v>
      </c>
      <c r="B51" s="117">
        <v>586</v>
      </c>
      <c r="C51" s="155">
        <v>681</v>
      </c>
      <c r="D51" s="156">
        <v>49898</v>
      </c>
      <c r="E51" s="85">
        <f t="shared" si="14"/>
        <v>85.150170648464169</v>
      </c>
      <c r="F51" s="114">
        <v>73</v>
      </c>
      <c r="G51" s="153">
        <f t="shared" si="15"/>
        <v>608</v>
      </c>
      <c r="H51" s="111">
        <f t="shared" si="16"/>
        <v>410</v>
      </c>
      <c r="I51" s="112">
        <v>271</v>
      </c>
      <c r="J51" s="121">
        <v>0</v>
      </c>
    </row>
    <row r="52" spans="1:10" ht="18.75" x14ac:dyDescent="0.3">
      <c r="A52" s="79" t="s">
        <v>53</v>
      </c>
      <c r="B52" s="117">
        <v>1490</v>
      </c>
      <c r="C52" s="155">
        <v>1841</v>
      </c>
      <c r="D52" s="156">
        <v>124990</v>
      </c>
      <c r="E52" s="85">
        <f t="shared" si="14"/>
        <v>83.885906040268452</v>
      </c>
      <c r="F52" s="114">
        <v>343</v>
      </c>
      <c r="G52" s="153">
        <f t="shared" si="15"/>
        <v>1498</v>
      </c>
      <c r="H52" s="111">
        <f t="shared" si="16"/>
        <v>1142</v>
      </c>
      <c r="I52" s="112">
        <v>699</v>
      </c>
      <c r="J52" s="121">
        <v>0</v>
      </c>
    </row>
    <row r="53" spans="1:10" ht="18.75" x14ac:dyDescent="0.3">
      <c r="A53" s="79" t="s">
        <v>54</v>
      </c>
      <c r="B53" s="117">
        <v>360</v>
      </c>
      <c r="C53" s="155">
        <v>412</v>
      </c>
      <c r="D53" s="156">
        <v>27260</v>
      </c>
      <c r="E53" s="85">
        <f t="shared" si="14"/>
        <v>75.722222222222229</v>
      </c>
      <c r="F53" s="114">
        <v>45</v>
      </c>
      <c r="G53" s="153">
        <f t="shared" si="15"/>
        <v>367</v>
      </c>
      <c r="H53" s="111">
        <f t="shared" si="16"/>
        <v>228</v>
      </c>
      <c r="I53" s="112">
        <v>184</v>
      </c>
      <c r="J53" s="121">
        <v>0</v>
      </c>
    </row>
    <row r="54" spans="1:10" ht="18.75" x14ac:dyDescent="0.3">
      <c r="A54" s="79" t="s">
        <v>55</v>
      </c>
      <c r="B54" s="117">
        <v>322</v>
      </c>
      <c r="C54" s="155">
        <v>395</v>
      </c>
      <c r="D54" s="156">
        <v>29149</v>
      </c>
      <c r="E54" s="85">
        <f t="shared" si="14"/>
        <v>90.524844720496901</v>
      </c>
      <c r="F54" s="114">
        <v>66</v>
      </c>
      <c r="G54" s="153">
        <f t="shared" si="15"/>
        <v>329</v>
      </c>
      <c r="H54" s="111">
        <f t="shared" si="16"/>
        <v>235</v>
      </c>
      <c r="I54" s="112">
        <v>160</v>
      </c>
      <c r="J54" s="121">
        <v>0</v>
      </c>
    </row>
    <row r="55" spans="1:10" ht="18.75" x14ac:dyDescent="0.3">
      <c r="A55" s="79" t="s">
        <v>56</v>
      </c>
      <c r="B55" s="117">
        <v>259</v>
      </c>
      <c r="C55" s="155">
        <v>306</v>
      </c>
      <c r="D55" s="156">
        <v>19720</v>
      </c>
      <c r="E55" s="85">
        <f t="shared" si="14"/>
        <v>76.138996138996134</v>
      </c>
      <c r="F55" s="114">
        <v>45</v>
      </c>
      <c r="G55" s="153">
        <f t="shared" si="15"/>
        <v>261</v>
      </c>
      <c r="H55" s="111">
        <f t="shared" si="16"/>
        <v>196</v>
      </c>
      <c r="I55" s="112">
        <v>110</v>
      </c>
      <c r="J55" s="121">
        <v>0</v>
      </c>
    </row>
    <row r="56" spans="1:10" ht="19.5" thickBot="1" x14ac:dyDescent="0.35">
      <c r="A56" s="79" t="s">
        <v>57</v>
      </c>
      <c r="B56" s="144">
        <v>621</v>
      </c>
      <c r="C56" s="157">
        <v>773</v>
      </c>
      <c r="D56" s="158">
        <v>49890</v>
      </c>
      <c r="E56" s="85">
        <f t="shared" si="14"/>
        <v>80.338164251207729</v>
      </c>
      <c r="F56" s="127">
        <v>102</v>
      </c>
      <c r="G56" s="153">
        <f t="shared" si="15"/>
        <v>671</v>
      </c>
      <c r="H56" s="159">
        <f t="shared" si="16"/>
        <v>468</v>
      </c>
      <c r="I56" s="131">
        <v>305</v>
      </c>
      <c r="J56" s="132">
        <v>0</v>
      </c>
    </row>
    <row r="57" spans="1:10" ht="19.5" thickBot="1" x14ac:dyDescent="0.35">
      <c r="A57" s="95" t="s">
        <v>49</v>
      </c>
      <c r="B57" s="133">
        <f>SUM(B50:B56)</f>
        <v>3981</v>
      </c>
      <c r="C57" s="133">
        <f t="shared" ref="C57:J57" si="17">SUM(C50:C56)</f>
        <v>4824</v>
      </c>
      <c r="D57" s="135">
        <f t="shared" si="17"/>
        <v>328831</v>
      </c>
      <c r="E57" s="160">
        <f t="shared" si="14"/>
        <v>82.60010047726702</v>
      </c>
      <c r="F57" s="134">
        <f t="shared" si="17"/>
        <v>742</v>
      </c>
      <c r="G57" s="134">
        <f t="shared" si="17"/>
        <v>4082</v>
      </c>
      <c r="H57" s="161">
        <f t="shared" si="17"/>
        <v>2933</v>
      </c>
      <c r="I57" s="162">
        <f t="shared" si="17"/>
        <v>1891</v>
      </c>
      <c r="J57" s="163">
        <f t="shared" si="17"/>
        <v>0</v>
      </c>
    </row>
    <row r="58" spans="1:10" ht="19.5" thickBot="1" x14ac:dyDescent="0.35">
      <c r="A58" s="148"/>
      <c r="B58" s="149"/>
      <c r="C58" s="149"/>
      <c r="D58" s="149"/>
      <c r="E58" s="150"/>
      <c r="F58" s="137"/>
      <c r="G58" s="137"/>
      <c r="H58" s="102"/>
      <c r="I58" s="102"/>
      <c r="J58" s="102"/>
    </row>
    <row r="59" spans="1:10" ht="16.5" thickBot="1" x14ac:dyDescent="0.3">
      <c r="A59" s="428" t="s">
        <v>58</v>
      </c>
      <c r="B59" s="429"/>
      <c r="C59" s="429"/>
      <c r="D59" s="429"/>
      <c r="E59" s="429"/>
      <c r="F59" s="429"/>
      <c r="G59" s="429"/>
      <c r="H59" s="431"/>
      <c r="I59" s="431"/>
      <c r="J59" s="432"/>
    </row>
    <row r="60" spans="1:10" ht="18.75" x14ac:dyDescent="0.3">
      <c r="A60" s="70" t="s">
        <v>59</v>
      </c>
      <c r="B60" s="138">
        <v>564</v>
      </c>
      <c r="C60" s="139">
        <v>767</v>
      </c>
      <c r="D60" s="138">
        <v>50835</v>
      </c>
      <c r="E60" s="106">
        <f t="shared" ref="E60:E67" si="18">D60/B60</f>
        <v>90.13297872340425</v>
      </c>
      <c r="F60" s="153">
        <v>205</v>
      </c>
      <c r="G60" s="153">
        <f t="shared" ref="G60:G66" si="19">C60-F60</f>
        <v>562</v>
      </c>
      <c r="H60" s="154">
        <f t="shared" ref="H60:H66" si="20">C60-I60-J60</f>
        <v>459</v>
      </c>
      <c r="I60" s="107">
        <v>308</v>
      </c>
      <c r="J60" s="108">
        <v>0</v>
      </c>
    </row>
    <row r="61" spans="1:10" ht="18.75" x14ac:dyDescent="0.3">
      <c r="A61" s="79" t="s">
        <v>60</v>
      </c>
      <c r="B61" s="117">
        <v>563</v>
      </c>
      <c r="C61" s="141">
        <v>781</v>
      </c>
      <c r="D61" s="117">
        <v>53350</v>
      </c>
      <c r="E61" s="85">
        <f t="shared" si="18"/>
        <v>94.760213143872107</v>
      </c>
      <c r="F61" s="153">
        <v>209</v>
      </c>
      <c r="G61" s="153">
        <f t="shared" si="19"/>
        <v>572</v>
      </c>
      <c r="H61" s="111">
        <f t="shared" si="20"/>
        <v>507</v>
      </c>
      <c r="I61" s="112">
        <v>274</v>
      </c>
      <c r="J61" s="121">
        <v>0</v>
      </c>
    </row>
    <row r="62" spans="1:10" ht="18.75" x14ac:dyDescent="0.3">
      <c r="A62" s="79" t="s">
        <v>61</v>
      </c>
      <c r="B62" s="117">
        <v>662</v>
      </c>
      <c r="C62" s="141">
        <v>925</v>
      </c>
      <c r="D62" s="117">
        <v>61788</v>
      </c>
      <c r="E62" s="85">
        <f t="shared" si="18"/>
        <v>93.335347432024165</v>
      </c>
      <c r="F62" s="153">
        <v>263</v>
      </c>
      <c r="G62" s="153">
        <f t="shared" si="19"/>
        <v>662</v>
      </c>
      <c r="H62" s="111">
        <f t="shared" si="20"/>
        <v>645</v>
      </c>
      <c r="I62" s="112">
        <v>280</v>
      </c>
      <c r="J62" s="121">
        <v>0</v>
      </c>
    </row>
    <row r="63" spans="1:10" ht="18.75" x14ac:dyDescent="0.3">
      <c r="A63" s="79" t="s">
        <v>62</v>
      </c>
      <c r="B63" s="117">
        <v>435</v>
      </c>
      <c r="C63" s="141">
        <v>587</v>
      </c>
      <c r="D63" s="117">
        <v>37978</v>
      </c>
      <c r="E63" s="85">
        <f t="shared" si="18"/>
        <v>87.305747126436785</v>
      </c>
      <c r="F63" s="153">
        <v>139</v>
      </c>
      <c r="G63" s="153">
        <f t="shared" si="19"/>
        <v>448</v>
      </c>
      <c r="H63" s="111">
        <f t="shared" si="20"/>
        <v>369</v>
      </c>
      <c r="I63" s="112">
        <v>218</v>
      </c>
      <c r="J63" s="121">
        <v>0</v>
      </c>
    </row>
    <row r="64" spans="1:10" ht="18.75" x14ac:dyDescent="0.3">
      <c r="A64" s="79" t="s">
        <v>63</v>
      </c>
      <c r="B64" s="117">
        <v>264</v>
      </c>
      <c r="C64" s="141">
        <v>366</v>
      </c>
      <c r="D64" s="117">
        <v>23028</v>
      </c>
      <c r="E64" s="85">
        <f t="shared" si="18"/>
        <v>87.227272727272734</v>
      </c>
      <c r="F64" s="153">
        <v>81</v>
      </c>
      <c r="G64" s="153">
        <f t="shared" si="19"/>
        <v>285</v>
      </c>
      <c r="H64" s="111">
        <f t="shared" si="20"/>
        <v>208</v>
      </c>
      <c r="I64" s="112">
        <v>158</v>
      </c>
      <c r="J64" s="121">
        <v>0</v>
      </c>
    </row>
    <row r="65" spans="1:10" ht="18.75" x14ac:dyDescent="0.3">
      <c r="A65" s="79" t="s">
        <v>64</v>
      </c>
      <c r="B65" s="117">
        <v>505</v>
      </c>
      <c r="C65" s="141">
        <v>687</v>
      </c>
      <c r="D65" s="117">
        <v>47345</v>
      </c>
      <c r="E65" s="85">
        <f t="shared" si="18"/>
        <v>93.752475247524757</v>
      </c>
      <c r="F65" s="153">
        <v>177</v>
      </c>
      <c r="G65" s="153">
        <f t="shared" si="19"/>
        <v>510</v>
      </c>
      <c r="H65" s="111">
        <f t="shared" si="20"/>
        <v>449</v>
      </c>
      <c r="I65" s="112">
        <v>238</v>
      </c>
      <c r="J65" s="121">
        <v>0</v>
      </c>
    </row>
    <row r="66" spans="1:10" ht="19.5" thickBot="1" x14ac:dyDescent="0.35">
      <c r="A66" s="79" t="s">
        <v>65</v>
      </c>
      <c r="B66" s="144">
        <v>506</v>
      </c>
      <c r="C66" s="145">
        <v>661</v>
      </c>
      <c r="D66" s="144">
        <v>43882</v>
      </c>
      <c r="E66" s="85">
        <f t="shared" si="18"/>
        <v>86.723320158102766</v>
      </c>
      <c r="F66" s="164">
        <v>149</v>
      </c>
      <c r="G66" s="153">
        <f t="shared" si="19"/>
        <v>512</v>
      </c>
      <c r="H66" s="159">
        <f t="shared" si="20"/>
        <v>408</v>
      </c>
      <c r="I66" s="131">
        <v>253</v>
      </c>
      <c r="J66" s="132">
        <v>0</v>
      </c>
    </row>
    <row r="67" spans="1:10" ht="19.5" thickBot="1" x14ac:dyDescent="0.35">
      <c r="A67" s="95" t="s">
        <v>49</v>
      </c>
      <c r="B67" s="133">
        <f>SUM(B60:B66)</f>
        <v>3499</v>
      </c>
      <c r="C67" s="133">
        <f t="shared" ref="C67:J67" si="21">SUM(C60:C66)</f>
        <v>4774</v>
      </c>
      <c r="D67" s="133">
        <f t="shared" si="21"/>
        <v>318206</v>
      </c>
      <c r="E67" s="165">
        <f t="shared" si="18"/>
        <v>90.941983423835381</v>
      </c>
      <c r="F67" s="134">
        <f t="shared" si="21"/>
        <v>1223</v>
      </c>
      <c r="G67" s="134">
        <f t="shared" si="21"/>
        <v>3551</v>
      </c>
      <c r="H67" s="96">
        <f t="shared" si="21"/>
        <v>3045</v>
      </c>
      <c r="I67" s="99">
        <f t="shared" si="21"/>
        <v>1729</v>
      </c>
      <c r="J67" s="100">
        <f t="shared" si="21"/>
        <v>0</v>
      </c>
    </row>
    <row r="68" spans="1:10" ht="19.5" thickBot="1" x14ac:dyDescent="0.35">
      <c r="A68" s="148"/>
      <c r="B68" s="149"/>
      <c r="C68" s="149"/>
      <c r="D68" s="149"/>
      <c r="E68" s="150"/>
      <c r="F68" s="137"/>
      <c r="G68" s="137"/>
      <c r="H68" s="102"/>
      <c r="I68" s="102"/>
      <c r="J68" s="102"/>
    </row>
    <row r="69" spans="1:10" ht="19.5" thickBot="1" x14ac:dyDescent="0.35">
      <c r="A69" s="365" t="s">
        <v>66</v>
      </c>
      <c r="B69" s="167"/>
      <c r="C69" s="167"/>
      <c r="D69" s="167"/>
      <c r="E69" s="167"/>
      <c r="F69" s="168"/>
      <c r="G69" s="167"/>
      <c r="H69" s="167"/>
      <c r="I69" s="167"/>
      <c r="J69" s="169"/>
    </row>
    <row r="70" spans="1:10" ht="18.75" x14ac:dyDescent="0.3">
      <c r="A70" s="70" t="s">
        <v>67</v>
      </c>
      <c r="B70" s="138">
        <v>291</v>
      </c>
      <c r="C70" s="139">
        <v>382</v>
      </c>
      <c r="D70" s="138">
        <v>25901</v>
      </c>
      <c r="E70" s="170">
        <f t="shared" ref="E70:E76" si="22">D70/B70</f>
        <v>89.006872852233684</v>
      </c>
      <c r="F70" s="153">
        <v>88</v>
      </c>
      <c r="G70" s="153">
        <f t="shared" ref="G70:G75" si="23">C70-F70</f>
        <v>294</v>
      </c>
      <c r="H70" s="104">
        <f t="shared" ref="H70:H75" si="24">C70-I70-J70</f>
        <v>229</v>
      </c>
      <c r="I70" s="171">
        <v>153</v>
      </c>
      <c r="J70" s="113">
        <v>0</v>
      </c>
    </row>
    <row r="71" spans="1:10" ht="18.75" x14ac:dyDescent="0.3">
      <c r="A71" s="79" t="s">
        <v>68</v>
      </c>
      <c r="B71" s="117">
        <v>590</v>
      </c>
      <c r="C71" s="141">
        <v>781</v>
      </c>
      <c r="D71" s="117">
        <v>52611</v>
      </c>
      <c r="E71" s="172">
        <f t="shared" si="22"/>
        <v>89.171186440677971</v>
      </c>
      <c r="F71" s="153">
        <v>173</v>
      </c>
      <c r="G71" s="153">
        <f t="shared" si="23"/>
        <v>608</v>
      </c>
      <c r="H71" s="111">
        <f t="shared" si="24"/>
        <v>469</v>
      </c>
      <c r="I71" s="112">
        <v>312</v>
      </c>
      <c r="J71" s="121">
        <v>0</v>
      </c>
    </row>
    <row r="72" spans="1:10" ht="18.75" x14ac:dyDescent="0.3">
      <c r="A72" s="79" t="s">
        <v>66</v>
      </c>
      <c r="B72" s="117">
        <v>586</v>
      </c>
      <c r="C72" s="141">
        <v>851</v>
      </c>
      <c r="D72" s="117">
        <v>55653</v>
      </c>
      <c r="E72" s="172">
        <f t="shared" si="22"/>
        <v>94.970989761092156</v>
      </c>
      <c r="F72" s="153">
        <v>243</v>
      </c>
      <c r="G72" s="153">
        <f t="shared" si="23"/>
        <v>608</v>
      </c>
      <c r="H72" s="111">
        <f t="shared" si="24"/>
        <v>534</v>
      </c>
      <c r="I72" s="112">
        <v>317</v>
      </c>
      <c r="J72" s="121">
        <v>0</v>
      </c>
    </row>
    <row r="73" spans="1:10" ht="18.75" x14ac:dyDescent="0.3">
      <c r="A73" s="79" t="s">
        <v>69</v>
      </c>
      <c r="B73" s="117">
        <v>289</v>
      </c>
      <c r="C73" s="141">
        <v>351</v>
      </c>
      <c r="D73" s="117">
        <v>23498</v>
      </c>
      <c r="E73" s="172">
        <f t="shared" si="22"/>
        <v>81.307958477508649</v>
      </c>
      <c r="F73" s="153">
        <v>56</v>
      </c>
      <c r="G73" s="153">
        <f t="shared" si="23"/>
        <v>295</v>
      </c>
      <c r="H73" s="111">
        <f t="shared" si="24"/>
        <v>196</v>
      </c>
      <c r="I73" s="112">
        <v>155</v>
      </c>
      <c r="J73" s="121">
        <v>0</v>
      </c>
    </row>
    <row r="74" spans="1:10" ht="18.75" x14ac:dyDescent="0.3">
      <c r="A74" s="79" t="s">
        <v>70</v>
      </c>
      <c r="B74" s="117">
        <v>354</v>
      </c>
      <c r="C74" s="141">
        <v>465</v>
      </c>
      <c r="D74" s="117">
        <v>31139</v>
      </c>
      <c r="E74" s="172">
        <f t="shared" si="22"/>
        <v>87.963276836158187</v>
      </c>
      <c r="F74" s="153">
        <v>111</v>
      </c>
      <c r="G74" s="153">
        <f t="shared" si="23"/>
        <v>354</v>
      </c>
      <c r="H74" s="111">
        <f t="shared" si="24"/>
        <v>294</v>
      </c>
      <c r="I74" s="112">
        <v>171</v>
      </c>
      <c r="J74" s="121">
        <v>0</v>
      </c>
    </row>
    <row r="75" spans="1:10" ht="19.5" thickBot="1" x14ac:dyDescent="0.35">
      <c r="A75" s="86" t="s">
        <v>71</v>
      </c>
      <c r="B75" s="144">
        <v>327</v>
      </c>
      <c r="C75" s="145">
        <v>437</v>
      </c>
      <c r="D75" s="144">
        <v>28598</v>
      </c>
      <c r="E75" s="173">
        <f t="shared" si="22"/>
        <v>87.455657492354746</v>
      </c>
      <c r="F75" s="164">
        <v>102</v>
      </c>
      <c r="G75" s="153">
        <f t="shared" si="23"/>
        <v>335</v>
      </c>
      <c r="H75" s="174">
        <f t="shared" si="24"/>
        <v>289</v>
      </c>
      <c r="I75" s="175">
        <v>148</v>
      </c>
      <c r="J75" s="126">
        <v>0</v>
      </c>
    </row>
    <row r="76" spans="1:10" ht="19.5" thickBot="1" x14ac:dyDescent="0.35">
      <c r="A76" s="95" t="s">
        <v>49</v>
      </c>
      <c r="B76" s="133">
        <f>SUM(B70:B75)</f>
        <v>2437</v>
      </c>
      <c r="C76" s="133">
        <f t="shared" ref="C76:J76" si="25">SUM(C70:C75)</f>
        <v>3267</v>
      </c>
      <c r="D76" s="133">
        <f>SUM(D70:D75)</f>
        <v>217400</v>
      </c>
      <c r="E76" s="160">
        <f t="shared" si="22"/>
        <v>89.2080426754206</v>
      </c>
      <c r="F76" s="134">
        <f t="shared" si="25"/>
        <v>773</v>
      </c>
      <c r="G76" s="134">
        <f t="shared" si="25"/>
        <v>2494</v>
      </c>
      <c r="H76" s="96">
        <f t="shared" si="25"/>
        <v>2011</v>
      </c>
      <c r="I76" s="99">
        <f t="shared" si="25"/>
        <v>1256</v>
      </c>
      <c r="J76" s="100">
        <f t="shared" si="25"/>
        <v>0</v>
      </c>
    </row>
    <row r="77" spans="1:10" ht="19.5" thickBot="1" x14ac:dyDescent="0.35">
      <c r="A77" s="148"/>
      <c r="B77" s="149"/>
      <c r="C77" s="149"/>
      <c r="D77" s="149"/>
      <c r="E77" s="150"/>
      <c r="F77" s="137"/>
      <c r="G77" s="137"/>
      <c r="H77" s="102"/>
      <c r="I77" s="102"/>
      <c r="J77" s="102"/>
    </row>
    <row r="78" spans="1:10" ht="16.5" thickBot="1" x14ac:dyDescent="0.3">
      <c r="A78" s="428" t="s">
        <v>72</v>
      </c>
      <c r="B78" s="429"/>
      <c r="C78" s="429"/>
      <c r="D78" s="429"/>
      <c r="E78" s="429"/>
      <c r="F78" s="429"/>
      <c r="G78" s="429"/>
      <c r="H78" s="431"/>
      <c r="I78" s="431"/>
      <c r="J78" s="432"/>
    </row>
    <row r="79" spans="1:10" ht="18.75" x14ac:dyDescent="0.3">
      <c r="A79" s="70" t="s">
        <v>73</v>
      </c>
      <c r="B79" s="138">
        <v>152</v>
      </c>
      <c r="C79" s="139">
        <v>230</v>
      </c>
      <c r="D79" s="138">
        <v>15728</v>
      </c>
      <c r="E79" s="170">
        <f t="shared" ref="E79:E88" si="26">D79/B79</f>
        <v>103.47368421052632</v>
      </c>
      <c r="F79" s="153">
        <v>79</v>
      </c>
      <c r="G79" s="153">
        <f t="shared" ref="G79:G88" si="27">C79-F79</f>
        <v>151</v>
      </c>
      <c r="H79" s="154">
        <f t="shared" ref="H79:H88" si="28">C79-I79-J79</f>
        <v>145</v>
      </c>
      <c r="I79" s="107">
        <v>85</v>
      </c>
      <c r="J79" s="108">
        <v>0</v>
      </c>
    </row>
    <row r="80" spans="1:10" ht="18.75" x14ac:dyDescent="0.3">
      <c r="A80" s="79" t="s">
        <v>74</v>
      </c>
      <c r="B80" s="117">
        <v>11</v>
      </c>
      <c r="C80" s="141">
        <v>13</v>
      </c>
      <c r="D80" s="117">
        <v>866</v>
      </c>
      <c r="E80" s="172">
        <f t="shared" si="26"/>
        <v>78.727272727272734</v>
      </c>
      <c r="F80" s="153">
        <v>2</v>
      </c>
      <c r="G80" s="153">
        <f t="shared" si="27"/>
        <v>11</v>
      </c>
      <c r="H80" s="111">
        <f t="shared" si="28"/>
        <v>7</v>
      </c>
      <c r="I80" s="112">
        <v>6</v>
      </c>
      <c r="J80" s="121">
        <v>0</v>
      </c>
    </row>
    <row r="81" spans="1:10" ht="18.75" x14ac:dyDescent="0.3">
      <c r="A81" s="79" t="s">
        <v>75</v>
      </c>
      <c r="B81" s="117">
        <v>400</v>
      </c>
      <c r="C81" s="141">
        <v>618</v>
      </c>
      <c r="D81" s="117">
        <v>41524</v>
      </c>
      <c r="E81" s="172">
        <f t="shared" si="26"/>
        <v>103.81</v>
      </c>
      <c r="F81" s="153">
        <v>218</v>
      </c>
      <c r="G81" s="153">
        <f t="shared" si="27"/>
        <v>400</v>
      </c>
      <c r="H81" s="111">
        <f t="shared" si="28"/>
        <v>398</v>
      </c>
      <c r="I81" s="112">
        <v>220</v>
      </c>
      <c r="J81" s="121">
        <v>0</v>
      </c>
    </row>
    <row r="82" spans="1:10" ht="18.75" x14ac:dyDescent="0.3">
      <c r="A82" s="79" t="s">
        <v>72</v>
      </c>
      <c r="B82" s="117">
        <v>559</v>
      </c>
      <c r="C82" s="141">
        <v>756</v>
      </c>
      <c r="D82" s="117">
        <v>48852</v>
      </c>
      <c r="E82" s="172">
        <f t="shared" si="26"/>
        <v>87.391771019677989</v>
      </c>
      <c r="F82" s="153">
        <v>173</v>
      </c>
      <c r="G82" s="153">
        <f t="shared" si="27"/>
        <v>583</v>
      </c>
      <c r="H82" s="111">
        <f t="shared" si="28"/>
        <v>495</v>
      </c>
      <c r="I82" s="112">
        <v>261</v>
      </c>
      <c r="J82" s="121">
        <v>0</v>
      </c>
    </row>
    <row r="83" spans="1:10" ht="18.75" x14ac:dyDescent="0.3">
      <c r="A83" s="79" t="s">
        <v>76</v>
      </c>
      <c r="B83" s="117">
        <v>512</v>
      </c>
      <c r="C83" s="141">
        <v>661</v>
      </c>
      <c r="D83" s="117">
        <v>44523</v>
      </c>
      <c r="E83" s="172">
        <f t="shared" si="26"/>
        <v>86.958984375</v>
      </c>
      <c r="F83" s="153">
        <v>147</v>
      </c>
      <c r="G83" s="153">
        <f t="shared" si="27"/>
        <v>514</v>
      </c>
      <c r="H83" s="111">
        <f t="shared" si="28"/>
        <v>401</v>
      </c>
      <c r="I83" s="112">
        <v>260</v>
      </c>
      <c r="J83" s="121">
        <v>0</v>
      </c>
    </row>
    <row r="84" spans="1:10" ht="18.75" x14ac:dyDescent="0.3">
      <c r="A84" s="79" t="s">
        <v>77</v>
      </c>
      <c r="B84" s="117">
        <v>517</v>
      </c>
      <c r="C84" s="141">
        <v>655</v>
      </c>
      <c r="D84" s="117">
        <v>43400</v>
      </c>
      <c r="E84" s="172">
        <f t="shared" si="26"/>
        <v>83.945841392649896</v>
      </c>
      <c r="F84" s="153">
        <v>133</v>
      </c>
      <c r="G84" s="153">
        <f t="shared" si="27"/>
        <v>522</v>
      </c>
      <c r="H84" s="111">
        <f t="shared" si="28"/>
        <v>407</v>
      </c>
      <c r="I84" s="112">
        <v>248</v>
      </c>
      <c r="J84" s="121">
        <v>0</v>
      </c>
    </row>
    <row r="85" spans="1:10" ht="18.75" x14ac:dyDescent="0.3">
      <c r="A85" s="79" t="s">
        <v>78</v>
      </c>
      <c r="B85" s="117">
        <v>167</v>
      </c>
      <c r="C85" s="141">
        <v>203</v>
      </c>
      <c r="D85" s="117">
        <v>14058</v>
      </c>
      <c r="E85" s="172">
        <f t="shared" si="26"/>
        <v>84.179640718562879</v>
      </c>
      <c r="F85" s="153">
        <v>33</v>
      </c>
      <c r="G85" s="153">
        <f t="shared" si="27"/>
        <v>170</v>
      </c>
      <c r="H85" s="111">
        <f t="shared" si="28"/>
        <v>116</v>
      </c>
      <c r="I85" s="112">
        <v>87</v>
      </c>
      <c r="J85" s="121">
        <v>0</v>
      </c>
    </row>
    <row r="86" spans="1:10" ht="18.75" x14ac:dyDescent="0.3">
      <c r="A86" s="79" t="s">
        <v>79</v>
      </c>
      <c r="B86" s="117">
        <v>370</v>
      </c>
      <c r="C86" s="141">
        <v>463</v>
      </c>
      <c r="D86" s="117">
        <v>33702</v>
      </c>
      <c r="E86" s="172">
        <f t="shared" si="26"/>
        <v>91.086486486486493</v>
      </c>
      <c r="F86" s="153">
        <v>94</v>
      </c>
      <c r="G86" s="153">
        <f t="shared" si="27"/>
        <v>369</v>
      </c>
      <c r="H86" s="111">
        <f t="shared" si="28"/>
        <v>298</v>
      </c>
      <c r="I86" s="112">
        <v>165</v>
      </c>
      <c r="J86" s="121">
        <v>0</v>
      </c>
    </row>
    <row r="87" spans="1:10" ht="18.75" x14ac:dyDescent="0.3">
      <c r="A87" s="79" t="s">
        <v>80</v>
      </c>
      <c r="B87" s="117">
        <v>113</v>
      </c>
      <c r="C87" s="141">
        <v>144</v>
      </c>
      <c r="D87" s="117">
        <v>8861</v>
      </c>
      <c r="E87" s="172">
        <f t="shared" si="26"/>
        <v>78.415929203539818</v>
      </c>
      <c r="F87" s="153">
        <v>28</v>
      </c>
      <c r="G87" s="153">
        <f t="shared" si="27"/>
        <v>116</v>
      </c>
      <c r="H87" s="111">
        <f t="shared" si="28"/>
        <v>84</v>
      </c>
      <c r="I87" s="112">
        <v>60</v>
      </c>
      <c r="J87" s="121">
        <v>0</v>
      </c>
    </row>
    <row r="88" spans="1:10" ht="19.5" thickBot="1" x14ac:dyDescent="0.35">
      <c r="A88" s="86" t="s">
        <v>81</v>
      </c>
      <c r="B88" s="144">
        <v>667</v>
      </c>
      <c r="C88" s="145">
        <v>859</v>
      </c>
      <c r="D88" s="144">
        <v>58737</v>
      </c>
      <c r="E88" s="173">
        <f t="shared" si="26"/>
        <v>88.061469265367322</v>
      </c>
      <c r="F88" s="164">
        <v>176</v>
      </c>
      <c r="G88" s="153">
        <f t="shared" si="27"/>
        <v>683</v>
      </c>
      <c r="H88" s="159">
        <f t="shared" si="28"/>
        <v>535</v>
      </c>
      <c r="I88" s="131">
        <v>324</v>
      </c>
      <c r="J88" s="132">
        <v>0</v>
      </c>
    </row>
    <row r="89" spans="1:10" ht="19.5" thickBot="1" x14ac:dyDescent="0.35">
      <c r="A89" s="95" t="s">
        <v>49</v>
      </c>
      <c r="B89" s="133">
        <f>SUM(B79:B88)</f>
        <v>3468</v>
      </c>
      <c r="C89" s="133">
        <f t="shared" ref="C89:E89" si="29">SUM(C79:C88)</f>
        <v>4602</v>
      </c>
      <c r="D89" s="133">
        <f t="shared" si="29"/>
        <v>310251</v>
      </c>
      <c r="E89" s="176">
        <f t="shared" si="29"/>
        <v>886.05107939908339</v>
      </c>
      <c r="F89" s="177">
        <f>SUM(F79:F88)</f>
        <v>1083</v>
      </c>
      <c r="G89" s="177">
        <f>SUM(G79:G88)</f>
        <v>3519</v>
      </c>
      <c r="H89" s="161">
        <f>SUM(H79:H88)</f>
        <v>2886</v>
      </c>
      <c r="I89" s="162">
        <f t="shared" ref="I89:J89" si="30">SUM(I79:I88)</f>
        <v>1716</v>
      </c>
      <c r="J89" s="163">
        <f t="shared" si="30"/>
        <v>0</v>
      </c>
    </row>
    <row r="90" spans="1:10" ht="19.5" thickBot="1" x14ac:dyDescent="0.35">
      <c r="A90" s="148"/>
      <c r="B90" s="149"/>
      <c r="C90" s="149"/>
      <c r="D90" s="149"/>
      <c r="E90" s="102"/>
      <c r="F90" s="137"/>
      <c r="G90" s="137"/>
      <c r="H90" s="102"/>
      <c r="I90" s="102"/>
      <c r="J90" s="102"/>
    </row>
    <row r="91" spans="1:10" ht="16.5" thickBot="1" x14ac:dyDescent="0.3">
      <c r="A91" s="428" t="s">
        <v>82</v>
      </c>
      <c r="B91" s="429"/>
      <c r="C91" s="429"/>
      <c r="D91" s="429"/>
      <c r="E91" s="429"/>
      <c r="F91" s="429"/>
      <c r="G91" s="429"/>
      <c r="H91" s="431"/>
      <c r="I91" s="431"/>
      <c r="J91" s="432"/>
    </row>
    <row r="92" spans="1:10" ht="18.75" x14ac:dyDescent="0.3">
      <c r="A92" s="70" t="s">
        <v>83</v>
      </c>
      <c r="B92" s="138">
        <v>330</v>
      </c>
      <c r="C92" s="139">
        <v>409</v>
      </c>
      <c r="D92" s="152">
        <v>27801</v>
      </c>
      <c r="E92" s="106">
        <f t="shared" ref="E92:E101" si="31">D92/B92</f>
        <v>84.24545454545455</v>
      </c>
      <c r="F92" s="153">
        <v>74</v>
      </c>
      <c r="G92" s="153">
        <f t="shared" ref="G92:G100" si="32">C92-F92</f>
        <v>335</v>
      </c>
      <c r="H92" s="154">
        <f t="shared" ref="H92:H100" si="33">C92-I92-J92</f>
        <v>247</v>
      </c>
      <c r="I92" s="107">
        <v>162</v>
      </c>
      <c r="J92" s="108">
        <v>0</v>
      </c>
    </row>
    <row r="93" spans="1:10" ht="18.75" x14ac:dyDescent="0.3">
      <c r="A93" s="79" t="s">
        <v>84</v>
      </c>
      <c r="B93" s="117">
        <v>388</v>
      </c>
      <c r="C93" s="141">
        <v>444</v>
      </c>
      <c r="D93" s="156">
        <v>29855</v>
      </c>
      <c r="E93" s="85">
        <f t="shared" si="31"/>
        <v>76.94587628865979</v>
      </c>
      <c r="F93" s="153">
        <v>49</v>
      </c>
      <c r="G93" s="153">
        <f t="shared" si="32"/>
        <v>395</v>
      </c>
      <c r="H93" s="111">
        <f t="shared" si="33"/>
        <v>253</v>
      </c>
      <c r="I93" s="112">
        <v>191</v>
      </c>
      <c r="J93" s="121">
        <v>0</v>
      </c>
    </row>
    <row r="94" spans="1:10" ht="18.75" x14ac:dyDescent="0.3">
      <c r="A94" s="79" t="s">
        <v>85</v>
      </c>
      <c r="B94" s="117">
        <v>230</v>
      </c>
      <c r="C94" s="141">
        <v>264</v>
      </c>
      <c r="D94" s="156">
        <v>17094</v>
      </c>
      <c r="E94" s="85">
        <f t="shared" si="31"/>
        <v>74.321739130434779</v>
      </c>
      <c r="F94" s="153">
        <v>33</v>
      </c>
      <c r="G94" s="153">
        <f t="shared" si="32"/>
        <v>231</v>
      </c>
      <c r="H94" s="111">
        <f t="shared" si="33"/>
        <v>165</v>
      </c>
      <c r="I94" s="112">
        <v>99</v>
      </c>
      <c r="J94" s="121">
        <v>0</v>
      </c>
    </row>
    <row r="95" spans="1:10" ht="18.75" x14ac:dyDescent="0.3">
      <c r="A95" s="79" t="s">
        <v>86</v>
      </c>
      <c r="B95" s="117">
        <v>115</v>
      </c>
      <c r="C95" s="141">
        <v>142</v>
      </c>
      <c r="D95" s="156">
        <v>9407</v>
      </c>
      <c r="E95" s="85">
        <f t="shared" si="31"/>
        <v>81.8</v>
      </c>
      <c r="F95" s="153">
        <v>26</v>
      </c>
      <c r="G95" s="153">
        <f t="shared" si="32"/>
        <v>116</v>
      </c>
      <c r="H95" s="111">
        <f t="shared" si="33"/>
        <v>79</v>
      </c>
      <c r="I95" s="112">
        <v>63</v>
      </c>
      <c r="J95" s="121">
        <v>0</v>
      </c>
    </row>
    <row r="96" spans="1:10" ht="18.75" x14ac:dyDescent="0.3">
      <c r="A96" s="79" t="s">
        <v>87</v>
      </c>
      <c r="B96" s="117">
        <v>347</v>
      </c>
      <c r="C96" s="141">
        <v>407</v>
      </c>
      <c r="D96" s="156">
        <v>26606</v>
      </c>
      <c r="E96" s="85">
        <f t="shared" si="31"/>
        <v>76.674351585014406</v>
      </c>
      <c r="F96" s="153">
        <v>45</v>
      </c>
      <c r="G96" s="153">
        <f t="shared" si="32"/>
        <v>362</v>
      </c>
      <c r="H96" s="111">
        <f t="shared" si="33"/>
        <v>253</v>
      </c>
      <c r="I96" s="112">
        <v>154</v>
      </c>
      <c r="J96" s="121">
        <v>0</v>
      </c>
    </row>
    <row r="97" spans="1:10" ht="18.75" x14ac:dyDescent="0.3">
      <c r="A97" s="79" t="s">
        <v>88</v>
      </c>
      <c r="B97" s="117">
        <v>75</v>
      </c>
      <c r="C97" s="141">
        <v>118</v>
      </c>
      <c r="D97" s="156">
        <v>7731</v>
      </c>
      <c r="E97" s="85">
        <f t="shared" si="31"/>
        <v>103.08</v>
      </c>
      <c r="F97" s="153">
        <v>36</v>
      </c>
      <c r="G97" s="153">
        <f t="shared" si="32"/>
        <v>82</v>
      </c>
      <c r="H97" s="111">
        <f t="shared" si="33"/>
        <v>68</v>
      </c>
      <c r="I97" s="112">
        <v>50</v>
      </c>
      <c r="J97" s="121">
        <v>0</v>
      </c>
    </row>
    <row r="98" spans="1:10" ht="18.75" x14ac:dyDescent="0.3">
      <c r="A98" s="79" t="s">
        <v>89</v>
      </c>
      <c r="B98" s="117">
        <v>1099</v>
      </c>
      <c r="C98" s="141">
        <v>1531</v>
      </c>
      <c r="D98" s="156">
        <v>100174</v>
      </c>
      <c r="E98" s="85">
        <f t="shared" si="31"/>
        <v>91.150136487716111</v>
      </c>
      <c r="F98" s="153">
        <v>408</v>
      </c>
      <c r="G98" s="153">
        <f t="shared" si="32"/>
        <v>1123</v>
      </c>
      <c r="H98" s="111">
        <f t="shared" si="33"/>
        <v>972</v>
      </c>
      <c r="I98" s="112">
        <v>559</v>
      </c>
      <c r="J98" s="121">
        <v>0</v>
      </c>
    </row>
    <row r="99" spans="1:10" ht="18.75" x14ac:dyDescent="0.3">
      <c r="A99" s="178" t="s">
        <v>90</v>
      </c>
      <c r="B99" s="117">
        <v>265</v>
      </c>
      <c r="C99" s="141">
        <v>310</v>
      </c>
      <c r="D99" s="179">
        <v>19644</v>
      </c>
      <c r="E99" s="180">
        <f t="shared" si="31"/>
        <v>74.128301886792457</v>
      </c>
      <c r="F99" s="153">
        <v>42</v>
      </c>
      <c r="G99" s="153">
        <f t="shared" si="32"/>
        <v>268</v>
      </c>
      <c r="H99" s="111">
        <f t="shared" si="33"/>
        <v>168</v>
      </c>
      <c r="I99" s="112">
        <v>142</v>
      </c>
      <c r="J99" s="121">
        <v>0</v>
      </c>
    </row>
    <row r="100" spans="1:10" ht="19.5" thickBot="1" x14ac:dyDescent="0.35">
      <c r="A100" s="79" t="s">
        <v>91</v>
      </c>
      <c r="B100" s="144">
        <v>463</v>
      </c>
      <c r="C100" s="145">
        <v>563</v>
      </c>
      <c r="D100" s="158">
        <v>37352</v>
      </c>
      <c r="E100" s="92">
        <f t="shared" si="31"/>
        <v>80.67386609071275</v>
      </c>
      <c r="F100" s="164">
        <v>93</v>
      </c>
      <c r="G100" s="153">
        <f t="shared" si="32"/>
        <v>470</v>
      </c>
      <c r="H100" s="159">
        <f t="shared" si="33"/>
        <v>333</v>
      </c>
      <c r="I100" s="131">
        <v>230</v>
      </c>
      <c r="J100" s="132">
        <v>0</v>
      </c>
    </row>
    <row r="101" spans="1:10" ht="19.5" thickBot="1" x14ac:dyDescent="0.35">
      <c r="A101" s="95" t="s">
        <v>49</v>
      </c>
      <c r="B101" s="133">
        <f>SUM(B92:B100)</f>
        <v>3312</v>
      </c>
      <c r="C101" s="133">
        <f t="shared" ref="C101:G101" si="34">SUM(C92:C100)</f>
        <v>4188</v>
      </c>
      <c r="D101" s="133">
        <f t="shared" si="34"/>
        <v>275664</v>
      </c>
      <c r="E101" s="160">
        <f t="shared" si="31"/>
        <v>83.231884057971016</v>
      </c>
      <c r="F101" s="134">
        <f t="shared" si="34"/>
        <v>806</v>
      </c>
      <c r="G101" s="134">
        <f t="shared" si="34"/>
        <v>3382</v>
      </c>
      <c r="H101" s="161">
        <f>SUM(H92:H100)</f>
        <v>2538</v>
      </c>
      <c r="I101" s="162">
        <f>SUM(I92:I100)</f>
        <v>1650</v>
      </c>
      <c r="J101" s="163">
        <f>SUM(J92:J100)</f>
        <v>0</v>
      </c>
    </row>
    <row r="102" spans="1:10" ht="19.5" thickBot="1" x14ac:dyDescent="0.35">
      <c r="A102" s="148"/>
      <c r="B102" s="149"/>
      <c r="C102" s="149"/>
      <c r="D102" s="149"/>
      <c r="E102" s="150"/>
      <c r="F102" s="137"/>
      <c r="G102" s="137"/>
      <c r="H102" s="102"/>
      <c r="I102" s="102"/>
      <c r="J102" s="102"/>
    </row>
    <row r="103" spans="1:10" ht="16.5" thickBot="1" x14ac:dyDescent="0.3">
      <c r="A103" s="421" t="s">
        <v>92</v>
      </c>
      <c r="B103" s="422"/>
      <c r="C103" s="422"/>
      <c r="D103" s="422"/>
      <c r="E103" s="422"/>
      <c r="F103" s="422"/>
      <c r="G103" s="422"/>
      <c r="H103" s="423"/>
      <c r="I103" s="423"/>
      <c r="J103" s="424"/>
    </row>
    <row r="104" spans="1:10" ht="18.75" x14ac:dyDescent="0.3">
      <c r="A104" s="181" t="s">
        <v>93</v>
      </c>
      <c r="B104" s="182">
        <v>239</v>
      </c>
      <c r="C104" s="183">
        <v>280</v>
      </c>
      <c r="D104" s="182">
        <v>18956</v>
      </c>
      <c r="E104" s="170">
        <f t="shared" ref="E104:E118" si="35">D104/B104</f>
        <v>79.313807531380746</v>
      </c>
      <c r="F104" s="153">
        <v>26</v>
      </c>
      <c r="G104" s="153">
        <f t="shared" ref="G104:G117" si="36">C104-F104</f>
        <v>254</v>
      </c>
      <c r="H104" s="154">
        <f t="shared" ref="H104:H117" si="37">C104-I104-J104</f>
        <v>162</v>
      </c>
      <c r="I104" s="107">
        <v>118</v>
      </c>
      <c r="J104" s="108">
        <v>0</v>
      </c>
    </row>
    <row r="105" spans="1:10" ht="18.75" x14ac:dyDescent="0.3">
      <c r="A105" s="184" t="s">
        <v>94</v>
      </c>
      <c r="B105" s="117">
        <v>345</v>
      </c>
      <c r="C105" s="119">
        <v>431</v>
      </c>
      <c r="D105" s="117">
        <v>28482</v>
      </c>
      <c r="E105" s="172">
        <f t="shared" si="35"/>
        <v>82.556521739130432</v>
      </c>
      <c r="F105" s="153">
        <v>69</v>
      </c>
      <c r="G105" s="153">
        <f t="shared" si="36"/>
        <v>362</v>
      </c>
      <c r="H105" s="111">
        <f t="shared" si="37"/>
        <v>265</v>
      </c>
      <c r="I105" s="112">
        <v>166</v>
      </c>
      <c r="J105" s="121">
        <v>0</v>
      </c>
    </row>
    <row r="106" spans="1:10" ht="18.75" x14ac:dyDescent="0.3">
      <c r="A106" s="184" t="s">
        <v>95</v>
      </c>
      <c r="B106" s="114">
        <v>56</v>
      </c>
      <c r="C106" s="185">
        <v>60</v>
      </c>
      <c r="D106" s="114">
        <v>3896</v>
      </c>
      <c r="E106" s="172">
        <f t="shared" si="35"/>
        <v>69.571428571428569</v>
      </c>
      <c r="F106" s="153">
        <v>2</v>
      </c>
      <c r="G106" s="153">
        <f t="shared" si="36"/>
        <v>58</v>
      </c>
      <c r="H106" s="111">
        <f t="shared" si="37"/>
        <v>42</v>
      </c>
      <c r="I106" s="112">
        <v>18</v>
      </c>
      <c r="J106" s="121">
        <v>0</v>
      </c>
    </row>
    <row r="107" spans="1:10" ht="18.75" x14ac:dyDescent="0.3">
      <c r="A107" s="184" t="s">
        <v>96</v>
      </c>
      <c r="B107" s="117">
        <v>445</v>
      </c>
      <c r="C107" s="141">
        <v>524</v>
      </c>
      <c r="D107" s="117">
        <v>34290</v>
      </c>
      <c r="E107" s="172">
        <f t="shared" si="35"/>
        <v>77.056179775280896</v>
      </c>
      <c r="F107" s="153">
        <v>68</v>
      </c>
      <c r="G107" s="153">
        <f t="shared" si="36"/>
        <v>456</v>
      </c>
      <c r="H107" s="111">
        <f t="shared" si="37"/>
        <v>303</v>
      </c>
      <c r="I107" s="112">
        <v>221</v>
      </c>
      <c r="J107" s="121">
        <v>0</v>
      </c>
    </row>
    <row r="108" spans="1:10" ht="18.75" x14ac:dyDescent="0.3">
      <c r="A108" s="79" t="s">
        <v>97</v>
      </c>
      <c r="B108" s="117">
        <v>332</v>
      </c>
      <c r="C108" s="141">
        <v>381</v>
      </c>
      <c r="D108" s="117">
        <v>24144</v>
      </c>
      <c r="E108" s="172">
        <f t="shared" si="35"/>
        <v>72.722891566265062</v>
      </c>
      <c r="F108" s="153">
        <v>41</v>
      </c>
      <c r="G108" s="153">
        <f t="shared" si="36"/>
        <v>340</v>
      </c>
      <c r="H108" s="111">
        <f t="shared" si="37"/>
        <v>231</v>
      </c>
      <c r="I108" s="112">
        <v>150</v>
      </c>
      <c r="J108" s="121">
        <v>0</v>
      </c>
    </row>
    <row r="109" spans="1:10" ht="18.75" x14ac:dyDescent="0.3">
      <c r="A109" s="79" t="s">
        <v>98</v>
      </c>
      <c r="B109" s="117">
        <v>327</v>
      </c>
      <c r="C109" s="141">
        <v>367</v>
      </c>
      <c r="D109" s="117">
        <v>33661</v>
      </c>
      <c r="E109" s="172">
        <f t="shared" si="35"/>
        <v>102.93883792048929</v>
      </c>
      <c r="F109" s="153">
        <v>38</v>
      </c>
      <c r="G109" s="153">
        <f t="shared" si="36"/>
        <v>329</v>
      </c>
      <c r="H109" s="111">
        <f t="shared" si="37"/>
        <v>206</v>
      </c>
      <c r="I109" s="112">
        <v>161</v>
      </c>
      <c r="J109" s="121">
        <v>0</v>
      </c>
    </row>
    <row r="110" spans="1:10" ht="18.75" x14ac:dyDescent="0.3">
      <c r="A110" s="79" t="s">
        <v>99</v>
      </c>
      <c r="B110" s="117">
        <v>500</v>
      </c>
      <c r="C110" s="141">
        <v>590</v>
      </c>
      <c r="D110" s="117">
        <v>39038</v>
      </c>
      <c r="E110" s="172">
        <f t="shared" si="35"/>
        <v>78.075999999999993</v>
      </c>
      <c r="F110" s="153">
        <v>87</v>
      </c>
      <c r="G110" s="153">
        <f t="shared" si="36"/>
        <v>503</v>
      </c>
      <c r="H110" s="111">
        <f t="shared" si="37"/>
        <v>381</v>
      </c>
      <c r="I110" s="112">
        <v>209</v>
      </c>
      <c r="J110" s="121">
        <v>0</v>
      </c>
    </row>
    <row r="111" spans="1:10" ht="18.75" x14ac:dyDescent="0.3">
      <c r="A111" s="79" t="s">
        <v>100</v>
      </c>
      <c r="B111" s="117">
        <v>412</v>
      </c>
      <c r="C111" s="141">
        <v>474</v>
      </c>
      <c r="D111" s="117">
        <v>32825</v>
      </c>
      <c r="E111" s="172">
        <f t="shared" si="35"/>
        <v>79.672330097087382</v>
      </c>
      <c r="F111" s="153">
        <v>44</v>
      </c>
      <c r="G111" s="153">
        <f t="shared" si="36"/>
        <v>430</v>
      </c>
      <c r="H111" s="111">
        <f t="shared" si="37"/>
        <v>258</v>
      </c>
      <c r="I111" s="112">
        <v>216</v>
      </c>
      <c r="J111" s="121">
        <v>0</v>
      </c>
    </row>
    <row r="112" spans="1:10" ht="18.75" x14ac:dyDescent="0.3">
      <c r="A112" s="79" t="s">
        <v>101</v>
      </c>
      <c r="B112" s="117">
        <v>405</v>
      </c>
      <c r="C112" s="141">
        <v>488</v>
      </c>
      <c r="D112" s="117">
        <v>31748</v>
      </c>
      <c r="E112" s="172">
        <f t="shared" si="35"/>
        <v>78.390123456790121</v>
      </c>
      <c r="F112" s="153">
        <v>82</v>
      </c>
      <c r="G112" s="153">
        <f t="shared" si="36"/>
        <v>406</v>
      </c>
      <c r="H112" s="111">
        <f t="shared" si="37"/>
        <v>276</v>
      </c>
      <c r="I112" s="112">
        <v>212</v>
      </c>
      <c r="J112" s="121">
        <v>0</v>
      </c>
    </row>
    <row r="113" spans="1:10" ht="18.75" x14ac:dyDescent="0.3">
      <c r="A113" s="79" t="s">
        <v>102</v>
      </c>
      <c r="B113" s="117">
        <v>548</v>
      </c>
      <c r="C113" s="141">
        <v>636</v>
      </c>
      <c r="D113" s="117">
        <v>41753</v>
      </c>
      <c r="E113" s="172">
        <f t="shared" si="35"/>
        <v>76.191605839416056</v>
      </c>
      <c r="F113" s="153">
        <v>81</v>
      </c>
      <c r="G113" s="153">
        <f t="shared" si="36"/>
        <v>555</v>
      </c>
      <c r="H113" s="111">
        <f t="shared" si="37"/>
        <v>401</v>
      </c>
      <c r="I113" s="112">
        <v>235</v>
      </c>
      <c r="J113" s="121">
        <v>0</v>
      </c>
    </row>
    <row r="114" spans="1:10" ht="18.75" x14ac:dyDescent="0.3">
      <c r="A114" s="79" t="s">
        <v>103</v>
      </c>
      <c r="B114" s="117">
        <v>597</v>
      </c>
      <c r="C114" s="141">
        <v>750</v>
      </c>
      <c r="D114" s="117">
        <v>49177</v>
      </c>
      <c r="E114" s="172">
        <f t="shared" si="35"/>
        <v>82.373534338358454</v>
      </c>
      <c r="F114" s="153">
        <v>148</v>
      </c>
      <c r="G114" s="153">
        <f t="shared" si="36"/>
        <v>602</v>
      </c>
      <c r="H114" s="111">
        <f t="shared" si="37"/>
        <v>463</v>
      </c>
      <c r="I114" s="112">
        <v>287</v>
      </c>
      <c r="J114" s="121">
        <v>0</v>
      </c>
    </row>
    <row r="115" spans="1:10" ht="18.75" x14ac:dyDescent="0.3">
      <c r="A115" s="79" t="s">
        <v>104</v>
      </c>
      <c r="B115" s="117">
        <v>1238</v>
      </c>
      <c r="C115" s="141">
        <v>1447</v>
      </c>
      <c r="D115" s="117">
        <v>94947</v>
      </c>
      <c r="E115" s="172">
        <f t="shared" si="35"/>
        <v>76.693861066235868</v>
      </c>
      <c r="F115" s="153">
        <v>206</v>
      </c>
      <c r="G115" s="153">
        <f t="shared" si="36"/>
        <v>1241</v>
      </c>
      <c r="H115" s="111">
        <f t="shared" si="37"/>
        <v>880</v>
      </c>
      <c r="I115" s="112">
        <v>567</v>
      </c>
      <c r="J115" s="121">
        <v>0</v>
      </c>
    </row>
    <row r="116" spans="1:10" ht="18.75" x14ac:dyDescent="0.3">
      <c r="A116" s="79" t="s">
        <v>105</v>
      </c>
      <c r="B116" s="117">
        <v>303</v>
      </c>
      <c r="C116" s="141">
        <v>356</v>
      </c>
      <c r="D116" s="117">
        <v>23615</v>
      </c>
      <c r="E116" s="172">
        <f t="shared" si="35"/>
        <v>77.937293729372939</v>
      </c>
      <c r="F116" s="153">
        <v>49</v>
      </c>
      <c r="G116" s="153">
        <f t="shared" si="36"/>
        <v>307</v>
      </c>
      <c r="H116" s="111">
        <f t="shared" si="37"/>
        <v>207</v>
      </c>
      <c r="I116" s="112">
        <v>149</v>
      </c>
      <c r="J116" s="121">
        <v>0</v>
      </c>
    </row>
    <row r="117" spans="1:10" ht="19.5" thickBot="1" x14ac:dyDescent="0.35">
      <c r="A117" s="79" t="s">
        <v>106</v>
      </c>
      <c r="B117" s="144">
        <v>557</v>
      </c>
      <c r="C117" s="145">
        <v>606</v>
      </c>
      <c r="D117" s="144">
        <v>39233</v>
      </c>
      <c r="E117" s="173">
        <f t="shared" si="35"/>
        <v>70.436265709156189</v>
      </c>
      <c r="F117" s="164">
        <v>40</v>
      </c>
      <c r="G117" s="153">
        <f t="shared" si="36"/>
        <v>566</v>
      </c>
      <c r="H117" s="159">
        <f t="shared" si="37"/>
        <v>363</v>
      </c>
      <c r="I117" s="131">
        <v>243</v>
      </c>
      <c r="J117" s="132">
        <v>0</v>
      </c>
    </row>
    <row r="118" spans="1:10" ht="19.5" thickBot="1" x14ac:dyDescent="0.35">
      <c r="A118" s="95" t="s">
        <v>49</v>
      </c>
      <c r="B118" s="133">
        <f>SUM(B104:B117)</f>
        <v>6304</v>
      </c>
      <c r="C118" s="133">
        <f t="shared" ref="C118:J118" si="38">SUM(C104:C117)</f>
        <v>7390</v>
      </c>
      <c r="D118" s="133">
        <f t="shared" si="38"/>
        <v>495765</v>
      </c>
      <c r="E118" s="160">
        <f t="shared" si="35"/>
        <v>78.642925126903549</v>
      </c>
      <c r="F118" s="134">
        <f t="shared" si="38"/>
        <v>981</v>
      </c>
      <c r="G118" s="134">
        <f t="shared" si="38"/>
        <v>6409</v>
      </c>
      <c r="H118" s="161">
        <f>SUM(H104:H117)</f>
        <v>4438</v>
      </c>
      <c r="I118" s="162">
        <f t="shared" si="38"/>
        <v>2952</v>
      </c>
      <c r="J118" s="163">
        <f t="shared" si="38"/>
        <v>0</v>
      </c>
    </row>
    <row r="119" spans="1:10" ht="19.5" thickBot="1" x14ac:dyDescent="0.35">
      <c r="A119" s="148"/>
      <c r="B119" s="149"/>
      <c r="C119" s="149"/>
      <c r="D119" s="149"/>
      <c r="E119" s="150"/>
      <c r="F119" s="137"/>
      <c r="G119" s="137"/>
      <c r="H119" s="102"/>
      <c r="I119" s="102"/>
      <c r="J119" s="102"/>
    </row>
    <row r="120" spans="1:10" ht="16.5" thickBot="1" x14ac:dyDescent="0.3">
      <c r="A120" s="428" t="s">
        <v>107</v>
      </c>
      <c r="B120" s="429"/>
      <c r="C120" s="429"/>
      <c r="D120" s="429"/>
      <c r="E120" s="429"/>
      <c r="F120" s="429"/>
      <c r="G120" s="429"/>
      <c r="H120" s="429"/>
      <c r="I120" s="429"/>
      <c r="J120" s="430"/>
    </row>
    <row r="121" spans="1:10" ht="18.75" x14ac:dyDescent="0.3">
      <c r="A121" s="70" t="s">
        <v>109</v>
      </c>
      <c r="B121" s="138">
        <v>695</v>
      </c>
      <c r="C121" s="186">
        <v>775</v>
      </c>
      <c r="D121" s="138">
        <v>52731</v>
      </c>
      <c r="E121" s="170">
        <f t="shared" ref="E121:E131" si="39">D121/B121</f>
        <v>75.871942446043164</v>
      </c>
      <c r="F121" s="138">
        <v>78</v>
      </c>
      <c r="G121" s="186">
        <f t="shared" ref="G121:G128" si="40">C121-F121</f>
        <v>697</v>
      </c>
      <c r="H121" s="106">
        <f t="shared" ref="H121:H128" si="41">C121-I121-J121</f>
        <v>458</v>
      </c>
      <c r="I121" s="107">
        <v>317</v>
      </c>
      <c r="J121" s="140">
        <v>0</v>
      </c>
    </row>
    <row r="122" spans="1:10" ht="18.75" x14ac:dyDescent="0.3">
      <c r="A122" s="79" t="s">
        <v>110</v>
      </c>
      <c r="B122" s="114">
        <v>134</v>
      </c>
      <c r="C122" s="153">
        <v>147</v>
      </c>
      <c r="D122" s="114">
        <v>10311</v>
      </c>
      <c r="E122" s="172">
        <f t="shared" si="39"/>
        <v>76.947761194029852</v>
      </c>
      <c r="F122" s="117">
        <v>13</v>
      </c>
      <c r="G122" s="187">
        <f t="shared" si="40"/>
        <v>134</v>
      </c>
      <c r="H122" s="85">
        <f t="shared" si="41"/>
        <v>99</v>
      </c>
      <c r="I122" s="112">
        <v>48</v>
      </c>
      <c r="J122" s="142">
        <v>0</v>
      </c>
    </row>
    <row r="123" spans="1:10" ht="18.75" x14ac:dyDescent="0.3">
      <c r="A123" s="79" t="s">
        <v>111</v>
      </c>
      <c r="B123" s="117">
        <v>809</v>
      </c>
      <c r="C123" s="155">
        <v>949</v>
      </c>
      <c r="D123" s="117">
        <v>64684</v>
      </c>
      <c r="E123" s="172">
        <f t="shared" si="39"/>
        <v>79.955500618046969</v>
      </c>
      <c r="F123" s="117">
        <v>134</v>
      </c>
      <c r="G123" s="187">
        <f t="shared" si="40"/>
        <v>815</v>
      </c>
      <c r="H123" s="85">
        <f t="shared" si="41"/>
        <v>538</v>
      </c>
      <c r="I123" s="112">
        <v>411</v>
      </c>
      <c r="J123" s="142">
        <v>0</v>
      </c>
    </row>
    <row r="124" spans="1:10" ht="18.75" x14ac:dyDescent="0.3">
      <c r="A124" s="79" t="s">
        <v>112</v>
      </c>
      <c r="B124" s="117">
        <v>866</v>
      </c>
      <c r="C124" s="155">
        <v>1097</v>
      </c>
      <c r="D124" s="117">
        <v>73062</v>
      </c>
      <c r="E124" s="172">
        <f t="shared" si="39"/>
        <v>84.367205542725173</v>
      </c>
      <c r="F124" s="117">
        <v>220</v>
      </c>
      <c r="G124" s="187">
        <f t="shared" si="40"/>
        <v>877</v>
      </c>
      <c r="H124" s="85">
        <f t="shared" si="41"/>
        <v>722</v>
      </c>
      <c r="I124" s="112">
        <v>375</v>
      </c>
      <c r="J124" s="142">
        <v>0</v>
      </c>
    </row>
    <row r="125" spans="1:10" ht="18.75" x14ac:dyDescent="0.3">
      <c r="A125" s="79" t="s">
        <v>113</v>
      </c>
      <c r="B125" s="117">
        <v>639</v>
      </c>
      <c r="C125" s="155">
        <v>775</v>
      </c>
      <c r="D125" s="117">
        <v>52063</v>
      </c>
      <c r="E125" s="172">
        <f t="shared" si="39"/>
        <v>81.475743348982789</v>
      </c>
      <c r="F125" s="117">
        <v>138</v>
      </c>
      <c r="G125" s="187">
        <f t="shared" si="40"/>
        <v>637</v>
      </c>
      <c r="H125" s="85">
        <f t="shared" si="41"/>
        <v>513</v>
      </c>
      <c r="I125" s="112">
        <v>262</v>
      </c>
      <c r="J125" s="142">
        <v>0</v>
      </c>
    </row>
    <row r="126" spans="1:10" ht="18.75" x14ac:dyDescent="0.3">
      <c r="A126" s="79" t="s">
        <v>114</v>
      </c>
      <c r="B126" s="117">
        <v>725</v>
      </c>
      <c r="C126" s="155">
        <v>935</v>
      </c>
      <c r="D126" s="117">
        <v>61126</v>
      </c>
      <c r="E126" s="172">
        <f t="shared" si="39"/>
        <v>84.311724137931037</v>
      </c>
      <c r="F126" s="117">
        <v>202</v>
      </c>
      <c r="G126" s="187">
        <f t="shared" si="40"/>
        <v>733</v>
      </c>
      <c r="H126" s="85">
        <f t="shared" si="41"/>
        <v>575</v>
      </c>
      <c r="I126" s="112">
        <v>360</v>
      </c>
      <c r="J126" s="142">
        <v>0</v>
      </c>
    </row>
    <row r="127" spans="1:10" ht="18.75" x14ac:dyDescent="0.3">
      <c r="A127" s="79" t="s">
        <v>115</v>
      </c>
      <c r="B127" s="117">
        <v>1133</v>
      </c>
      <c r="C127" s="155">
        <v>1463</v>
      </c>
      <c r="D127" s="117">
        <v>98279</v>
      </c>
      <c r="E127" s="172">
        <f t="shared" si="39"/>
        <v>86.742277140335389</v>
      </c>
      <c r="F127" s="117">
        <v>323</v>
      </c>
      <c r="G127" s="187">
        <f t="shared" si="40"/>
        <v>1140</v>
      </c>
      <c r="H127" s="85">
        <f t="shared" si="41"/>
        <v>942</v>
      </c>
      <c r="I127" s="112">
        <v>521</v>
      </c>
      <c r="J127" s="142">
        <v>0</v>
      </c>
    </row>
    <row r="128" spans="1:10" ht="19.5" thickBot="1" x14ac:dyDescent="0.35">
      <c r="A128" s="178" t="s">
        <v>108</v>
      </c>
      <c r="B128" s="144">
        <v>164</v>
      </c>
      <c r="C128" s="157">
        <v>228</v>
      </c>
      <c r="D128" s="144">
        <v>14849</v>
      </c>
      <c r="E128" s="173">
        <f t="shared" si="39"/>
        <v>90.542682926829272</v>
      </c>
      <c r="F128" s="144">
        <v>65</v>
      </c>
      <c r="G128" s="188">
        <f t="shared" si="40"/>
        <v>163</v>
      </c>
      <c r="H128" s="92">
        <f t="shared" si="41"/>
        <v>139</v>
      </c>
      <c r="I128" s="131">
        <v>89</v>
      </c>
      <c r="J128" s="146">
        <v>0</v>
      </c>
    </row>
    <row r="129" spans="1:10" ht="19.5" thickBot="1" x14ac:dyDescent="0.35">
      <c r="A129" s="95" t="s">
        <v>49</v>
      </c>
      <c r="B129" s="133">
        <f t="shared" ref="B129:J129" si="42">SUM(B121:B128)</f>
        <v>5165</v>
      </c>
      <c r="C129" s="133">
        <f t="shared" si="42"/>
        <v>6369</v>
      </c>
      <c r="D129" s="133">
        <f t="shared" si="42"/>
        <v>427105</v>
      </c>
      <c r="E129" s="160">
        <f t="shared" si="39"/>
        <v>82.692158760890607</v>
      </c>
      <c r="F129" s="147">
        <f t="shared" si="42"/>
        <v>1173</v>
      </c>
      <c r="G129" s="147">
        <f t="shared" si="42"/>
        <v>5196</v>
      </c>
      <c r="H129" s="161">
        <f>SUM(H121:H128)</f>
        <v>3986</v>
      </c>
      <c r="I129" s="162">
        <f t="shared" si="42"/>
        <v>2383</v>
      </c>
      <c r="J129" s="163">
        <f t="shared" si="42"/>
        <v>0</v>
      </c>
    </row>
    <row r="130" spans="1:10" ht="19.5" thickBot="1" x14ac:dyDescent="0.35">
      <c r="A130" s="148"/>
      <c r="B130" s="149"/>
      <c r="C130" s="149"/>
      <c r="D130" s="149"/>
      <c r="E130" s="150"/>
      <c r="F130" s="137"/>
      <c r="G130" s="137"/>
      <c r="H130" s="102"/>
      <c r="I130" s="102"/>
      <c r="J130" s="102"/>
    </row>
    <row r="131" spans="1:10" ht="19.5" thickBot="1" x14ac:dyDescent="0.35">
      <c r="A131" s="189" t="s">
        <v>116</v>
      </c>
      <c r="B131" s="190">
        <f>SUM(B129+B118+B101+B89+B76+B67+B57+B47+B33+B17)</f>
        <v>42861</v>
      </c>
      <c r="C131" s="190">
        <f t="shared" ref="C131:J131" si="43">SUM(C129+C118+C101+C89+C76+C67+C57+C47+C33+C17)</f>
        <v>54213</v>
      </c>
      <c r="D131" s="190">
        <f t="shared" si="43"/>
        <v>3658551</v>
      </c>
      <c r="E131" s="190">
        <f t="shared" si="39"/>
        <v>85.358507734303913</v>
      </c>
      <c r="F131" s="134">
        <f t="shared" si="43"/>
        <v>10578</v>
      </c>
      <c r="G131" s="134">
        <f t="shared" si="43"/>
        <v>43635</v>
      </c>
      <c r="H131" s="133">
        <f t="shared" si="43"/>
        <v>33213</v>
      </c>
      <c r="I131" s="177">
        <f t="shared" si="43"/>
        <v>21000</v>
      </c>
      <c r="J131" s="191">
        <f t="shared" si="43"/>
        <v>0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A19:J19"/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Oct 17</vt:lpstr>
      <vt:lpstr>Nov 17</vt:lpstr>
      <vt:lpstr>Dic 17</vt:lpstr>
      <vt:lpstr>Trimestre Oct-Dic</vt:lpstr>
      <vt:lpstr>Ene 18</vt:lpstr>
      <vt:lpstr>Feb 18</vt:lpstr>
      <vt:lpstr>Mar 18</vt:lpstr>
      <vt:lpstr>Trimestre Ene-Mar</vt:lpstr>
      <vt:lpstr>Abr 18</vt:lpstr>
      <vt:lpstr>May 18</vt:lpstr>
      <vt:lpstr>Jun 18</vt:lpstr>
      <vt:lpstr>Trimestre Abr-May</vt:lpstr>
      <vt:lpstr>Julio 18</vt:lpstr>
      <vt:lpstr>Ago 18</vt:lpstr>
      <vt:lpstr>Sep 18</vt:lpstr>
      <vt:lpstr>Trimestre Jul-Sep</vt:lpstr>
      <vt:lpstr>Average</vt:lpstr>
      <vt:lpstr>Sheet1</vt:lpstr>
      <vt:lpstr>AFF</vt:lpstr>
      <vt:lpstr>Región</vt:lpstr>
      <vt:lpstr>Mensual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Shaylí Souchet Aponte</dc:creator>
  <cp:lastModifiedBy>Shayli Souchet Aponte</cp:lastModifiedBy>
  <cp:lastPrinted>2018-08-28T12:36:35Z</cp:lastPrinted>
  <dcterms:created xsi:type="dcterms:W3CDTF">2016-09-14T13:21:57Z</dcterms:created>
  <dcterms:modified xsi:type="dcterms:W3CDTF">2018-10-10T17:31:03Z</dcterms:modified>
</cp:coreProperties>
</file>