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760" firstSheet="10" activeTab="16"/>
  </bookViews>
  <sheets>
    <sheet name="Oct 08" sheetId="4" r:id="rId1"/>
    <sheet name="Nov 08" sheetId="1" r:id="rId2"/>
    <sheet name="Dec 08" sheetId="2" r:id="rId3"/>
    <sheet name="Ene 09" sheetId="3" r:id="rId4"/>
    <sheet name="Feb 09" sheetId="5" r:id="rId5"/>
    <sheet name="Mar 09" sheetId="6" r:id="rId6"/>
    <sheet name="Abr 09" sheetId="7" r:id="rId7"/>
    <sheet name="May 09" sheetId="8" r:id="rId8"/>
    <sheet name="Jun 09" sheetId="9" r:id="rId9"/>
    <sheet name="Jul 09" sheetId="10" r:id="rId10"/>
    <sheet name="Ago 09" sheetId="11" r:id="rId11"/>
    <sheet name="Sep 09" sheetId="12" r:id="rId12"/>
    <sheet name="Trimestre Oct-Dec" sheetId="14" r:id="rId13"/>
    <sheet name="Trimestre Ene-Mar" sheetId="15" r:id="rId14"/>
    <sheet name="Trimestre Abr - Jun" sheetId="16" r:id="rId15"/>
    <sheet name="Trimestre Jul - Sep" sheetId="17" r:id="rId16"/>
    <sheet name="Anual" sheetId="18" r:id="rId17"/>
  </sheets>
  <calcPr calcId="145621"/>
</workbook>
</file>

<file path=xl/calcChain.xml><?xml version="1.0" encoding="utf-8"?>
<calcChain xmlns="http://schemas.openxmlformats.org/spreadsheetml/2006/main">
  <c r="J101" i="18" l="1"/>
  <c r="K101" i="18"/>
  <c r="I101" i="18"/>
  <c r="D125" i="18"/>
  <c r="D126" i="18"/>
  <c r="D127" i="18"/>
  <c r="D128" i="18"/>
  <c r="D129" i="18"/>
  <c r="D130" i="18"/>
  <c r="D131" i="18"/>
  <c r="D132" i="18"/>
  <c r="D133" i="18"/>
  <c r="D134" i="18"/>
  <c r="D135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95" i="18"/>
  <c r="D96" i="18"/>
  <c r="D97" i="18"/>
  <c r="D98" i="18"/>
  <c r="D99" i="18"/>
  <c r="D100" i="18"/>
  <c r="D101" i="18"/>
  <c r="D102" i="18"/>
  <c r="D103" i="18"/>
  <c r="D104" i="18"/>
  <c r="D82" i="18"/>
  <c r="D83" i="18"/>
  <c r="D84" i="18"/>
  <c r="D85" i="18"/>
  <c r="D86" i="18"/>
  <c r="D87" i="18"/>
  <c r="D88" i="18"/>
  <c r="D89" i="18"/>
  <c r="D90" i="18"/>
  <c r="D91" i="18"/>
  <c r="D73" i="18"/>
  <c r="D74" i="18"/>
  <c r="D75" i="18"/>
  <c r="D76" i="18"/>
  <c r="D77" i="18"/>
  <c r="D78" i="18"/>
  <c r="D61" i="18"/>
  <c r="D62" i="18"/>
  <c r="D63" i="18"/>
  <c r="D64" i="18"/>
  <c r="D65" i="18"/>
  <c r="D66" i="18"/>
  <c r="D67" i="18"/>
  <c r="D68" i="18"/>
  <c r="D69" i="18"/>
  <c r="D51" i="18"/>
  <c r="D52" i="18"/>
  <c r="D53" i="18"/>
  <c r="D54" i="18"/>
  <c r="D55" i="18"/>
  <c r="D56" i="18"/>
  <c r="D57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9" i="18"/>
  <c r="D10" i="18"/>
  <c r="D11" i="18"/>
  <c r="D12" i="18"/>
  <c r="D13" i="18"/>
  <c r="D14" i="18"/>
  <c r="D15" i="18"/>
  <c r="D8" i="18"/>
  <c r="B69" i="18"/>
  <c r="B8" i="18"/>
  <c r="E83" i="12"/>
  <c r="E84" i="12"/>
  <c r="E85" i="12"/>
  <c r="E86" i="12"/>
  <c r="E87" i="12"/>
  <c r="E88" i="12"/>
  <c r="E89" i="12"/>
  <c r="E90" i="12"/>
  <c r="E91" i="12"/>
  <c r="E92" i="12"/>
  <c r="E74" i="12"/>
  <c r="E75" i="12"/>
  <c r="E76" i="12"/>
  <c r="E77" i="12"/>
  <c r="E7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C122" i="12"/>
  <c r="D122" i="12"/>
  <c r="B122" i="12"/>
  <c r="B138" i="12" s="1"/>
  <c r="C105" i="12"/>
  <c r="D105" i="12"/>
  <c r="E105" i="12" s="1"/>
  <c r="B105" i="12"/>
  <c r="E96" i="12"/>
  <c r="E97" i="12"/>
  <c r="E98" i="12"/>
  <c r="E99" i="12"/>
  <c r="E100" i="12"/>
  <c r="E101" i="12"/>
  <c r="E102" i="12"/>
  <c r="E103" i="12"/>
  <c r="E104" i="12"/>
  <c r="C92" i="12"/>
  <c r="D92" i="12"/>
  <c r="B92" i="12"/>
  <c r="C79" i="12"/>
  <c r="D79" i="12"/>
  <c r="B79" i="12"/>
  <c r="D70" i="12"/>
  <c r="E70" i="12" s="1"/>
  <c r="C70" i="12"/>
  <c r="B70" i="12"/>
  <c r="E62" i="12"/>
  <c r="E63" i="12"/>
  <c r="E64" i="12"/>
  <c r="E65" i="12"/>
  <c r="E66" i="12"/>
  <c r="E67" i="12"/>
  <c r="E68" i="12"/>
  <c r="E69" i="12"/>
  <c r="C58" i="12"/>
  <c r="D58" i="12"/>
  <c r="B58" i="12"/>
  <c r="E58" i="12" s="1"/>
  <c r="E52" i="12"/>
  <c r="E53" i="12"/>
  <c r="E54" i="12"/>
  <c r="E55" i="12"/>
  <c r="E56" i="12"/>
  <c r="E57" i="12"/>
  <c r="C48" i="12"/>
  <c r="D48" i="12"/>
  <c r="B48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C32" i="12"/>
  <c r="D32" i="12"/>
  <c r="B32" i="12"/>
  <c r="E32" i="12" s="1"/>
  <c r="E20" i="12"/>
  <c r="E21" i="12"/>
  <c r="E22" i="12"/>
  <c r="E23" i="12"/>
  <c r="E24" i="12"/>
  <c r="E25" i="12"/>
  <c r="E26" i="12"/>
  <c r="E27" i="12"/>
  <c r="E28" i="12"/>
  <c r="E29" i="12"/>
  <c r="E30" i="12"/>
  <c r="E31" i="12"/>
  <c r="C16" i="12"/>
  <c r="D16" i="12"/>
  <c r="B16" i="12"/>
  <c r="E9" i="12"/>
  <c r="E10" i="12"/>
  <c r="E11" i="12"/>
  <c r="E12" i="12"/>
  <c r="E13" i="12"/>
  <c r="E14" i="12"/>
  <c r="E15" i="12"/>
  <c r="E108" i="12"/>
  <c r="E95" i="12"/>
  <c r="E82" i="12"/>
  <c r="E79" i="12"/>
  <c r="E73" i="12"/>
  <c r="E61" i="12"/>
  <c r="E51" i="12"/>
  <c r="E48" i="12"/>
  <c r="E35" i="12"/>
  <c r="E19" i="12"/>
  <c r="E8" i="12"/>
  <c r="E136" i="12"/>
  <c r="E126" i="12"/>
  <c r="E127" i="12"/>
  <c r="E128" i="12"/>
  <c r="E129" i="12"/>
  <c r="E130" i="12"/>
  <c r="E131" i="12"/>
  <c r="E132" i="12"/>
  <c r="E133" i="12"/>
  <c r="E134" i="12"/>
  <c r="E135" i="12"/>
  <c r="E125" i="12"/>
  <c r="C136" i="12"/>
  <c r="C138" i="12" s="1"/>
  <c r="D136" i="12"/>
  <c r="D138" i="12" s="1"/>
  <c r="B136" i="12"/>
  <c r="E122" i="12" l="1"/>
  <c r="E16" i="12"/>
  <c r="E138" i="12"/>
  <c r="C122" i="11"/>
  <c r="D122" i="11"/>
  <c r="B122" i="11"/>
  <c r="C105" i="11"/>
  <c r="D105" i="11"/>
  <c r="B105" i="11"/>
  <c r="C92" i="11"/>
  <c r="D92" i="11"/>
  <c r="B92" i="11"/>
  <c r="C79" i="11"/>
  <c r="D79" i="11"/>
  <c r="B79" i="11"/>
  <c r="C70" i="11"/>
  <c r="D70" i="11"/>
  <c r="B70" i="11"/>
  <c r="C58" i="11"/>
  <c r="D58" i="11"/>
  <c r="B58" i="11"/>
  <c r="C48" i="11" l="1"/>
  <c r="D48" i="11"/>
  <c r="B48" i="11"/>
  <c r="C32" i="11"/>
  <c r="D32" i="11"/>
  <c r="B32" i="11"/>
  <c r="E32" i="11" s="1"/>
  <c r="C16" i="11"/>
  <c r="D16" i="11"/>
  <c r="B16" i="11"/>
  <c r="E9" i="11"/>
  <c r="E10" i="11"/>
  <c r="E11" i="11"/>
  <c r="E12" i="11"/>
  <c r="E13" i="11"/>
  <c r="E14" i="11"/>
  <c r="E15" i="11"/>
  <c r="E8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19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35" i="11"/>
  <c r="E48" i="11"/>
  <c r="E52" i="11"/>
  <c r="E53" i="11"/>
  <c r="E54" i="11"/>
  <c r="E55" i="11"/>
  <c r="E56" i="11"/>
  <c r="E57" i="11"/>
  <c r="E58" i="11"/>
  <c r="E51" i="11"/>
  <c r="E62" i="11"/>
  <c r="E63" i="11"/>
  <c r="E64" i="11"/>
  <c r="E65" i="11"/>
  <c r="E66" i="11"/>
  <c r="E67" i="11"/>
  <c r="E68" i="11"/>
  <c r="E69" i="11"/>
  <c r="E61" i="11"/>
  <c r="E70" i="11"/>
  <c r="E74" i="11"/>
  <c r="E75" i="11"/>
  <c r="E76" i="11"/>
  <c r="E77" i="11"/>
  <c r="E78" i="11"/>
  <c r="E79" i="11"/>
  <c r="E73" i="11"/>
  <c r="E83" i="11"/>
  <c r="E84" i="11"/>
  <c r="E85" i="11"/>
  <c r="E86" i="11"/>
  <c r="E87" i="11"/>
  <c r="E88" i="11"/>
  <c r="E89" i="11"/>
  <c r="E90" i="11"/>
  <c r="E91" i="11"/>
  <c r="E82" i="11"/>
  <c r="E92" i="11"/>
  <c r="E96" i="11"/>
  <c r="E97" i="11"/>
  <c r="E98" i="11"/>
  <c r="E99" i="11"/>
  <c r="E100" i="11"/>
  <c r="E101" i="11"/>
  <c r="E102" i="11"/>
  <c r="E103" i="11"/>
  <c r="E104" i="11"/>
  <c r="E95" i="11"/>
  <c r="E105" i="11"/>
  <c r="E122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08" i="11"/>
  <c r="C136" i="11"/>
  <c r="C138" i="11" s="1"/>
  <c r="D136" i="11"/>
  <c r="B136" i="11"/>
  <c r="E126" i="11"/>
  <c r="E127" i="11"/>
  <c r="E128" i="11"/>
  <c r="E129" i="11"/>
  <c r="E130" i="11"/>
  <c r="E131" i="11"/>
  <c r="E132" i="11"/>
  <c r="E133" i="11"/>
  <c r="E134" i="11"/>
  <c r="E135" i="11"/>
  <c r="E125" i="11"/>
  <c r="D138" i="11" l="1"/>
  <c r="B138" i="11"/>
  <c r="E138" i="11" s="1"/>
  <c r="E16" i="11"/>
  <c r="E136" i="11"/>
  <c r="C79" i="10" l="1"/>
  <c r="D79" i="10"/>
  <c r="B79" i="10"/>
  <c r="E74" i="10"/>
  <c r="E75" i="10"/>
  <c r="E76" i="10"/>
  <c r="E77" i="10"/>
  <c r="E78" i="10"/>
  <c r="C92" i="10"/>
  <c r="D92" i="10"/>
  <c r="B92" i="10"/>
  <c r="E83" i="10"/>
  <c r="E84" i="10"/>
  <c r="E85" i="10"/>
  <c r="E86" i="10"/>
  <c r="E87" i="10"/>
  <c r="E88" i="10"/>
  <c r="E89" i="10"/>
  <c r="E90" i="10"/>
  <c r="E91" i="10"/>
  <c r="C105" i="10"/>
  <c r="D105" i="10"/>
  <c r="B105" i="10"/>
  <c r="E96" i="10"/>
  <c r="E97" i="10"/>
  <c r="E98" i="10"/>
  <c r="E99" i="10"/>
  <c r="E100" i="10"/>
  <c r="E101" i="10"/>
  <c r="E102" i="10"/>
  <c r="E103" i="10"/>
  <c r="E104" i="10"/>
  <c r="C122" i="10"/>
  <c r="D122" i="10"/>
  <c r="B122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C136" i="10"/>
  <c r="D136" i="10"/>
  <c r="B136" i="10"/>
  <c r="E126" i="10"/>
  <c r="E127" i="10"/>
  <c r="E128" i="10"/>
  <c r="E129" i="10"/>
  <c r="E130" i="10"/>
  <c r="E131" i="10"/>
  <c r="E132" i="10"/>
  <c r="E133" i="10"/>
  <c r="E134" i="10"/>
  <c r="E135" i="10"/>
  <c r="E125" i="10"/>
  <c r="E108" i="10"/>
  <c r="E95" i="10"/>
  <c r="E82" i="10"/>
  <c r="E73" i="10"/>
  <c r="C70" i="10"/>
  <c r="D70" i="10"/>
  <c r="B70" i="10"/>
  <c r="E63" i="10"/>
  <c r="E64" i="10"/>
  <c r="E65" i="10"/>
  <c r="E66" i="10"/>
  <c r="E67" i="10"/>
  <c r="E68" i="10"/>
  <c r="E69" i="10"/>
  <c r="E62" i="10"/>
  <c r="E61" i="10"/>
  <c r="C58" i="10"/>
  <c r="D58" i="10"/>
  <c r="B58" i="10"/>
  <c r="E52" i="10"/>
  <c r="E53" i="10"/>
  <c r="E54" i="10"/>
  <c r="E55" i="10"/>
  <c r="E56" i="10"/>
  <c r="E57" i="10"/>
  <c r="E51" i="10"/>
  <c r="C48" i="10"/>
  <c r="D48" i="10"/>
  <c r="B48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35" i="10"/>
  <c r="C32" i="10"/>
  <c r="D32" i="10"/>
  <c r="B32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19" i="10"/>
  <c r="C16" i="10"/>
  <c r="D16" i="10"/>
  <c r="B16" i="10"/>
  <c r="E9" i="10"/>
  <c r="E10" i="10"/>
  <c r="E11" i="10"/>
  <c r="E12" i="10"/>
  <c r="E13" i="10"/>
  <c r="E14" i="10"/>
  <c r="E15" i="10"/>
  <c r="E8" i="10"/>
  <c r="C138" i="10" l="1"/>
  <c r="B138" i="10"/>
  <c r="D138" i="10"/>
  <c r="E136" i="10"/>
  <c r="E122" i="10"/>
  <c r="E105" i="10"/>
  <c r="E92" i="10"/>
  <c r="E79" i="10"/>
  <c r="E70" i="10"/>
  <c r="E58" i="10"/>
  <c r="E48" i="10"/>
  <c r="E32" i="10"/>
  <c r="E16" i="10"/>
  <c r="C138" i="9"/>
  <c r="C122" i="9"/>
  <c r="D122" i="9"/>
  <c r="B122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08" i="9"/>
  <c r="C105" i="9"/>
  <c r="D105" i="9"/>
  <c r="B105" i="9"/>
  <c r="E96" i="9"/>
  <c r="E97" i="9"/>
  <c r="E98" i="9"/>
  <c r="E99" i="9"/>
  <c r="E100" i="9"/>
  <c r="E101" i="9"/>
  <c r="E102" i="9"/>
  <c r="E103" i="9"/>
  <c r="E104" i="9"/>
  <c r="E95" i="9"/>
  <c r="C92" i="9"/>
  <c r="D92" i="9"/>
  <c r="B92" i="9"/>
  <c r="E83" i="9"/>
  <c r="E84" i="9"/>
  <c r="E85" i="9"/>
  <c r="E86" i="9"/>
  <c r="E87" i="9"/>
  <c r="E88" i="9"/>
  <c r="E89" i="9"/>
  <c r="E90" i="9"/>
  <c r="E91" i="9"/>
  <c r="E82" i="9"/>
  <c r="C79" i="9"/>
  <c r="D79" i="9"/>
  <c r="B79" i="9"/>
  <c r="E74" i="9"/>
  <c r="E75" i="9"/>
  <c r="E76" i="9"/>
  <c r="E77" i="9"/>
  <c r="E78" i="9"/>
  <c r="E73" i="9"/>
  <c r="C70" i="9"/>
  <c r="D70" i="9"/>
  <c r="B70" i="9"/>
  <c r="E62" i="9"/>
  <c r="E63" i="9"/>
  <c r="E64" i="9"/>
  <c r="E65" i="9"/>
  <c r="E66" i="9"/>
  <c r="E67" i="9"/>
  <c r="E68" i="9"/>
  <c r="E69" i="9"/>
  <c r="E61" i="9"/>
  <c r="C58" i="9"/>
  <c r="D58" i="9"/>
  <c r="B58" i="9"/>
  <c r="E52" i="9"/>
  <c r="E53" i="9"/>
  <c r="E54" i="9"/>
  <c r="E55" i="9"/>
  <c r="E56" i="9"/>
  <c r="E57" i="9"/>
  <c r="E51" i="9"/>
  <c r="E36" i="9"/>
  <c r="E37" i="9"/>
  <c r="E38" i="9"/>
  <c r="E39" i="9"/>
  <c r="E40" i="9"/>
  <c r="E41" i="9"/>
  <c r="E42" i="9"/>
  <c r="E43" i="9"/>
  <c r="E44" i="9"/>
  <c r="E45" i="9"/>
  <c r="E46" i="9"/>
  <c r="E47" i="9"/>
  <c r="E35" i="9"/>
  <c r="C48" i="9"/>
  <c r="D48" i="9"/>
  <c r="E48" i="9" s="1"/>
  <c r="B48" i="9"/>
  <c r="C136" i="9"/>
  <c r="D136" i="9"/>
  <c r="D138" i="9" s="1"/>
  <c r="B136" i="9"/>
  <c r="B138" i="9" s="1"/>
  <c r="E126" i="9"/>
  <c r="E127" i="9"/>
  <c r="E128" i="9"/>
  <c r="E129" i="9"/>
  <c r="E130" i="9"/>
  <c r="E131" i="9"/>
  <c r="E132" i="9"/>
  <c r="E133" i="9"/>
  <c r="E134" i="9"/>
  <c r="E135" i="9"/>
  <c r="E125" i="9"/>
  <c r="C32" i="9"/>
  <c r="D32" i="9"/>
  <c r="B32" i="9"/>
  <c r="E20" i="9"/>
  <c r="E21" i="9"/>
  <c r="E22" i="9"/>
  <c r="E23" i="9"/>
  <c r="E24" i="9"/>
  <c r="E25" i="9"/>
  <c r="E26" i="9"/>
  <c r="E27" i="9"/>
  <c r="E28" i="9"/>
  <c r="E29" i="9"/>
  <c r="E30" i="9"/>
  <c r="E31" i="9"/>
  <c r="E19" i="9"/>
  <c r="C16" i="9"/>
  <c r="D16" i="9"/>
  <c r="B16" i="9"/>
  <c r="E9" i="9"/>
  <c r="E10" i="9"/>
  <c r="E11" i="9"/>
  <c r="E12" i="9"/>
  <c r="E13" i="9"/>
  <c r="E14" i="9"/>
  <c r="E15" i="9"/>
  <c r="E8" i="9"/>
  <c r="C122" i="8"/>
  <c r="D122" i="8"/>
  <c r="B122" i="8"/>
  <c r="E111" i="8"/>
  <c r="E112" i="8"/>
  <c r="E113" i="8"/>
  <c r="E114" i="8"/>
  <c r="E115" i="8"/>
  <c r="E116" i="8"/>
  <c r="E117" i="8"/>
  <c r="E118" i="8"/>
  <c r="E119" i="8"/>
  <c r="E120" i="8"/>
  <c r="E121" i="8"/>
  <c r="E110" i="8"/>
  <c r="E109" i="8"/>
  <c r="E108" i="8"/>
  <c r="C105" i="8"/>
  <c r="D105" i="8"/>
  <c r="B105" i="8"/>
  <c r="E97" i="8"/>
  <c r="E98" i="8"/>
  <c r="E99" i="8"/>
  <c r="E100" i="8"/>
  <c r="E101" i="8"/>
  <c r="E102" i="8"/>
  <c r="E103" i="8"/>
  <c r="E104" i="8"/>
  <c r="E96" i="8"/>
  <c r="E95" i="8"/>
  <c r="C92" i="8"/>
  <c r="D92" i="8"/>
  <c r="B92" i="8"/>
  <c r="E85" i="8"/>
  <c r="E86" i="8"/>
  <c r="E87" i="8"/>
  <c r="E88" i="8"/>
  <c r="E89" i="8"/>
  <c r="E90" i="8"/>
  <c r="E91" i="8"/>
  <c r="E84" i="8"/>
  <c r="E83" i="8"/>
  <c r="E82" i="8"/>
  <c r="E78" i="8"/>
  <c r="E77" i="8"/>
  <c r="E76" i="8"/>
  <c r="E75" i="8"/>
  <c r="C79" i="8"/>
  <c r="D79" i="8"/>
  <c r="B79" i="8"/>
  <c r="E74" i="8"/>
  <c r="E73" i="8"/>
  <c r="E70" i="8"/>
  <c r="C70" i="8"/>
  <c r="C138" i="8" s="1"/>
  <c r="D70" i="8"/>
  <c r="B70" i="8"/>
  <c r="E62" i="8"/>
  <c r="E63" i="8"/>
  <c r="E64" i="8"/>
  <c r="E65" i="8"/>
  <c r="E66" i="8"/>
  <c r="E67" i="8"/>
  <c r="E68" i="8"/>
  <c r="E69" i="8"/>
  <c r="E61" i="8"/>
  <c r="C58" i="8"/>
  <c r="D58" i="8"/>
  <c r="B58" i="8"/>
  <c r="E52" i="8"/>
  <c r="E53" i="8"/>
  <c r="E54" i="8"/>
  <c r="E55" i="8"/>
  <c r="E56" i="8"/>
  <c r="E57" i="8"/>
  <c r="E51" i="8"/>
  <c r="C48" i="8"/>
  <c r="D48" i="8"/>
  <c r="B48" i="8"/>
  <c r="E36" i="8"/>
  <c r="E37" i="8"/>
  <c r="E38" i="8"/>
  <c r="E39" i="8"/>
  <c r="E40" i="8"/>
  <c r="E41" i="8"/>
  <c r="E42" i="8"/>
  <c r="E43" i="8"/>
  <c r="E44" i="8"/>
  <c r="E45" i="8"/>
  <c r="E46" i="8"/>
  <c r="E47" i="8"/>
  <c r="E35" i="8"/>
  <c r="C32" i="8"/>
  <c r="D32" i="8"/>
  <c r="E32" i="8" s="1"/>
  <c r="B32" i="8"/>
  <c r="E20" i="8"/>
  <c r="E21" i="8"/>
  <c r="E22" i="8"/>
  <c r="E23" i="8"/>
  <c r="E24" i="8"/>
  <c r="E25" i="8"/>
  <c r="E26" i="8"/>
  <c r="E27" i="8"/>
  <c r="E28" i="8"/>
  <c r="E29" i="8"/>
  <c r="E30" i="8"/>
  <c r="E31" i="8"/>
  <c r="E19" i="8"/>
  <c r="C16" i="8"/>
  <c r="D16" i="8"/>
  <c r="B16" i="8"/>
  <c r="E9" i="8"/>
  <c r="E10" i="8"/>
  <c r="E11" i="8"/>
  <c r="E12" i="8"/>
  <c r="E13" i="8"/>
  <c r="E14" i="8"/>
  <c r="E15" i="8"/>
  <c r="E8" i="8"/>
  <c r="D136" i="8"/>
  <c r="D138" i="8" s="1"/>
  <c r="C136" i="8"/>
  <c r="B136" i="8"/>
  <c r="B138" i="8" s="1"/>
  <c r="E126" i="8"/>
  <c r="E127" i="8"/>
  <c r="E128" i="8"/>
  <c r="E129" i="8"/>
  <c r="E130" i="8"/>
  <c r="E131" i="8"/>
  <c r="E132" i="8"/>
  <c r="E133" i="8"/>
  <c r="E134" i="8"/>
  <c r="E135" i="8"/>
  <c r="E125" i="8"/>
  <c r="F10" i="18"/>
  <c r="B10" i="18"/>
  <c r="E10" i="18" s="1"/>
  <c r="F9" i="18"/>
  <c r="B9" i="18"/>
  <c r="E9" i="18" s="1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08" i="7"/>
  <c r="E96" i="7"/>
  <c r="E97" i="7"/>
  <c r="E98" i="7"/>
  <c r="E99" i="7"/>
  <c r="E100" i="7"/>
  <c r="E101" i="7"/>
  <c r="E102" i="7"/>
  <c r="E103" i="7"/>
  <c r="E104" i="7"/>
  <c r="E95" i="7"/>
  <c r="D92" i="7"/>
  <c r="E92" i="7" s="1"/>
  <c r="E83" i="7"/>
  <c r="E84" i="7"/>
  <c r="E85" i="7"/>
  <c r="E86" i="7"/>
  <c r="E87" i="7"/>
  <c r="E88" i="7"/>
  <c r="E89" i="7"/>
  <c r="E90" i="7"/>
  <c r="E91" i="7"/>
  <c r="E82" i="7"/>
  <c r="E74" i="7"/>
  <c r="E75" i="7"/>
  <c r="E76" i="7"/>
  <c r="E77" i="7"/>
  <c r="E78" i="7"/>
  <c r="E73" i="7"/>
  <c r="E62" i="7"/>
  <c r="E63" i="7"/>
  <c r="E64" i="7"/>
  <c r="E65" i="7"/>
  <c r="E66" i="7"/>
  <c r="E67" i="7"/>
  <c r="E68" i="7"/>
  <c r="E69" i="7"/>
  <c r="E61" i="7"/>
  <c r="E52" i="7"/>
  <c r="E53" i="7"/>
  <c r="E54" i="7"/>
  <c r="E55" i="7"/>
  <c r="E56" i="7"/>
  <c r="E57" i="7"/>
  <c r="E51" i="7"/>
  <c r="E45" i="7"/>
  <c r="E36" i="7"/>
  <c r="E37" i="7"/>
  <c r="E38" i="7"/>
  <c r="E39" i="7"/>
  <c r="E40" i="7"/>
  <c r="E41" i="7"/>
  <c r="E42" i="7"/>
  <c r="E43" i="7"/>
  <c r="E44" i="7"/>
  <c r="E46" i="7"/>
  <c r="E47" i="7"/>
  <c r="E35" i="7"/>
  <c r="E29" i="7"/>
  <c r="E28" i="7"/>
  <c r="E20" i="7"/>
  <c r="E21" i="7"/>
  <c r="E22" i="7"/>
  <c r="E23" i="7"/>
  <c r="E24" i="7"/>
  <c r="E25" i="7"/>
  <c r="E26" i="7"/>
  <c r="E27" i="7"/>
  <c r="E30" i="7"/>
  <c r="E31" i="7"/>
  <c r="E19" i="7"/>
  <c r="E9" i="7"/>
  <c r="E10" i="7"/>
  <c r="E11" i="7"/>
  <c r="E12" i="7"/>
  <c r="E13" i="7"/>
  <c r="E14" i="7"/>
  <c r="E15" i="7"/>
  <c r="E8" i="7"/>
  <c r="E136" i="7"/>
  <c r="E132" i="7"/>
  <c r="E133" i="7"/>
  <c r="E134" i="7"/>
  <c r="E126" i="7"/>
  <c r="E127" i="7"/>
  <c r="E128" i="7"/>
  <c r="E129" i="7"/>
  <c r="E130" i="7"/>
  <c r="E131" i="7"/>
  <c r="E135" i="7"/>
  <c r="E125" i="7"/>
  <c r="D136" i="7"/>
  <c r="B136" i="7"/>
  <c r="C126" i="7"/>
  <c r="C127" i="7"/>
  <c r="C128" i="7"/>
  <c r="C129" i="7"/>
  <c r="C130" i="7"/>
  <c r="C131" i="7"/>
  <c r="C132" i="7"/>
  <c r="C133" i="7"/>
  <c r="C134" i="7"/>
  <c r="C135" i="7"/>
  <c r="C125" i="7"/>
  <c r="D122" i="7"/>
  <c r="E122" i="7" s="1"/>
  <c r="B122" i="7"/>
  <c r="B138" i="7" s="1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08" i="7"/>
  <c r="D105" i="7"/>
  <c r="E105" i="7" s="1"/>
  <c r="B105" i="7"/>
  <c r="C96" i="7"/>
  <c r="C97" i="7"/>
  <c r="C98" i="7"/>
  <c r="C99" i="7"/>
  <c r="C100" i="7"/>
  <c r="C101" i="7"/>
  <c r="C102" i="7"/>
  <c r="C103" i="7"/>
  <c r="C104" i="7"/>
  <c r="C95" i="7"/>
  <c r="B92" i="7"/>
  <c r="C83" i="7"/>
  <c r="C84" i="7"/>
  <c r="C85" i="7"/>
  <c r="C86" i="7"/>
  <c r="C92" i="7" s="1"/>
  <c r="C87" i="7"/>
  <c r="C88" i="7"/>
  <c r="C89" i="7"/>
  <c r="C90" i="7"/>
  <c r="C91" i="7"/>
  <c r="C82" i="7"/>
  <c r="D79" i="7"/>
  <c r="E79" i="7" s="1"/>
  <c r="B79" i="7"/>
  <c r="C74" i="7"/>
  <c r="C75" i="7"/>
  <c r="C76" i="7"/>
  <c r="C77" i="7"/>
  <c r="C78" i="7"/>
  <c r="C73" i="7"/>
  <c r="D70" i="7"/>
  <c r="E70" i="7" s="1"/>
  <c r="B70" i="7"/>
  <c r="C62" i="7"/>
  <c r="C63" i="7"/>
  <c r="C64" i="7"/>
  <c r="C65" i="7"/>
  <c r="C66" i="7"/>
  <c r="C67" i="7"/>
  <c r="C68" i="7"/>
  <c r="C69" i="7"/>
  <c r="C61" i="7"/>
  <c r="D58" i="7"/>
  <c r="E58" i="7" s="1"/>
  <c r="B58" i="7"/>
  <c r="C52" i="7"/>
  <c r="C53" i="7"/>
  <c r="C54" i="7"/>
  <c r="C55" i="7"/>
  <c r="C56" i="7"/>
  <c r="C57" i="7"/>
  <c r="C51" i="7"/>
  <c r="D48" i="7"/>
  <c r="B48" i="7"/>
  <c r="C36" i="7"/>
  <c r="C37" i="7"/>
  <c r="C36" i="16" s="1"/>
  <c r="C38" i="7"/>
  <c r="C39" i="7"/>
  <c r="C38" i="16" s="1"/>
  <c r="C40" i="7"/>
  <c r="C39" i="16" s="1"/>
  <c r="C41" i="7"/>
  <c r="C42" i="7"/>
  <c r="C43" i="7"/>
  <c r="C44" i="7"/>
  <c r="C45" i="7"/>
  <c r="C46" i="7"/>
  <c r="C47" i="7"/>
  <c r="C46" i="16" s="1"/>
  <c r="C35" i="7"/>
  <c r="C34" i="16" s="1"/>
  <c r="D32" i="7"/>
  <c r="B32" i="7"/>
  <c r="C20" i="7"/>
  <c r="C21" i="7"/>
  <c r="C22" i="7"/>
  <c r="C23" i="7"/>
  <c r="C23" i="16" s="1"/>
  <c r="C24" i="7"/>
  <c r="C24" i="16" s="1"/>
  <c r="C25" i="7"/>
  <c r="C26" i="7"/>
  <c r="C27" i="7"/>
  <c r="C28" i="7"/>
  <c r="C29" i="7"/>
  <c r="C30" i="7"/>
  <c r="C31" i="7"/>
  <c r="C19" i="7"/>
  <c r="C19" i="16" s="1"/>
  <c r="D16" i="7"/>
  <c r="B16" i="7"/>
  <c r="C9" i="7"/>
  <c r="C10" i="7"/>
  <c r="C11" i="7"/>
  <c r="C12" i="7"/>
  <c r="C13" i="7"/>
  <c r="C13" i="16" s="1"/>
  <c r="C14" i="7"/>
  <c r="C14" i="16" s="1"/>
  <c r="C15" i="7"/>
  <c r="C15" i="16" s="1"/>
  <c r="C8" i="7"/>
  <c r="E126" i="6"/>
  <c r="E127" i="6"/>
  <c r="E128" i="6"/>
  <c r="E129" i="6"/>
  <c r="E130" i="6"/>
  <c r="E131" i="6"/>
  <c r="E132" i="6"/>
  <c r="E133" i="6"/>
  <c r="E134" i="6"/>
  <c r="E135" i="6"/>
  <c r="E125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08" i="6"/>
  <c r="E96" i="6"/>
  <c r="E97" i="6"/>
  <c r="E98" i="6"/>
  <c r="E99" i="6"/>
  <c r="E100" i="6"/>
  <c r="E101" i="6"/>
  <c r="E102" i="6"/>
  <c r="E103" i="6"/>
  <c r="E104" i="6"/>
  <c r="E95" i="6"/>
  <c r="E92" i="6"/>
  <c r="E83" i="6"/>
  <c r="E84" i="6"/>
  <c r="E85" i="6"/>
  <c r="E86" i="6"/>
  <c r="E87" i="6"/>
  <c r="E88" i="6"/>
  <c r="E89" i="6"/>
  <c r="E90" i="6"/>
  <c r="E91" i="6"/>
  <c r="E82" i="6"/>
  <c r="E74" i="6"/>
  <c r="E75" i="6"/>
  <c r="E76" i="6"/>
  <c r="E77" i="6"/>
  <c r="E78" i="6"/>
  <c r="E73" i="6"/>
  <c r="E62" i="6"/>
  <c r="E63" i="6"/>
  <c r="E64" i="6"/>
  <c r="E65" i="6"/>
  <c r="E66" i="6"/>
  <c r="E67" i="6"/>
  <c r="E68" i="6"/>
  <c r="E69" i="6"/>
  <c r="E61" i="6"/>
  <c r="E52" i="6"/>
  <c r="E53" i="6"/>
  <c r="E54" i="6"/>
  <c r="E55" i="6"/>
  <c r="E56" i="6"/>
  <c r="E57" i="6"/>
  <c r="E51" i="6"/>
  <c r="E36" i="6"/>
  <c r="E37" i="6"/>
  <c r="E38" i="6"/>
  <c r="E39" i="6"/>
  <c r="E40" i="6"/>
  <c r="E41" i="6"/>
  <c r="E42" i="6"/>
  <c r="E43" i="6"/>
  <c r="E44" i="6"/>
  <c r="E45" i="6"/>
  <c r="E46" i="6"/>
  <c r="E47" i="6"/>
  <c r="E35" i="6"/>
  <c r="E20" i="6"/>
  <c r="E21" i="6"/>
  <c r="E22" i="6"/>
  <c r="E23" i="6"/>
  <c r="E24" i="6"/>
  <c r="E25" i="6"/>
  <c r="E26" i="6"/>
  <c r="E27" i="6"/>
  <c r="E28" i="6"/>
  <c r="E29" i="6"/>
  <c r="E30" i="6"/>
  <c r="E31" i="6"/>
  <c r="E19" i="6"/>
  <c r="E9" i="6"/>
  <c r="E10" i="6"/>
  <c r="E11" i="6"/>
  <c r="E12" i="6"/>
  <c r="E13" i="6"/>
  <c r="E14" i="6"/>
  <c r="E15" i="6"/>
  <c r="E8" i="6"/>
  <c r="B35" i="16"/>
  <c r="C35" i="16"/>
  <c r="D35" i="16"/>
  <c r="B36" i="16"/>
  <c r="D36" i="16"/>
  <c r="B37" i="16"/>
  <c r="C37" i="16"/>
  <c r="D37" i="16"/>
  <c r="B38" i="16"/>
  <c r="D38" i="16"/>
  <c r="B39" i="16"/>
  <c r="D39" i="16"/>
  <c r="B40" i="16"/>
  <c r="C40" i="16"/>
  <c r="D40" i="16"/>
  <c r="B41" i="16"/>
  <c r="C41" i="16"/>
  <c r="D41" i="16"/>
  <c r="B42" i="16"/>
  <c r="C42" i="16"/>
  <c r="D42" i="16"/>
  <c r="B43" i="16"/>
  <c r="C43" i="16"/>
  <c r="D43" i="16"/>
  <c r="B44" i="16"/>
  <c r="C44" i="16"/>
  <c r="D44" i="16"/>
  <c r="B45" i="16"/>
  <c r="C45" i="16"/>
  <c r="D45" i="16"/>
  <c r="B46" i="16"/>
  <c r="D46" i="16"/>
  <c r="D34" i="16"/>
  <c r="B34" i="16"/>
  <c r="B20" i="16"/>
  <c r="C20" i="16"/>
  <c r="D20" i="16"/>
  <c r="B21" i="16"/>
  <c r="C21" i="16"/>
  <c r="D21" i="16"/>
  <c r="E21" i="16" s="1"/>
  <c r="B22" i="16"/>
  <c r="C22" i="16"/>
  <c r="D22" i="16"/>
  <c r="E22" i="16" s="1"/>
  <c r="B23" i="16"/>
  <c r="D23" i="16"/>
  <c r="E23" i="16" s="1"/>
  <c r="B24" i="16"/>
  <c r="D24" i="16"/>
  <c r="B25" i="16"/>
  <c r="C25" i="16"/>
  <c r="D25" i="16"/>
  <c r="B26" i="16"/>
  <c r="C26" i="16"/>
  <c r="D26" i="16"/>
  <c r="B27" i="16"/>
  <c r="C27" i="16"/>
  <c r="D27" i="16"/>
  <c r="E27" i="16" s="1"/>
  <c r="B28" i="16"/>
  <c r="C28" i="16"/>
  <c r="D28" i="16"/>
  <c r="B29" i="16"/>
  <c r="C29" i="16"/>
  <c r="D29" i="16"/>
  <c r="E29" i="16" s="1"/>
  <c r="B30" i="16"/>
  <c r="C30" i="16"/>
  <c r="D30" i="16"/>
  <c r="E30" i="16" s="1"/>
  <c r="D19" i="16"/>
  <c r="B19" i="16"/>
  <c r="E26" i="16"/>
  <c r="C8" i="16"/>
  <c r="D8" i="16"/>
  <c r="C9" i="16"/>
  <c r="D9" i="16"/>
  <c r="C10" i="16"/>
  <c r="D10" i="16"/>
  <c r="C11" i="16"/>
  <c r="D11" i="16"/>
  <c r="C12" i="16"/>
  <c r="D12" i="16"/>
  <c r="D13" i="16"/>
  <c r="D14" i="16"/>
  <c r="D15" i="16"/>
  <c r="B9" i="16"/>
  <c r="B10" i="16"/>
  <c r="E10" i="16" s="1"/>
  <c r="B11" i="16"/>
  <c r="B12" i="16"/>
  <c r="B13" i="16"/>
  <c r="B14" i="16"/>
  <c r="E14" i="16" s="1"/>
  <c r="B15" i="16"/>
  <c r="B8" i="16"/>
  <c r="I138" i="6"/>
  <c r="H138" i="6"/>
  <c r="D122" i="6"/>
  <c r="B122" i="6"/>
  <c r="E122" i="6" s="1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08" i="6"/>
  <c r="D105" i="6"/>
  <c r="E105" i="6" s="1"/>
  <c r="B105" i="6"/>
  <c r="C96" i="6"/>
  <c r="C97" i="6"/>
  <c r="C98" i="6"/>
  <c r="C99" i="6"/>
  <c r="C100" i="6"/>
  <c r="C101" i="6"/>
  <c r="C102" i="6"/>
  <c r="C103" i="6"/>
  <c r="C104" i="6"/>
  <c r="C95" i="6"/>
  <c r="C105" i="6" s="1"/>
  <c r="D92" i="6"/>
  <c r="B92" i="6"/>
  <c r="C83" i="6"/>
  <c r="C84" i="6"/>
  <c r="C85" i="6"/>
  <c r="C86" i="6"/>
  <c r="C87" i="6"/>
  <c r="C88" i="6"/>
  <c r="C89" i="6"/>
  <c r="C90" i="6"/>
  <c r="C91" i="6"/>
  <c r="C82" i="6"/>
  <c r="D79" i="6"/>
  <c r="E79" i="6" s="1"/>
  <c r="B79" i="6"/>
  <c r="C74" i="6"/>
  <c r="C75" i="6"/>
  <c r="C76" i="6"/>
  <c r="C77" i="6"/>
  <c r="C78" i="6"/>
  <c r="C73" i="6"/>
  <c r="C66" i="6"/>
  <c r="D70" i="6"/>
  <c r="E70" i="6" s="1"/>
  <c r="B70" i="6"/>
  <c r="C62" i="6"/>
  <c r="C63" i="6"/>
  <c r="C64" i="6"/>
  <c r="C65" i="6"/>
  <c r="C67" i="6"/>
  <c r="C68" i="6"/>
  <c r="C69" i="6"/>
  <c r="C61" i="6"/>
  <c r="D58" i="6"/>
  <c r="E58" i="6" s="1"/>
  <c r="B58" i="6"/>
  <c r="C52" i="6"/>
  <c r="C53" i="6"/>
  <c r="C54" i="6"/>
  <c r="C55" i="6"/>
  <c r="C56" i="6"/>
  <c r="C57" i="6"/>
  <c r="C51" i="6"/>
  <c r="C42" i="6"/>
  <c r="C36" i="6"/>
  <c r="D48" i="6"/>
  <c r="E48" i="6" s="1"/>
  <c r="B48" i="6"/>
  <c r="C37" i="6"/>
  <c r="C38" i="6"/>
  <c r="C39" i="6"/>
  <c r="C40" i="6"/>
  <c r="C41" i="6"/>
  <c r="C43" i="6"/>
  <c r="C44" i="6"/>
  <c r="C45" i="6"/>
  <c r="C46" i="6"/>
  <c r="C47" i="6"/>
  <c r="C35" i="6"/>
  <c r="C32" i="6"/>
  <c r="D32" i="6"/>
  <c r="E32" i="6" s="1"/>
  <c r="C28" i="6"/>
  <c r="C25" i="6"/>
  <c r="B32" i="6"/>
  <c r="C20" i="6"/>
  <c r="C21" i="6"/>
  <c r="C22" i="6"/>
  <c r="C23" i="6"/>
  <c r="C24" i="6"/>
  <c r="C26" i="6"/>
  <c r="C27" i="6"/>
  <c r="C29" i="6"/>
  <c r="C30" i="6"/>
  <c r="C31" i="6"/>
  <c r="C19" i="6"/>
  <c r="D16" i="6"/>
  <c r="E16" i="6" s="1"/>
  <c r="B16" i="6"/>
  <c r="C9" i="6"/>
  <c r="C10" i="6"/>
  <c r="C11" i="6"/>
  <c r="C12" i="6"/>
  <c r="C13" i="6"/>
  <c r="C14" i="6"/>
  <c r="C15" i="6"/>
  <c r="C8" i="6"/>
  <c r="C131" i="6"/>
  <c r="C130" i="6"/>
  <c r="D136" i="6"/>
  <c r="E136" i="6" s="1"/>
  <c r="B136" i="6"/>
  <c r="B138" i="6" s="1"/>
  <c r="C126" i="6"/>
  <c r="C127" i="6"/>
  <c r="C128" i="6"/>
  <c r="C129" i="6"/>
  <c r="C132" i="6"/>
  <c r="C133" i="6"/>
  <c r="C134" i="6"/>
  <c r="C135" i="6"/>
  <c r="C125" i="6"/>
  <c r="E138" i="9" l="1"/>
  <c r="E25" i="16"/>
  <c r="D138" i="6"/>
  <c r="E138" i="6" s="1"/>
  <c r="E20" i="16"/>
  <c r="E138" i="10"/>
  <c r="E122" i="9"/>
  <c r="E105" i="9"/>
  <c r="E92" i="9"/>
  <c r="E79" i="9"/>
  <c r="E70" i="9"/>
  <c r="E58" i="9"/>
  <c r="E32" i="9"/>
  <c r="E16" i="9"/>
  <c r="E136" i="9"/>
  <c r="E122" i="8"/>
  <c r="E105" i="8"/>
  <c r="E92" i="8"/>
  <c r="E79" i="8"/>
  <c r="E58" i="8"/>
  <c r="E48" i="8"/>
  <c r="E34" i="16"/>
  <c r="E12" i="16"/>
  <c r="E138" i="8"/>
  <c r="H10" i="18"/>
  <c r="E16" i="8"/>
  <c r="E136" i="8"/>
  <c r="H9" i="18"/>
  <c r="C122" i="7"/>
  <c r="C79" i="7"/>
  <c r="C70" i="7"/>
  <c r="C58" i="7"/>
  <c r="E46" i="16"/>
  <c r="E45" i="16"/>
  <c r="E44" i="16"/>
  <c r="E43" i="16"/>
  <c r="E42" i="16"/>
  <c r="E41" i="16"/>
  <c r="E40" i="16"/>
  <c r="E39" i="16"/>
  <c r="E38" i="16"/>
  <c r="E37" i="16"/>
  <c r="C48" i="7"/>
  <c r="E36" i="16"/>
  <c r="E48" i="7"/>
  <c r="E35" i="16"/>
  <c r="E28" i="16"/>
  <c r="C31" i="16"/>
  <c r="E24" i="16"/>
  <c r="C32" i="7"/>
  <c r="E32" i="7"/>
  <c r="E19" i="16"/>
  <c r="D31" i="16"/>
  <c r="B31" i="16"/>
  <c r="E15" i="16"/>
  <c r="C16" i="7"/>
  <c r="E13" i="16"/>
  <c r="E11" i="16"/>
  <c r="E9" i="16"/>
  <c r="B16" i="16"/>
  <c r="E16" i="7"/>
  <c r="D138" i="7"/>
  <c r="E8" i="16"/>
  <c r="C136" i="7"/>
  <c r="C122" i="6"/>
  <c r="C92" i="6"/>
  <c r="C79" i="6"/>
  <c r="C70" i="6"/>
  <c r="C58" i="6"/>
  <c r="C48" i="6"/>
  <c r="C16" i="6"/>
  <c r="C136" i="6"/>
  <c r="I136" i="5"/>
  <c r="H136" i="5"/>
  <c r="I122" i="5"/>
  <c r="H122" i="5"/>
  <c r="I105" i="5"/>
  <c r="H105" i="5"/>
  <c r="I92" i="5"/>
  <c r="H92" i="5"/>
  <c r="I79" i="5"/>
  <c r="H79" i="5"/>
  <c r="I70" i="5"/>
  <c r="H70" i="5"/>
  <c r="I58" i="5"/>
  <c r="H58" i="5"/>
  <c r="I48" i="5"/>
  <c r="H48" i="5"/>
  <c r="I32" i="5"/>
  <c r="H32" i="5"/>
  <c r="E28" i="5"/>
  <c r="I16" i="5"/>
  <c r="H16" i="5"/>
  <c r="D136" i="5"/>
  <c r="B136" i="5"/>
  <c r="E126" i="5"/>
  <c r="E127" i="5"/>
  <c r="E128" i="5"/>
  <c r="E129" i="5"/>
  <c r="E130" i="5"/>
  <c r="E131" i="5"/>
  <c r="E132" i="5"/>
  <c r="E133" i="5"/>
  <c r="E134" i="5"/>
  <c r="E135" i="5"/>
  <c r="E125" i="5"/>
  <c r="C126" i="5"/>
  <c r="C127" i="5"/>
  <c r="C128" i="5"/>
  <c r="C127" i="15" s="1"/>
  <c r="C129" i="5"/>
  <c r="C128" i="15" s="1"/>
  <c r="C130" i="5"/>
  <c r="C131" i="5"/>
  <c r="C132" i="5"/>
  <c r="C133" i="5"/>
  <c r="C134" i="5"/>
  <c r="C135" i="5"/>
  <c r="C125" i="5"/>
  <c r="C124" i="15" s="1"/>
  <c r="D122" i="5"/>
  <c r="B122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08" i="5"/>
  <c r="C109" i="5"/>
  <c r="C108" i="15" s="1"/>
  <c r="C110" i="5"/>
  <c r="C111" i="5"/>
  <c r="C112" i="5"/>
  <c r="C113" i="5"/>
  <c r="C114" i="5"/>
  <c r="C115" i="5"/>
  <c r="C114" i="15" s="1"/>
  <c r="C116" i="5"/>
  <c r="C115" i="15" s="1"/>
  <c r="C117" i="5"/>
  <c r="C116" i="15" s="1"/>
  <c r="C118" i="5"/>
  <c r="C119" i="5"/>
  <c r="C120" i="5"/>
  <c r="C121" i="5"/>
  <c r="C108" i="5"/>
  <c r="D105" i="5"/>
  <c r="B105" i="5"/>
  <c r="E96" i="5"/>
  <c r="E97" i="5"/>
  <c r="E98" i="5"/>
  <c r="E99" i="5"/>
  <c r="E100" i="5"/>
  <c r="E101" i="5"/>
  <c r="E102" i="5"/>
  <c r="E103" i="5"/>
  <c r="E104" i="5"/>
  <c r="E95" i="5"/>
  <c r="C96" i="5"/>
  <c r="C97" i="5"/>
  <c r="C98" i="5"/>
  <c r="C99" i="5"/>
  <c r="C100" i="5"/>
  <c r="C99" i="15" s="1"/>
  <c r="C101" i="5"/>
  <c r="C100" i="15" s="1"/>
  <c r="C102" i="5"/>
  <c r="C101" i="15" s="1"/>
  <c r="C103" i="5"/>
  <c r="C104" i="5"/>
  <c r="C95" i="5"/>
  <c r="D92" i="5"/>
  <c r="B92" i="5"/>
  <c r="E83" i="5"/>
  <c r="E84" i="5"/>
  <c r="E85" i="5"/>
  <c r="E86" i="5"/>
  <c r="E87" i="5"/>
  <c r="E88" i="5"/>
  <c r="E89" i="5"/>
  <c r="E90" i="5"/>
  <c r="E91" i="5"/>
  <c r="E82" i="5"/>
  <c r="C83" i="5"/>
  <c r="C84" i="5"/>
  <c r="C85" i="5"/>
  <c r="C86" i="5"/>
  <c r="C87" i="5"/>
  <c r="C88" i="5"/>
  <c r="C89" i="5"/>
  <c r="C90" i="5"/>
  <c r="C91" i="5"/>
  <c r="C82" i="5"/>
  <c r="D79" i="5"/>
  <c r="B79" i="5"/>
  <c r="E74" i="5"/>
  <c r="E75" i="5"/>
  <c r="E76" i="5"/>
  <c r="E77" i="5"/>
  <c r="E78" i="5"/>
  <c r="E73" i="5"/>
  <c r="C74" i="5"/>
  <c r="C75" i="5"/>
  <c r="C76" i="5"/>
  <c r="C77" i="5"/>
  <c r="C78" i="5"/>
  <c r="C73" i="5"/>
  <c r="C72" i="15" s="1"/>
  <c r="D70" i="5"/>
  <c r="B70" i="5"/>
  <c r="E62" i="5"/>
  <c r="E63" i="5"/>
  <c r="E64" i="5"/>
  <c r="E65" i="5"/>
  <c r="E66" i="5"/>
  <c r="E67" i="5"/>
  <c r="E68" i="5"/>
  <c r="E69" i="5"/>
  <c r="E61" i="5"/>
  <c r="C62" i="5"/>
  <c r="C63" i="5"/>
  <c r="C64" i="5"/>
  <c r="C65" i="5"/>
  <c r="C64" i="15" s="1"/>
  <c r="C66" i="5"/>
  <c r="C65" i="15" s="1"/>
  <c r="C67" i="5"/>
  <c r="C68" i="5"/>
  <c r="C69" i="5"/>
  <c r="C61" i="5"/>
  <c r="D58" i="5"/>
  <c r="B58" i="5"/>
  <c r="E52" i="5"/>
  <c r="E53" i="5"/>
  <c r="E54" i="5"/>
  <c r="E55" i="5"/>
  <c r="E56" i="5"/>
  <c r="E57" i="5"/>
  <c r="E51" i="5"/>
  <c r="C52" i="5"/>
  <c r="C51" i="15" s="1"/>
  <c r="C53" i="5"/>
  <c r="C54" i="5"/>
  <c r="C55" i="5"/>
  <c r="C56" i="5"/>
  <c r="C57" i="5"/>
  <c r="C51" i="5"/>
  <c r="D48" i="5"/>
  <c r="B48" i="5"/>
  <c r="E36" i="5"/>
  <c r="E37" i="5"/>
  <c r="E38" i="5"/>
  <c r="E39" i="5"/>
  <c r="E40" i="5"/>
  <c r="E41" i="5"/>
  <c r="E42" i="5"/>
  <c r="E43" i="5"/>
  <c r="E44" i="5"/>
  <c r="E45" i="5"/>
  <c r="E46" i="5"/>
  <c r="E47" i="5"/>
  <c r="E35" i="5"/>
  <c r="C36" i="5"/>
  <c r="C37" i="5"/>
  <c r="C38" i="5"/>
  <c r="C39" i="5"/>
  <c r="C40" i="5"/>
  <c r="C41" i="5"/>
  <c r="C40" i="15" s="1"/>
  <c r="C42" i="5"/>
  <c r="C43" i="5"/>
  <c r="C44" i="5"/>
  <c r="C45" i="5"/>
  <c r="C46" i="5"/>
  <c r="C47" i="5"/>
  <c r="C35" i="5"/>
  <c r="C34" i="15" s="1"/>
  <c r="D32" i="5"/>
  <c r="B32" i="5"/>
  <c r="E20" i="5"/>
  <c r="E21" i="5"/>
  <c r="E22" i="5"/>
  <c r="E23" i="5"/>
  <c r="E24" i="5"/>
  <c r="E25" i="5"/>
  <c r="E26" i="5"/>
  <c r="E27" i="5"/>
  <c r="E29" i="5"/>
  <c r="E30" i="5"/>
  <c r="E31" i="5"/>
  <c r="E19" i="5"/>
  <c r="C20" i="5"/>
  <c r="C20" i="15" s="1"/>
  <c r="C21" i="5"/>
  <c r="C22" i="5"/>
  <c r="C23" i="5"/>
  <c r="C24" i="5"/>
  <c r="C25" i="5"/>
  <c r="C26" i="5"/>
  <c r="C27" i="5"/>
  <c r="C27" i="15" s="1"/>
  <c r="C28" i="5"/>
  <c r="C29" i="5"/>
  <c r="C30" i="5"/>
  <c r="C31" i="5"/>
  <c r="C19" i="5"/>
  <c r="D16" i="5"/>
  <c r="B16" i="5"/>
  <c r="E8" i="18" s="1"/>
  <c r="E9" i="5"/>
  <c r="E10" i="5"/>
  <c r="E11" i="5"/>
  <c r="E12" i="5"/>
  <c r="E13" i="5"/>
  <c r="E14" i="5"/>
  <c r="E15" i="5"/>
  <c r="E8" i="5"/>
  <c r="C9" i="5"/>
  <c r="C9" i="15" s="1"/>
  <c r="C10" i="5"/>
  <c r="C11" i="5"/>
  <c r="C12" i="5"/>
  <c r="C12" i="15" s="1"/>
  <c r="C13" i="5"/>
  <c r="C14" i="5"/>
  <c r="C15" i="5"/>
  <c r="C8" i="5"/>
  <c r="B136" i="3"/>
  <c r="B138" i="3" s="1"/>
  <c r="D122" i="3"/>
  <c r="E122" i="3" s="1"/>
  <c r="B122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C109" i="3"/>
  <c r="C110" i="3"/>
  <c r="C111" i="3"/>
  <c r="C112" i="3"/>
  <c r="C111" i="15" s="1"/>
  <c r="C113" i="3"/>
  <c r="C112" i="15" s="1"/>
  <c r="C114" i="3"/>
  <c r="C115" i="3"/>
  <c r="C116" i="3"/>
  <c r="C117" i="3"/>
  <c r="C118" i="3"/>
  <c r="C119" i="3"/>
  <c r="C120" i="3"/>
  <c r="C119" i="15" s="1"/>
  <c r="C121" i="3"/>
  <c r="C120" i="15" s="1"/>
  <c r="E108" i="3"/>
  <c r="C108" i="3"/>
  <c r="C122" i="3" s="1"/>
  <c r="D105" i="3"/>
  <c r="E105" i="3" s="1"/>
  <c r="B105" i="3"/>
  <c r="E96" i="3"/>
  <c r="E97" i="3"/>
  <c r="E98" i="3"/>
  <c r="E99" i="3"/>
  <c r="E100" i="3"/>
  <c r="E101" i="3"/>
  <c r="E102" i="3"/>
  <c r="E103" i="3"/>
  <c r="E104" i="3"/>
  <c r="C96" i="3"/>
  <c r="C95" i="15" s="1"/>
  <c r="C97" i="3"/>
  <c r="C96" i="15" s="1"/>
  <c r="C98" i="3"/>
  <c r="C99" i="3"/>
  <c r="C100" i="3"/>
  <c r="C101" i="3"/>
  <c r="C102" i="3"/>
  <c r="C103" i="3"/>
  <c r="C102" i="15" s="1"/>
  <c r="C104" i="3"/>
  <c r="C103" i="15" s="1"/>
  <c r="E95" i="3"/>
  <c r="C95" i="3"/>
  <c r="C105" i="3" s="1"/>
  <c r="D92" i="3"/>
  <c r="E92" i="3" s="1"/>
  <c r="B92" i="3"/>
  <c r="E83" i="3"/>
  <c r="E84" i="3"/>
  <c r="E85" i="3"/>
  <c r="E86" i="3"/>
  <c r="E87" i="3"/>
  <c r="E88" i="3"/>
  <c r="E89" i="3"/>
  <c r="E90" i="3"/>
  <c r="E91" i="3"/>
  <c r="E82" i="3"/>
  <c r="C83" i="3"/>
  <c r="C84" i="3"/>
  <c r="C85" i="3"/>
  <c r="C86" i="3"/>
  <c r="C87" i="3"/>
  <c r="C88" i="3"/>
  <c r="C87" i="15" s="1"/>
  <c r="C89" i="3"/>
  <c r="C90" i="3"/>
  <c r="C89" i="15" s="1"/>
  <c r="C91" i="3"/>
  <c r="C82" i="3"/>
  <c r="C92" i="3" s="1"/>
  <c r="D79" i="3"/>
  <c r="E79" i="3" s="1"/>
  <c r="B79" i="3"/>
  <c r="E74" i="3"/>
  <c r="E75" i="3"/>
  <c r="E76" i="3"/>
  <c r="E77" i="3"/>
  <c r="E78" i="3"/>
  <c r="E73" i="3"/>
  <c r="C74" i="3"/>
  <c r="C75" i="3"/>
  <c r="C74" i="15" s="1"/>
  <c r="C76" i="3"/>
  <c r="C77" i="3"/>
  <c r="C76" i="15" s="1"/>
  <c r="C78" i="3"/>
  <c r="C77" i="15" s="1"/>
  <c r="C73" i="3"/>
  <c r="C79" i="3" s="1"/>
  <c r="D70" i="3"/>
  <c r="E70" i="3" s="1"/>
  <c r="B70" i="3"/>
  <c r="E62" i="3"/>
  <c r="E63" i="3"/>
  <c r="E64" i="3"/>
  <c r="E65" i="3"/>
  <c r="E66" i="3"/>
  <c r="E67" i="3"/>
  <c r="E68" i="3"/>
  <c r="E69" i="3"/>
  <c r="E61" i="3"/>
  <c r="C62" i="3"/>
  <c r="C63" i="3"/>
  <c r="C62" i="15" s="1"/>
  <c r="C64" i="3"/>
  <c r="C65" i="3"/>
  <c r="C66" i="3"/>
  <c r="C67" i="3"/>
  <c r="C68" i="3"/>
  <c r="C67" i="15" s="1"/>
  <c r="C69" i="3"/>
  <c r="C61" i="3"/>
  <c r="C70" i="3" s="1"/>
  <c r="E58" i="3"/>
  <c r="D58" i="3"/>
  <c r="B58" i="3"/>
  <c r="E52" i="3"/>
  <c r="E53" i="3"/>
  <c r="E54" i="3"/>
  <c r="E55" i="3"/>
  <c r="E56" i="3"/>
  <c r="E57" i="3"/>
  <c r="E51" i="3"/>
  <c r="C52" i="3"/>
  <c r="C53" i="3"/>
  <c r="C54" i="3"/>
  <c r="C53" i="15" s="1"/>
  <c r="C55" i="3"/>
  <c r="C54" i="15" s="1"/>
  <c r="C56" i="3"/>
  <c r="C57" i="3"/>
  <c r="C56" i="15" s="1"/>
  <c r="C51" i="3"/>
  <c r="C50" i="15" s="1"/>
  <c r="D48" i="3"/>
  <c r="E48" i="3" s="1"/>
  <c r="B48" i="3"/>
  <c r="E36" i="3"/>
  <c r="E37" i="3"/>
  <c r="E38" i="3"/>
  <c r="E39" i="3"/>
  <c r="E40" i="3"/>
  <c r="E41" i="3"/>
  <c r="C36" i="3"/>
  <c r="C37" i="3"/>
  <c r="C36" i="15" s="1"/>
  <c r="C38" i="3"/>
  <c r="C37" i="15" s="1"/>
  <c r="C39" i="3"/>
  <c r="C40" i="3"/>
  <c r="C39" i="15" s="1"/>
  <c r="C41" i="3"/>
  <c r="E35" i="3"/>
  <c r="C35" i="3"/>
  <c r="C48" i="3" s="1"/>
  <c r="D32" i="3"/>
  <c r="E32" i="3" s="1"/>
  <c r="B32" i="3"/>
  <c r="E20" i="3"/>
  <c r="E21" i="3"/>
  <c r="E22" i="3"/>
  <c r="E23" i="3"/>
  <c r="E24" i="3"/>
  <c r="E25" i="3"/>
  <c r="E26" i="3"/>
  <c r="E27" i="3"/>
  <c r="E28" i="3"/>
  <c r="E29" i="3"/>
  <c r="E30" i="3"/>
  <c r="E31" i="3"/>
  <c r="E19" i="3"/>
  <c r="C20" i="3"/>
  <c r="C32" i="3" s="1"/>
  <c r="C21" i="3"/>
  <c r="C22" i="3"/>
  <c r="C22" i="15" s="1"/>
  <c r="C23" i="3"/>
  <c r="C23" i="15" s="1"/>
  <c r="C24" i="3"/>
  <c r="C25" i="3"/>
  <c r="C26" i="3"/>
  <c r="C27" i="3"/>
  <c r="C28" i="3"/>
  <c r="C28" i="15" s="1"/>
  <c r="C29" i="3"/>
  <c r="C30" i="3"/>
  <c r="C30" i="15" s="1"/>
  <c r="C31" i="3"/>
  <c r="C19" i="3"/>
  <c r="D16" i="3"/>
  <c r="B16" i="3"/>
  <c r="E9" i="3"/>
  <c r="E10" i="3"/>
  <c r="E11" i="3"/>
  <c r="E12" i="3"/>
  <c r="E13" i="3"/>
  <c r="E14" i="3"/>
  <c r="E15" i="3"/>
  <c r="E8" i="3"/>
  <c r="C9" i="3"/>
  <c r="C10" i="3"/>
  <c r="C10" i="15" s="1"/>
  <c r="C11" i="3"/>
  <c r="C12" i="3"/>
  <c r="C13" i="3"/>
  <c r="C13" i="15" s="1"/>
  <c r="C14" i="3"/>
  <c r="C15" i="3"/>
  <c r="C15" i="15" s="1"/>
  <c r="C8" i="3"/>
  <c r="C127" i="3"/>
  <c r="D136" i="3"/>
  <c r="E126" i="3"/>
  <c r="E127" i="3"/>
  <c r="E128" i="3"/>
  <c r="E129" i="3"/>
  <c r="E130" i="3"/>
  <c r="E131" i="3"/>
  <c r="E132" i="3"/>
  <c r="E133" i="3"/>
  <c r="E134" i="3"/>
  <c r="E135" i="3"/>
  <c r="C126" i="3"/>
  <c r="C125" i="15" s="1"/>
  <c r="C128" i="3"/>
  <c r="C129" i="3"/>
  <c r="C130" i="3"/>
  <c r="C131" i="3"/>
  <c r="C132" i="3"/>
  <c r="C133" i="3"/>
  <c r="C132" i="15" s="1"/>
  <c r="C134" i="3"/>
  <c r="C133" i="15" s="1"/>
  <c r="C135" i="3"/>
  <c r="E125" i="3"/>
  <c r="C125" i="3"/>
  <c r="C43" i="3"/>
  <c r="C44" i="3"/>
  <c r="C45" i="3"/>
  <c r="C44" i="15" s="1"/>
  <c r="C46" i="3"/>
  <c r="C45" i="15" s="1"/>
  <c r="C47" i="3"/>
  <c r="E43" i="3"/>
  <c r="E44" i="3"/>
  <c r="E45" i="3"/>
  <c r="E46" i="3"/>
  <c r="E47" i="3"/>
  <c r="E42" i="3"/>
  <c r="C42" i="3"/>
  <c r="E119" i="2"/>
  <c r="E120" i="2"/>
  <c r="E121" i="2"/>
  <c r="E122" i="2"/>
  <c r="E123" i="2"/>
  <c r="E124" i="2"/>
  <c r="D125" i="2"/>
  <c r="B125" i="2"/>
  <c r="E112" i="2"/>
  <c r="E113" i="2"/>
  <c r="E114" i="2"/>
  <c r="E115" i="2"/>
  <c r="E116" i="2"/>
  <c r="E117" i="2"/>
  <c r="E118" i="2"/>
  <c r="E111" i="2"/>
  <c r="E104" i="2"/>
  <c r="E105" i="2"/>
  <c r="D107" i="2"/>
  <c r="B107" i="2"/>
  <c r="E98" i="2"/>
  <c r="E99" i="2"/>
  <c r="E100" i="2"/>
  <c r="E101" i="2"/>
  <c r="E102" i="2"/>
  <c r="E103" i="2"/>
  <c r="E106" i="2"/>
  <c r="E97" i="2"/>
  <c r="D94" i="2"/>
  <c r="B94" i="2"/>
  <c r="E85" i="2"/>
  <c r="E86" i="2"/>
  <c r="E87" i="2"/>
  <c r="E88" i="2"/>
  <c r="E89" i="2"/>
  <c r="E90" i="2"/>
  <c r="E91" i="2"/>
  <c r="E92" i="2"/>
  <c r="E93" i="2"/>
  <c r="E84" i="2"/>
  <c r="E76" i="2"/>
  <c r="E77" i="2"/>
  <c r="E78" i="2"/>
  <c r="E79" i="2"/>
  <c r="E80" i="2"/>
  <c r="E75" i="2"/>
  <c r="D81" i="2"/>
  <c r="B81" i="2"/>
  <c r="D72" i="2"/>
  <c r="E72" i="2" s="1"/>
  <c r="B72" i="2"/>
  <c r="C71" i="2"/>
  <c r="E64" i="2"/>
  <c r="E65" i="2"/>
  <c r="E66" i="2"/>
  <c r="E67" i="2"/>
  <c r="E68" i="2"/>
  <c r="E69" i="2"/>
  <c r="E70" i="2"/>
  <c r="E71" i="2"/>
  <c r="E63" i="2"/>
  <c r="D60" i="2"/>
  <c r="B60" i="2"/>
  <c r="E54" i="2"/>
  <c r="E55" i="2"/>
  <c r="E56" i="2"/>
  <c r="E57" i="2"/>
  <c r="E58" i="2"/>
  <c r="E59" i="2"/>
  <c r="E53" i="2"/>
  <c r="D50" i="2"/>
  <c r="B50" i="2"/>
  <c r="E38" i="2"/>
  <c r="E39" i="2"/>
  <c r="E40" i="2"/>
  <c r="E41" i="2"/>
  <c r="E42" i="2"/>
  <c r="E43" i="2"/>
  <c r="E44" i="2"/>
  <c r="E45" i="2"/>
  <c r="E46" i="2"/>
  <c r="E47" i="2"/>
  <c r="E48" i="2"/>
  <c r="E49" i="2"/>
  <c r="E37" i="2"/>
  <c r="D32" i="2"/>
  <c r="B32" i="2"/>
  <c r="E20" i="2"/>
  <c r="E21" i="2"/>
  <c r="E22" i="2"/>
  <c r="E23" i="2"/>
  <c r="E24" i="2"/>
  <c r="E25" i="2"/>
  <c r="E26" i="2"/>
  <c r="E27" i="2"/>
  <c r="E28" i="2"/>
  <c r="E29" i="2"/>
  <c r="E30" i="2"/>
  <c r="E31" i="2"/>
  <c r="E19" i="2"/>
  <c r="D16" i="2"/>
  <c r="D141" i="2" s="1"/>
  <c r="B16" i="2"/>
  <c r="E9" i="2"/>
  <c r="E10" i="2"/>
  <c r="E11" i="2"/>
  <c r="E12" i="2"/>
  <c r="E13" i="2"/>
  <c r="E14" i="2"/>
  <c r="E15" i="2"/>
  <c r="E8" i="2"/>
  <c r="D139" i="2"/>
  <c r="B139" i="2"/>
  <c r="B141" i="2" s="1"/>
  <c r="E128" i="2"/>
  <c r="E130" i="2"/>
  <c r="E131" i="2"/>
  <c r="E132" i="2"/>
  <c r="E133" i="2"/>
  <c r="E134" i="2"/>
  <c r="E135" i="2"/>
  <c r="E136" i="2"/>
  <c r="E137" i="2"/>
  <c r="E138" i="2"/>
  <c r="E129" i="2"/>
  <c r="C130" i="2"/>
  <c r="C131" i="2"/>
  <c r="C132" i="2"/>
  <c r="C133" i="2"/>
  <c r="C134" i="2"/>
  <c r="C135" i="2"/>
  <c r="C136" i="2"/>
  <c r="C130" i="14" s="1"/>
  <c r="C137" i="2"/>
  <c r="C138" i="2"/>
  <c r="C128" i="2"/>
  <c r="C122" i="14" s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11" i="2"/>
  <c r="C98" i="2"/>
  <c r="C99" i="2"/>
  <c r="C100" i="2"/>
  <c r="C101" i="2"/>
  <c r="C102" i="2"/>
  <c r="C103" i="2"/>
  <c r="C104" i="2"/>
  <c r="C105" i="2"/>
  <c r="C106" i="2"/>
  <c r="C97" i="2"/>
  <c r="C85" i="2"/>
  <c r="C86" i="2"/>
  <c r="C87" i="2"/>
  <c r="C88" i="2"/>
  <c r="C89" i="2"/>
  <c r="C90" i="2"/>
  <c r="C91" i="2"/>
  <c r="C92" i="2"/>
  <c r="C93" i="2"/>
  <c r="C84" i="2"/>
  <c r="C76" i="2"/>
  <c r="C77" i="2"/>
  <c r="C78" i="2"/>
  <c r="C79" i="2"/>
  <c r="C80" i="2"/>
  <c r="C75" i="2"/>
  <c r="C70" i="14" s="1"/>
  <c r="C64" i="2"/>
  <c r="C65" i="2"/>
  <c r="C66" i="2"/>
  <c r="C67" i="2"/>
  <c r="C68" i="2"/>
  <c r="C69" i="2"/>
  <c r="C70" i="2"/>
  <c r="C63" i="2"/>
  <c r="C72" i="2" s="1"/>
  <c r="C54" i="2"/>
  <c r="C55" i="2"/>
  <c r="C56" i="2"/>
  <c r="C57" i="2"/>
  <c r="C58" i="2"/>
  <c r="C59" i="2"/>
  <c r="C53" i="2"/>
  <c r="C38" i="2"/>
  <c r="C39" i="2"/>
  <c r="C40" i="2"/>
  <c r="C41" i="2"/>
  <c r="C42" i="2"/>
  <c r="C43" i="2"/>
  <c r="C44" i="2"/>
  <c r="C45" i="2"/>
  <c r="C46" i="2"/>
  <c r="C47" i="2"/>
  <c r="C48" i="2"/>
  <c r="C49" i="2"/>
  <c r="C37" i="2"/>
  <c r="C20" i="2"/>
  <c r="C21" i="2"/>
  <c r="C22" i="2"/>
  <c r="C23" i="2"/>
  <c r="C22" i="14" s="1"/>
  <c r="C24" i="2"/>
  <c r="C25" i="2"/>
  <c r="C26" i="2"/>
  <c r="C27" i="2"/>
  <c r="C28" i="2"/>
  <c r="C29" i="2"/>
  <c r="C28" i="14" s="1"/>
  <c r="C30" i="2"/>
  <c r="C31" i="2"/>
  <c r="C19" i="2"/>
  <c r="C9" i="2"/>
  <c r="C10" i="2"/>
  <c r="C11" i="2"/>
  <c r="C12" i="2"/>
  <c r="C12" i="14" s="1"/>
  <c r="C13" i="2"/>
  <c r="C14" i="2"/>
  <c r="C14" i="14" s="1"/>
  <c r="C15" i="2"/>
  <c r="C8" i="2"/>
  <c r="C129" i="2"/>
  <c r="D136" i="1"/>
  <c r="D138" i="1" s="1"/>
  <c r="B136" i="1"/>
  <c r="B138" i="1" s="1"/>
  <c r="D122" i="1"/>
  <c r="B122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08" i="1"/>
  <c r="C109" i="1"/>
  <c r="C110" i="1"/>
  <c r="C111" i="1"/>
  <c r="C112" i="1"/>
  <c r="C113" i="1"/>
  <c r="C114" i="1"/>
  <c r="C111" i="14" s="1"/>
  <c r="C115" i="1"/>
  <c r="C116" i="1"/>
  <c r="C117" i="1"/>
  <c r="C118" i="1"/>
  <c r="C119" i="1"/>
  <c r="C120" i="1"/>
  <c r="C117" i="14" s="1"/>
  <c r="C121" i="1"/>
  <c r="C108" i="1"/>
  <c r="D105" i="1"/>
  <c r="B105" i="1"/>
  <c r="E96" i="1"/>
  <c r="E97" i="1"/>
  <c r="E98" i="1"/>
  <c r="E99" i="1"/>
  <c r="E100" i="1"/>
  <c r="E101" i="1"/>
  <c r="E102" i="1"/>
  <c r="E103" i="1"/>
  <c r="E104" i="1"/>
  <c r="E95" i="1"/>
  <c r="C96" i="1"/>
  <c r="C97" i="1"/>
  <c r="C98" i="1"/>
  <c r="C99" i="1"/>
  <c r="C100" i="1"/>
  <c r="C101" i="1"/>
  <c r="C102" i="1"/>
  <c r="C103" i="1"/>
  <c r="C104" i="1"/>
  <c r="C95" i="1"/>
  <c r="E89" i="1"/>
  <c r="D92" i="1"/>
  <c r="B92" i="1"/>
  <c r="E83" i="1"/>
  <c r="E84" i="1"/>
  <c r="E85" i="1"/>
  <c r="E86" i="1"/>
  <c r="E87" i="1"/>
  <c r="E88" i="1"/>
  <c r="E90" i="1"/>
  <c r="E91" i="1"/>
  <c r="E82" i="1"/>
  <c r="C91" i="1"/>
  <c r="C83" i="1"/>
  <c r="C84" i="1"/>
  <c r="C85" i="1"/>
  <c r="C86" i="1"/>
  <c r="C87" i="1"/>
  <c r="C88" i="1"/>
  <c r="C89" i="1"/>
  <c r="C90" i="1"/>
  <c r="C82" i="1"/>
  <c r="D79" i="1"/>
  <c r="B79" i="1"/>
  <c r="E74" i="1"/>
  <c r="E75" i="1"/>
  <c r="E76" i="1"/>
  <c r="E77" i="1"/>
  <c r="E78" i="1"/>
  <c r="E73" i="1"/>
  <c r="C74" i="1"/>
  <c r="C75" i="1"/>
  <c r="C76" i="1"/>
  <c r="C77" i="1"/>
  <c r="C78" i="1"/>
  <c r="C73" i="1"/>
  <c r="D70" i="1"/>
  <c r="B70" i="1"/>
  <c r="E62" i="1"/>
  <c r="E63" i="1"/>
  <c r="E64" i="1"/>
  <c r="E65" i="1"/>
  <c r="E66" i="1"/>
  <c r="E67" i="1"/>
  <c r="E68" i="1"/>
  <c r="E69" i="1"/>
  <c r="E61" i="1"/>
  <c r="C62" i="1"/>
  <c r="C63" i="1"/>
  <c r="C64" i="1"/>
  <c r="C65" i="1"/>
  <c r="C66" i="1"/>
  <c r="C67" i="1"/>
  <c r="C68" i="1"/>
  <c r="C69" i="1"/>
  <c r="C61" i="1"/>
  <c r="D58" i="1"/>
  <c r="B58" i="1"/>
  <c r="E52" i="1"/>
  <c r="E53" i="1"/>
  <c r="E54" i="1"/>
  <c r="E55" i="1"/>
  <c r="E56" i="1"/>
  <c r="E57" i="1"/>
  <c r="E51" i="1"/>
  <c r="C52" i="1"/>
  <c r="C53" i="1"/>
  <c r="C54" i="1"/>
  <c r="C55" i="1"/>
  <c r="C56" i="1"/>
  <c r="C57" i="1"/>
  <c r="C51" i="1"/>
  <c r="E36" i="1"/>
  <c r="E37" i="1"/>
  <c r="E38" i="1"/>
  <c r="E39" i="1"/>
  <c r="E40" i="1"/>
  <c r="E41" i="1"/>
  <c r="E42" i="1"/>
  <c r="E43" i="1"/>
  <c r="E44" i="1"/>
  <c r="E45" i="1"/>
  <c r="E46" i="1"/>
  <c r="E47" i="1"/>
  <c r="E35" i="1"/>
  <c r="D48" i="1"/>
  <c r="B48" i="1"/>
  <c r="C36" i="1"/>
  <c r="C37" i="1"/>
  <c r="C38" i="1"/>
  <c r="C35" i="14" s="1"/>
  <c r="C39" i="1"/>
  <c r="C40" i="1"/>
  <c r="C41" i="1"/>
  <c r="C42" i="1"/>
  <c r="C43" i="1"/>
  <c r="C44" i="1"/>
  <c r="C45" i="1"/>
  <c r="C46" i="1"/>
  <c r="C47" i="1"/>
  <c r="C35" i="1"/>
  <c r="D32" i="1"/>
  <c r="B32" i="1"/>
  <c r="E20" i="1"/>
  <c r="E21" i="1"/>
  <c r="E22" i="1"/>
  <c r="E23" i="1"/>
  <c r="E24" i="1"/>
  <c r="E25" i="1"/>
  <c r="E26" i="1"/>
  <c r="E27" i="1"/>
  <c r="E28" i="1"/>
  <c r="E29" i="1"/>
  <c r="E30" i="1"/>
  <c r="E31" i="1"/>
  <c r="E19" i="1"/>
  <c r="C20" i="1"/>
  <c r="C21" i="1"/>
  <c r="C22" i="1"/>
  <c r="C23" i="1"/>
  <c r="C24" i="1"/>
  <c r="C25" i="1"/>
  <c r="C26" i="1"/>
  <c r="C27" i="1"/>
  <c r="C28" i="1"/>
  <c r="C29" i="1"/>
  <c r="C30" i="1"/>
  <c r="C31" i="1"/>
  <c r="C19" i="1"/>
  <c r="C32" i="1" s="1"/>
  <c r="D16" i="1"/>
  <c r="B16" i="1"/>
  <c r="E9" i="1"/>
  <c r="E10" i="1"/>
  <c r="E11" i="1"/>
  <c r="E12" i="1"/>
  <c r="E13" i="1"/>
  <c r="E14" i="1"/>
  <c r="E15" i="1"/>
  <c r="C9" i="1"/>
  <c r="C10" i="1"/>
  <c r="C11" i="1"/>
  <c r="C12" i="1"/>
  <c r="C13" i="1"/>
  <c r="C14" i="1"/>
  <c r="C15" i="1"/>
  <c r="E8" i="1"/>
  <c r="C8" i="1"/>
  <c r="C8" i="14" s="1"/>
  <c r="C135" i="1"/>
  <c r="C126" i="1"/>
  <c r="C127" i="1"/>
  <c r="C128" i="1"/>
  <c r="C129" i="1"/>
  <c r="C130" i="1"/>
  <c r="C131" i="1"/>
  <c r="C136" i="1" s="1"/>
  <c r="C132" i="1"/>
  <c r="C133" i="1"/>
  <c r="C134" i="1"/>
  <c r="C125" i="1"/>
  <c r="E126" i="1"/>
  <c r="E127" i="1"/>
  <c r="E128" i="1"/>
  <c r="E129" i="1"/>
  <c r="E130" i="1"/>
  <c r="E131" i="1"/>
  <c r="E132" i="1"/>
  <c r="E133" i="1"/>
  <c r="E134" i="1"/>
  <c r="E135" i="1"/>
  <c r="E125" i="1"/>
  <c r="C69" i="4"/>
  <c r="C69" i="18" s="1"/>
  <c r="B122" i="4"/>
  <c r="B136" i="4"/>
  <c r="C135" i="4"/>
  <c r="D136" i="4"/>
  <c r="I136" i="4"/>
  <c r="H136" i="4"/>
  <c r="I136" i="1"/>
  <c r="H136" i="1"/>
  <c r="I122" i="1"/>
  <c r="H122" i="1"/>
  <c r="I105" i="1"/>
  <c r="H105" i="1"/>
  <c r="I92" i="1"/>
  <c r="H92" i="1"/>
  <c r="I79" i="1"/>
  <c r="H79" i="1"/>
  <c r="I70" i="1"/>
  <c r="H70" i="1"/>
  <c r="I58" i="1"/>
  <c r="H58" i="1"/>
  <c r="I48" i="1"/>
  <c r="H48" i="1"/>
  <c r="I32" i="1"/>
  <c r="H32" i="1"/>
  <c r="I16" i="1"/>
  <c r="H16" i="1"/>
  <c r="E126" i="4"/>
  <c r="E127" i="4"/>
  <c r="E128" i="4"/>
  <c r="E129" i="4"/>
  <c r="E130" i="4"/>
  <c r="E131" i="4"/>
  <c r="E132" i="4"/>
  <c r="E133" i="4"/>
  <c r="E134" i="4"/>
  <c r="E135" i="4"/>
  <c r="E125" i="4"/>
  <c r="I122" i="4"/>
  <c r="H122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08" i="4"/>
  <c r="I105" i="4"/>
  <c r="H105" i="4"/>
  <c r="E96" i="4"/>
  <c r="E97" i="4"/>
  <c r="E98" i="4"/>
  <c r="E99" i="4"/>
  <c r="E100" i="4"/>
  <c r="E101" i="4"/>
  <c r="E102" i="4"/>
  <c r="E103" i="4"/>
  <c r="E104" i="4"/>
  <c r="E95" i="4"/>
  <c r="I92" i="4"/>
  <c r="H92" i="4"/>
  <c r="E83" i="4"/>
  <c r="E84" i="4"/>
  <c r="E85" i="4"/>
  <c r="E86" i="4"/>
  <c r="E87" i="4"/>
  <c r="E88" i="4"/>
  <c r="E89" i="4"/>
  <c r="E90" i="4"/>
  <c r="E91" i="4"/>
  <c r="E82" i="4"/>
  <c r="I79" i="4"/>
  <c r="H79" i="4"/>
  <c r="E74" i="4"/>
  <c r="E75" i="4"/>
  <c r="E76" i="4"/>
  <c r="E77" i="4"/>
  <c r="E78" i="4"/>
  <c r="E73" i="4"/>
  <c r="I70" i="4"/>
  <c r="H70" i="4"/>
  <c r="E62" i="4"/>
  <c r="E63" i="4"/>
  <c r="E64" i="4"/>
  <c r="E65" i="4"/>
  <c r="E66" i="4"/>
  <c r="E67" i="4"/>
  <c r="E68" i="4"/>
  <c r="E69" i="4"/>
  <c r="E61" i="4"/>
  <c r="I58" i="4"/>
  <c r="H58" i="4"/>
  <c r="E52" i="4"/>
  <c r="E53" i="4"/>
  <c r="E54" i="4"/>
  <c r="E55" i="4"/>
  <c r="E56" i="4"/>
  <c r="E57" i="4"/>
  <c r="E51" i="4"/>
  <c r="I48" i="4"/>
  <c r="H48" i="4"/>
  <c r="E36" i="4"/>
  <c r="E37" i="4"/>
  <c r="E38" i="4"/>
  <c r="E39" i="4"/>
  <c r="E40" i="4"/>
  <c r="E41" i="4"/>
  <c r="E42" i="4"/>
  <c r="E43" i="4"/>
  <c r="E44" i="4"/>
  <c r="E45" i="4"/>
  <c r="E46" i="4"/>
  <c r="E47" i="4"/>
  <c r="E35" i="4"/>
  <c r="I32" i="4"/>
  <c r="H32" i="4"/>
  <c r="E27" i="4"/>
  <c r="E20" i="4"/>
  <c r="E21" i="4"/>
  <c r="E22" i="4"/>
  <c r="E23" i="4"/>
  <c r="E24" i="4"/>
  <c r="E25" i="4"/>
  <c r="E26" i="4"/>
  <c r="E28" i="4"/>
  <c r="E29" i="4"/>
  <c r="E30" i="4"/>
  <c r="E31" i="4"/>
  <c r="E19" i="4"/>
  <c r="I16" i="4"/>
  <c r="H16" i="4"/>
  <c r="E9" i="4"/>
  <c r="E10" i="4"/>
  <c r="E11" i="4"/>
  <c r="E12" i="4"/>
  <c r="E13" i="4"/>
  <c r="E14" i="4"/>
  <c r="E15" i="4"/>
  <c r="E8" i="4"/>
  <c r="C126" i="4"/>
  <c r="C127" i="4"/>
  <c r="C128" i="4"/>
  <c r="C129" i="4"/>
  <c r="C130" i="4"/>
  <c r="C131" i="4"/>
  <c r="C131" i="18" s="1"/>
  <c r="C132" i="4"/>
  <c r="C133" i="4"/>
  <c r="C134" i="4"/>
  <c r="C125" i="4"/>
  <c r="D122" i="4"/>
  <c r="C109" i="4"/>
  <c r="C110" i="4"/>
  <c r="C110" i="18" s="1"/>
  <c r="C111" i="4"/>
  <c r="C112" i="4"/>
  <c r="C113" i="4"/>
  <c r="C114" i="4"/>
  <c r="C115" i="4"/>
  <c r="C116" i="4"/>
  <c r="C117" i="4"/>
  <c r="C118" i="4"/>
  <c r="C118" i="18" s="1"/>
  <c r="C119" i="4"/>
  <c r="C119" i="18" s="1"/>
  <c r="C120" i="4"/>
  <c r="C121" i="4"/>
  <c r="C108" i="4"/>
  <c r="D105" i="4"/>
  <c r="B105" i="4"/>
  <c r="C96" i="4"/>
  <c r="C97" i="4"/>
  <c r="C98" i="4"/>
  <c r="C98" i="18" s="1"/>
  <c r="C99" i="4"/>
  <c r="C100" i="4"/>
  <c r="C101" i="4"/>
  <c r="C102" i="4"/>
  <c r="C103" i="4"/>
  <c r="C104" i="4"/>
  <c r="C95" i="4"/>
  <c r="D92" i="4"/>
  <c r="B92" i="4"/>
  <c r="C83" i="4"/>
  <c r="C84" i="4"/>
  <c r="C84" i="18" s="1"/>
  <c r="C85" i="4"/>
  <c r="C86" i="4"/>
  <c r="C87" i="4"/>
  <c r="C88" i="4"/>
  <c r="C89" i="4"/>
  <c r="C90" i="4"/>
  <c r="C91" i="4"/>
  <c r="C82" i="4"/>
  <c r="C82" i="18" s="1"/>
  <c r="D79" i="4"/>
  <c r="B79" i="4"/>
  <c r="C74" i="4"/>
  <c r="C75" i="4"/>
  <c r="C75" i="18" s="1"/>
  <c r="C76" i="4"/>
  <c r="C77" i="4"/>
  <c r="C78" i="4"/>
  <c r="C73" i="4"/>
  <c r="D70" i="4"/>
  <c r="B70" i="4"/>
  <c r="C62" i="4"/>
  <c r="C63" i="4"/>
  <c r="C64" i="4"/>
  <c r="C64" i="18" s="1"/>
  <c r="C65" i="4"/>
  <c r="C66" i="4"/>
  <c r="C67" i="4"/>
  <c r="C68" i="4"/>
  <c r="C61" i="4"/>
  <c r="D58" i="4"/>
  <c r="B58" i="4"/>
  <c r="B138" i="4" s="1"/>
  <c r="C57" i="4"/>
  <c r="C57" i="18" s="1"/>
  <c r="C52" i="4"/>
  <c r="C53" i="4"/>
  <c r="C54" i="4"/>
  <c r="C55" i="4"/>
  <c r="C56" i="4"/>
  <c r="C51" i="4"/>
  <c r="D48" i="4"/>
  <c r="B48" i="4"/>
  <c r="C36" i="4"/>
  <c r="C37" i="4"/>
  <c r="C38" i="4"/>
  <c r="C39" i="4"/>
  <c r="C40" i="4"/>
  <c r="C41" i="4"/>
  <c r="C42" i="4"/>
  <c r="C42" i="18" s="1"/>
  <c r="C43" i="4"/>
  <c r="C44" i="4"/>
  <c r="C45" i="4"/>
  <c r="C46" i="4"/>
  <c r="C47" i="4"/>
  <c r="C35" i="4"/>
  <c r="C32" i="14" s="1"/>
  <c r="D32" i="4"/>
  <c r="B32" i="4"/>
  <c r="C20" i="4"/>
  <c r="C21" i="4"/>
  <c r="C22" i="4"/>
  <c r="C23" i="4"/>
  <c r="C24" i="4"/>
  <c r="C25" i="4"/>
  <c r="C24" i="14" s="1"/>
  <c r="C26" i="4"/>
  <c r="C27" i="4"/>
  <c r="C27" i="18" s="1"/>
  <c r="C28" i="4"/>
  <c r="C29" i="4"/>
  <c r="C30" i="4"/>
  <c r="C31" i="4"/>
  <c r="C19" i="4"/>
  <c r="D16" i="4"/>
  <c r="B16" i="4"/>
  <c r="C9" i="4"/>
  <c r="C10" i="4"/>
  <c r="C11" i="4"/>
  <c r="C12" i="4"/>
  <c r="C13" i="4"/>
  <c r="C14" i="4"/>
  <c r="C15" i="4"/>
  <c r="C8" i="4"/>
  <c r="G147" i="18"/>
  <c r="F146" i="18"/>
  <c r="F148" i="18" s="1"/>
  <c r="G149" i="18" s="1"/>
  <c r="B126" i="18"/>
  <c r="E126" i="18" s="1"/>
  <c r="F126" i="18"/>
  <c r="B127" i="18"/>
  <c r="E127" i="18" s="1"/>
  <c r="F127" i="18"/>
  <c r="B128" i="18"/>
  <c r="E128" i="18" s="1"/>
  <c r="F128" i="18"/>
  <c r="B129" i="18"/>
  <c r="E129" i="18" s="1"/>
  <c r="F129" i="18"/>
  <c r="B130" i="18"/>
  <c r="E130" i="18" s="1"/>
  <c r="F130" i="18"/>
  <c r="B131" i="18"/>
  <c r="E131" i="18" s="1"/>
  <c r="F131" i="18"/>
  <c r="B132" i="18"/>
  <c r="E132" i="18" s="1"/>
  <c r="F132" i="18"/>
  <c r="B133" i="18"/>
  <c r="E133" i="18" s="1"/>
  <c r="F133" i="18"/>
  <c r="B134" i="18"/>
  <c r="E134" i="18" s="1"/>
  <c r="F134" i="18"/>
  <c r="B135" i="18"/>
  <c r="E135" i="18" s="1"/>
  <c r="F135" i="18"/>
  <c r="B125" i="18"/>
  <c r="E125" i="18" s="1"/>
  <c r="B109" i="18"/>
  <c r="E109" i="18" s="1"/>
  <c r="F109" i="18"/>
  <c r="B110" i="18"/>
  <c r="E110" i="18" s="1"/>
  <c r="F110" i="18"/>
  <c r="B111" i="18"/>
  <c r="E111" i="18" s="1"/>
  <c r="F111" i="18"/>
  <c r="B112" i="18"/>
  <c r="E112" i="18" s="1"/>
  <c r="F112" i="18"/>
  <c r="B113" i="18"/>
  <c r="E113" i="18" s="1"/>
  <c r="F113" i="18"/>
  <c r="B114" i="18"/>
  <c r="E114" i="18" s="1"/>
  <c r="F114" i="18"/>
  <c r="B115" i="18"/>
  <c r="E115" i="18" s="1"/>
  <c r="F115" i="18"/>
  <c r="B116" i="18"/>
  <c r="E116" i="18" s="1"/>
  <c r="F116" i="18"/>
  <c r="B117" i="18"/>
  <c r="E117" i="18" s="1"/>
  <c r="F117" i="18"/>
  <c r="B118" i="18"/>
  <c r="E118" i="18" s="1"/>
  <c r="F118" i="18"/>
  <c r="B119" i="18"/>
  <c r="E119" i="18" s="1"/>
  <c r="F119" i="18"/>
  <c r="B120" i="18"/>
  <c r="E120" i="18" s="1"/>
  <c r="F120" i="18"/>
  <c r="B121" i="18"/>
  <c r="E121" i="18" s="1"/>
  <c r="F121" i="18"/>
  <c r="B108" i="18"/>
  <c r="E108" i="18" s="1"/>
  <c r="B96" i="18"/>
  <c r="E96" i="18" s="1"/>
  <c r="F96" i="18"/>
  <c r="B97" i="18"/>
  <c r="E97" i="18" s="1"/>
  <c r="B98" i="18"/>
  <c r="E98" i="18" s="1"/>
  <c r="F98" i="18"/>
  <c r="B99" i="18"/>
  <c r="E99" i="18" s="1"/>
  <c r="F99" i="18"/>
  <c r="B100" i="18"/>
  <c r="E100" i="18" s="1"/>
  <c r="F100" i="18"/>
  <c r="B101" i="18"/>
  <c r="E101" i="18" s="1"/>
  <c r="F101" i="18"/>
  <c r="B102" i="18"/>
  <c r="E102" i="18" s="1"/>
  <c r="F102" i="18"/>
  <c r="B103" i="18"/>
  <c r="E103" i="18" s="1"/>
  <c r="F103" i="18"/>
  <c r="B104" i="18"/>
  <c r="E104" i="18" s="1"/>
  <c r="F104" i="18"/>
  <c r="F95" i="18"/>
  <c r="B95" i="18"/>
  <c r="E95" i="18" s="1"/>
  <c r="B83" i="18"/>
  <c r="E83" i="18" s="1"/>
  <c r="F83" i="18"/>
  <c r="B84" i="18"/>
  <c r="E84" i="18" s="1"/>
  <c r="F84" i="18"/>
  <c r="B85" i="18"/>
  <c r="E85" i="18" s="1"/>
  <c r="F85" i="18"/>
  <c r="B86" i="18"/>
  <c r="E86" i="18" s="1"/>
  <c r="F86" i="18"/>
  <c r="B87" i="18"/>
  <c r="F87" i="18"/>
  <c r="B88" i="18"/>
  <c r="E88" i="18" s="1"/>
  <c r="F88" i="18"/>
  <c r="B89" i="18"/>
  <c r="E89" i="18" s="1"/>
  <c r="F89" i="18"/>
  <c r="B90" i="18"/>
  <c r="E90" i="18" s="1"/>
  <c r="F90" i="18"/>
  <c r="B91" i="18"/>
  <c r="E91" i="18" s="1"/>
  <c r="F91" i="18"/>
  <c r="B82" i="18"/>
  <c r="E82" i="18" s="1"/>
  <c r="B74" i="18"/>
  <c r="E74" i="18" s="1"/>
  <c r="F74" i="18"/>
  <c r="B75" i="18"/>
  <c r="E75" i="18" s="1"/>
  <c r="F75" i="18"/>
  <c r="B76" i="18"/>
  <c r="E76" i="18" s="1"/>
  <c r="F76" i="18"/>
  <c r="B77" i="18"/>
  <c r="E77" i="18" s="1"/>
  <c r="F77" i="18"/>
  <c r="B78" i="18"/>
  <c r="E78" i="18" s="1"/>
  <c r="F78" i="18"/>
  <c r="B73" i="18"/>
  <c r="E73" i="18" s="1"/>
  <c r="B62" i="18"/>
  <c r="E62" i="18" s="1"/>
  <c r="F62" i="18"/>
  <c r="B63" i="18"/>
  <c r="E63" i="18" s="1"/>
  <c r="F63" i="18"/>
  <c r="B64" i="18"/>
  <c r="E64" i="18" s="1"/>
  <c r="F64" i="18"/>
  <c r="B65" i="18"/>
  <c r="E65" i="18" s="1"/>
  <c r="F65" i="18"/>
  <c r="B66" i="18"/>
  <c r="E66" i="18" s="1"/>
  <c r="F66" i="18"/>
  <c r="B67" i="18"/>
  <c r="E67" i="18" s="1"/>
  <c r="F67" i="18"/>
  <c r="B68" i="18"/>
  <c r="E68" i="18" s="1"/>
  <c r="F68" i="18"/>
  <c r="E69" i="18"/>
  <c r="F69" i="18"/>
  <c r="B61" i="18"/>
  <c r="E61" i="18" s="1"/>
  <c r="B52" i="18"/>
  <c r="E52" i="18" s="1"/>
  <c r="F52" i="18"/>
  <c r="B53" i="18"/>
  <c r="E53" i="18" s="1"/>
  <c r="F53" i="18"/>
  <c r="B54" i="18"/>
  <c r="E54" i="18" s="1"/>
  <c r="F54" i="18"/>
  <c r="B55" i="18"/>
  <c r="E55" i="18" s="1"/>
  <c r="F55" i="18"/>
  <c r="B56" i="18"/>
  <c r="E56" i="18" s="1"/>
  <c r="F56" i="18"/>
  <c r="B57" i="18"/>
  <c r="E57" i="18" s="1"/>
  <c r="F57" i="18"/>
  <c r="F51" i="18"/>
  <c r="B51" i="18"/>
  <c r="E51" i="18" s="1"/>
  <c r="B36" i="18"/>
  <c r="E36" i="18" s="1"/>
  <c r="F36" i="18"/>
  <c r="B37" i="18"/>
  <c r="E37" i="18" s="1"/>
  <c r="F37" i="18"/>
  <c r="B38" i="18"/>
  <c r="E38" i="18" s="1"/>
  <c r="F38" i="18"/>
  <c r="B39" i="18"/>
  <c r="E39" i="18" s="1"/>
  <c r="F39" i="18"/>
  <c r="B40" i="18"/>
  <c r="E40" i="18" s="1"/>
  <c r="F40" i="18"/>
  <c r="B41" i="18"/>
  <c r="E41" i="18" s="1"/>
  <c r="F41" i="18"/>
  <c r="B42" i="18"/>
  <c r="E42" i="18" s="1"/>
  <c r="F42" i="18"/>
  <c r="B43" i="18"/>
  <c r="E43" i="18" s="1"/>
  <c r="F43" i="18"/>
  <c r="B44" i="18"/>
  <c r="E44" i="18" s="1"/>
  <c r="F44" i="18"/>
  <c r="B45" i="18"/>
  <c r="E45" i="18" s="1"/>
  <c r="F45" i="18"/>
  <c r="B46" i="18"/>
  <c r="E46" i="18" s="1"/>
  <c r="F46" i="18"/>
  <c r="B47" i="18"/>
  <c r="E47" i="18" s="1"/>
  <c r="F47" i="18"/>
  <c r="B35" i="18"/>
  <c r="E35" i="18" s="1"/>
  <c r="B20" i="18"/>
  <c r="E20" i="18" s="1"/>
  <c r="F20" i="18"/>
  <c r="B21" i="18"/>
  <c r="E21" i="18" s="1"/>
  <c r="F21" i="18"/>
  <c r="B22" i="18"/>
  <c r="E22" i="18" s="1"/>
  <c r="F22" i="18"/>
  <c r="B23" i="18"/>
  <c r="E23" i="18" s="1"/>
  <c r="F23" i="18"/>
  <c r="B24" i="18"/>
  <c r="E24" i="18" s="1"/>
  <c r="F24" i="18"/>
  <c r="B25" i="18"/>
  <c r="E25" i="18" s="1"/>
  <c r="F25" i="18"/>
  <c r="B26" i="18"/>
  <c r="E26" i="18" s="1"/>
  <c r="F26" i="18"/>
  <c r="B27" i="18"/>
  <c r="E27" i="18" s="1"/>
  <c r="F27" i="18"/>
  <c r="B28" i="18"/>
  <c r="E28" i="18" s="1"/>
  <c r="F28" i="18"/>
  <c r="H28" i="18" s="1"/>
  <c r="B29" i="18"/>
  <c r="E29" i="18" s="1"/>
  <c r="F29" i="18"/>
  <c r="B30" i="18"/>
  <c r="E30" i="18" s="1"/>
  <c r="F30" i="18"/>
  <c r="B31" i="18"/>
  <c r="E31" i="18" s="1"/>
  <c r="F31" i="18"/>
  <c r="B19" i="18"/>
  <c r="E19" i="18" s="1"/>
  <c r="B11" i="18"/>
  <c r="E11" i="18" s="1"/>
  <c r="F11" i="18"/>
  <c r="B12" i="18"/>
  <c r="E12" i="18" s="1"/>
  <c r="F12" i="18"/>
  <c r="B13" i="18"/>
  <c r="E13" i="18" s="1"/>
  <c r="F13" i="18"/>
  <c r="B14" i="18"/>
  <c r="E14" i="18" s="1"/>
  <c r="F14" i="18"/>
  <c r="B15" i="18"/>
  <c r="E15" i="18" s="1"/>
  <c r="F15" i="18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B130" i="17"/>
  <c r="C130" i="17"/>
  <c r="D130" i="17"/>
  <c r="B131" i="17"/>
  <c r="C131" i="17"/>
  <c r="D131" i="17"/>
  <c r="B132" i="17"/>
  <c r="C132" i="17"/>
  <c r="D132" i="17"/>
  <c r="E132" i="17" s="1"/>
  <c r="B133" i="17"/>
  <c r="C133" i="17"/>
  <c r="D133" i="17"/>
  <c r="C124" i="17"/>
  <c r="D124" i="17"/>
  <c r="E124" i="17" s="1"/>
  <c r="B124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E111" i="17" s="1"/>
  <c r="B112" i="17"/>
  <c r="C112" i="17"/>
  <c r="D112" i="17"/>
  <c r="B113" i="17"/>
  <c r="C113" i="17"/>
  <c r="D113" i="17"/>
  <c r="E113" i="17" s="1"/>
  <c r="B114" i="17"/>
  <c r="C114" i="17"/>
  <c r="D114" i="17"/>
  <c r="B115" i="17"/>
  <c r="C115" i="17"/>
  <c r="D115" i="17"/>
  <c r="E115" i="17" s="1"/>
  <c r="B116" i="17"/>
  <c r="C116" i="17"/>
  <c r="D116" i="17"/>
  <c r="B117" i="17"/>
  <c r="C117" i="17"/>
  <c r="D117" i="17"/>
  <c r="B118" i="17"/>
  <c r="C118" i="17"/>
  <c r="D118" i="17"/>
  <c r="B119" i="17"/>
  <c r="C119" i="17"/>
  <c r="D119" i="17"/>
  <c r="E119" i="17" s="1"/>
  <c r="B120" i="17"/>
  <c r="C120" i="17"/>
  <c r="D120" i="17"/>
  <c r="C107" i="17"/>
  <c r="D107" i="17"/>
  <c r="B107" i="17"/>
  <c r="B95" i="17"/>
  <c r="C95" i="17"/>
  <c r="D95" i="17"/>
  <c r="B96" i="17"/>
  <c r="C96" i="17"/>
  <c r="D96" i="17"/>
  <c r="E96" i="17" s="1"/>
  <c r="B97" i="17"/>
  <c r="C97" i="17"/>
  <c r="D97" i="17"/>
  <c r="B98" i="17"/>
  <c r="C98" i="17"/>
  <c r="D98" i="17"/>
  <c r="B99" i="17"/>
  <c r="C99" i="17"/>
  <c r="D99" i="17"/>
  <c r="B100" i="17"/>
  <c r="C100" i="17"/>
  <c r="D100" i="17"/>
  <c r="B101" i="17"/>
  <c r="C101" i="17"/>
  <c r="D101" i="17"/>
  <c r="B102" i="17"/>
  <c r="C102" i="17"/>
  <c r="D102" i="17"/>
  <c r="B103" i="17"/>
  <c r="C103" i="17"/>
  <c r="D103" i="17"/>
  <c r="C94" i="17"/>
  <c r="D94" i="17"/>
  <c r="E94" i="17" s="1"/>
  <c r="B94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C81" i="17"/>
  <c r="D81" i="17"/>
  <c r="B81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E76" i="17" s="1"/>
  <c r="B77" i="17"/>
  <c r="C77" i="17"/>
  <c r="D77" i="17"/>
  <c r="C72" i="17"/>
  <c r="D72" i="17"/>
  <c r="E72" i="17" s="1"/>
  <c r="B72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C60" i="17"/>
  <c r="D60" i="17"/>
  <c r="B60" i="17"/>
  <c r="B51" i="17"/>
  <c r="C51" i="17"/>
  <c r="D51" i="17"/>
  <c r="B52" i="17"/>
  <c r="C52" i="17"/>
  <c r="D52" i="17"/>
  <c r="B53" i="17"/>
  <c r="C53" i="17"/>
  <c r="D53" i="17"/>
  <c r="E53" i="17" s="1"/>
  <c r="B54" i="17"/>
  <c r="C54" i="17"/>
  <c r="D54" i="17"/>
  <c r="B55" i="17"/>
  <c r="C55" i="17"/>
  <c r="D55" i="17"/>
  <c r="E55" i="17" s="1"/>
  <c r="B56" i="17"/>
  <c r="C56" i="17"/>
  <c r="D56" i="17"/>
  <c r="C50" i="17"/>
  <c r="D50" i="17"/>
  <c r="E50" i="17" s="1"/>
  <c r="B50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E38" i="17" s="1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C34" i="17"/>
  <c r="D34" i="17"/>
  <c r="B34" i="17"/>
  <c r="B20" i="17"/>
  <c r="C20" i="17"/>
  <c r="D20" i="17"/>
  <c r="E20" i="17" s="1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E25" i="17" s="1"/>
  <c r="B26" i="17"/>
  <c r="C26" i="17"/>
  <c r="D26" i="17"/>
  <c r="B27" i="17"/>
  <c r="C27" i="17"/>
  <c r="D27" i="17"/>
  <c r="E27" i="17" s="1"/>
  <c r="B28" i="17"/>
  <c r="C28" i="17"/>
  <c r="D28" i="17"/>
  <c r="B29" i="17"/>
  <c r="C29" i="17"/>
  <c r="D29" i="17"/>
  <c r="B30" i="17"/>
  <c r="C30" i="17"/>
  <c r="D30" i="17"/>
  <c r="C19" i="17"/>
  <c r="D19" i="17"/>
  <c r="B19" i="17"/>
  <c r="B9" i="17"/>
  <c r="C9" i="17"/>
  <c r="D9" i="17"/>
  <c r="B10" i="17"/>
  <c r="C10" i="17"/>
  <c r="D10" i="17"/>
  <c r="E10" i="17" s="1"/>
  <c r="B11" i="17"/>
  <c r="C11" i="17"/>
  <c r="D11" i="17"/>
  <c r="B12" i="17"/>
  <c r="C12" i="17"/>
  <c r="D12" i="17"/>
  <c r="B13" i="17"/>
  <c r="C13" i="17"/>
  <c r="D13" i="17"/>
  <c r="E13" i="17" s="1"/>
  <c r="B14" i="17"/>
  <c r="C14" i="17"/>
  <c r="D14" i="17"/>
  <c r="B15" i="17"/>
  <c r="C15" i="17"/>
  <c r="D15" i="17"/>
  <c r="C8" i="17"/>
  <c r="D8" i="17"/>
  <c r="B8" i="17"/>
  <c r="F132" i="17"/>
  <c r="F128" i="17"/>
  <c r="F115" i="17"/>
  <c r="F98" i="17"/>
  <c r="F96" i="17"/>
  <c r="F88" i="17"/>
  <c r="F62" i="17"/>
  <c r="F27" i="17"/>
  <c r="F25" i="17"/>
  <c r="F21" i="17"/>
  <c r="B125" i="16"/>
  <c r="C125" i="16"/>
  <c r="D125" i="16"/>
  <c r="B126" i="16"/>
  <c r="C126" i="16"/>
  <c r="D126" i="16"/>
  <c r="F126" i="16" s="1"/>
  <c r="B127" i="16"/>
  <c r="C127" i="16"/>
  <c r="D127" i="16"/>
  <c r="B128" i="16"/>
  <c r="C128" i="16"/>
  <c r="D128" i="16"/>
  <c r="F128" i="16" s="1"/>
  <c r="B129" i="16"/>
  <c r="C129" i="16"/>
  <c r="D129" i="16"/>
  <c r="B130" i="16"/>
  <c r="C130" i="16"/>
  <c r="D130" i="16"/>
  <c r="B131" i="16"/>
  <c r="C131" i="16"/>
  <c r="D131" i="16"/>
  <c r="B132" i="16"/>
  <c r="C132" i="16"/>
  <c r="D132" i="16"/>
  <c r="B133" i="16"/>
  <c r="C133" i="16"/>
  <c r="D133" i="16"/>
  <c r="C124" i="16"/>
  <c r="D124" i="16"/>
  <c r="B124" i="16"/>
  <c r="B108" i="16"/>
  <c r="C108" i="16"/>
  <c r="D108" i="16"/>
  <c r="B109" i="16"/>
  <c r="C109" i="16"/>
  <c r="D109" i="16"/>
  <c r="F109" i="16" s="1"/>
  <c r="B110" i="16"/>
  <c r="C110" i="16"/>
  <c r="D110" i="16"/>
  <c r="F110" i="16" s="1"/>
  <c r="B111" i="16"/>
  <c r="C111" i="16"/>
  <c r="D111" i="16"/>
  <c r="B112" i="16"/>
  <c r="C112" i="16"/>
  <c r="D112" i="16"/>
  <c r="F112" i="16" s="1"/>
  <c r="B113" i="16"/>
  <c r="C113" i="16"/>
  <c r="D113" i="16"/>
  <c r="F113" i="16" s="1"/>
  <c r="B114" i="16"/>
  <c r="C114" i="16"/>
  <c r="D114" i="16"/>
  <c r="F114" i="16" s="1"/>
  <c r="B115" i="16"/>
  <c r="C115" i="16"/>
  <c r="D115" i="16"/>
  <c r="F115" i="16" s="1"/>
  <c r="B116" i="16"/>
  <c r="C116" i="16"/>
  <c r="D116" i="16"/>
  <c r="B117" i="16"/>
  <c r="C117" i="16"/>
  <c r="D117" i="16"/>
  <c r="F117" i="16" s="1"/>
  <c r="B118" i="16"/>
  <c r="C118" i="16"/>
  <c r="D118" i="16"/>
  <c r="B119" i="16"/>
  <c r="C119" i="16"/>
  <c r="D119" i="16"/>
  <c r="B120" i="16"/>
  <c r="C120" i="16"/>
  <c r="D120" i="16"/>
  <c r="F120" i="16" s="1"/>
  <c r="C107" i="16"/>
  <c r="D107" i="16"/>
  <c r="B107" i="16"/>
  <c r="B95" i="16"/>
  <c r="C95" i="16"/>
  <c r="D95" i="16"/>
  <c r="F95" i="16" s="1"/>
  <c r="B96" i="16"/>
  <c r="C96" i="16"/>
  <c r="D96" i="16"/>
  <c r="F96" i="16" s="1"/>
  <c r="B97" i="16"/>
  <c r="C97" i="16"/>
  <c r="D97" i="16"/>
  <c r="B98" i="16"/>
  <c r="C98" i="16"/>
  <c r="D98" i="16"/>
  <c r="B99" i="16"/>
  <c r="C99" i="16"/>
  <c r="D99" i="16"/>
  <c r="F99" i="16" s="1"/>
  <c r="B100" i="16"/>
  <c r="C100" i="16"/>
  <c r="D100" i="16"/>
  <c r="F100" i="16" s="1"/>
  <c r="B101" i="16"/>
  <c r="C101" i="16"/>
  <c r="D101" i="16"/>
  <c r="B102" i="16"/>
  <c r="C102" i="16"/>
  <c r="D102" i="16"/>
  <c r="F102" i="16" s="1"/>
  <c r="B103" i="16"/>
  <c r="C103" i="16"/>
  <c r="D103" i="16"/>
  <c r="F103" i="16" s="1"/>
  <c r="C94" i="16"/>
  <c r="D94" i="16"/>
  <c r="B94" i="16"/>
  <c r="B82" i="16"/>
  <c r="C82" i="16"/>
  <c r="D82" i="16"/>
  <c r="F82" i="16" s="1"/>
  <c r="B83" i="16"/>
  <c r="C83" i="16"/>
  <c r="D83" i="16"/>
  <c r="B84" i="16"/>
  <c r="C84" i="16"/>
  <c r="D84" i="16"/>
  <c r="F84" i="16" s="1"/>
  <c r="B85" i="16"/>
  <c r="C85" i="16"/>
  <c r="D85" i="16"/>
  <c r="B86" i="16"/>
  <c r="C86" i="16"/>
  <c r="D86" i="16"/>
  <c r="F86" i="16" s="1"/>
  <c r="B87" i="16"/>
  <c r="C87" i="16"/>
  <c r="D87" i="16"/>
  <c r="B88" i="16"/>
  <c r="C88" i="16"/>
  <c r="D88" i="16"/>
  <c r="F88" i="16" s="1"/>
  <c r="B89" i="16"/>
  <c r="C89" i="16"/>
  <c r="D89" i="16"/>
  <c r="F89" i="16" s="1"/>
  <c r="B90" i="16"/>
  <c r="C90" i="16"/>
  <c r="D90" i="16"/>
  <c r="C81" i="16"/>
  <c r="D81" i="16"/>
  <c r="B81" i="16"/>
  <c r="B73" i="16"/>
  <c r="C73" i="16"/>
  <c r="D73" i="16"/>
  <c r="B74" i="16"/>
  <c r="C74" i="16"/>
  <c r="D74" i="16"/>
  <c r="F74" i="16" s="1"/>
  <c r="B75" i="16"/>
  <c r="C75" i="16"/>
  <c r="D75" i="16"/>
  <c r="F75" i="16" s="1"/>
  <c r="B76" i="16"/>
  <c r="C76" i="16"/>
  <c r="D76" i="16"/>
  <c r="F76" i="16" s="1"/>
  <c r="B77" i="16"/>
  <c r="C77" i="16"/>
  <c r="D77" i="16"/>
  <c r="F77" i="16" s="1"/>
  <c r="C72" i="16"/>
  <c r="D72" i="16"/>
  <c r="B72" i="16"/>
  <c r="B61" i="16"/>
  <c r="C61" i="16"/>
  <c r="D61" i="16"/>
  <c r="B62" i="16"/>
  <c r="C62" i="16"/>
  <c r="D62" i="16"/>
  <c r="F62" i="16" s="1"/>
  <c r="B63" i="16"/>
  <c r="C63" i="16"/>
  <c r="D63" i="16"/>
  <c r="B64" i="16"/>
  <c r="C64" i="16"/>
  <c r="D64" i="16"/>
  <c r="F64" i="16" s="1"/>
  <c r="B65" i="16"/>
  <c r="C65" i="16"/>
  <c r="D65" i="16"/>
  <c r="F65" i="16" s="1"/>
  <c r="B66" i="16"/>
  <c r="C66" i="16"/>
  <c r="D66" i="16"/>
  <c r="B67" i="16"/>
  <c r="C67" i="16"/>
  <c r="D67" i="16"/>
  <c r="F67" i="16" s="1"/>
  <c r="B68" i="16"/>
  <c r="C68" i="16"/>
  <c r="D68" i="16"/>
  <c r="F68" i="16" s="1"/>
  <c r="C60" i="16"/>
  <c r="D60" i="16"/>
  <c r="B60" i="16"/>
  <c r="E60" i="16" s="1"/>
  <c r="B51" i="16"/>
  <c r="C51" i="16"/>
  <c r="D51" i="16"/>
  <c r="F51" i="16" s="1"/>
  <c r="B52" i="16"/>
  <c r="C52" i="16"/>
  <c r="D52" i="16"/>
  <c r="B53" i="16"/>
  <c r="C53" i="16"/>
  <c r="D53" i="16"/>
  <c r="B54" i="16"/>
  <c r="C54" i="16"/>
  <c r="D54" i="16"/>
  <c r="F54" i="16" s="1"/>
  <c r="B55" i="16"/>
  <c r="C55" i="16"/>
  <c r="D55" i="16"/>
  <c r="F55" i="16" s="1"/>
  <c r="B56" i="16"/>
  <c r="C56" i="16"/>
  <c r="D56" i="16"/>
  <c r="C50" i="16"/>
  <c r="D50" i="16"/>
  <c r="B50" i="16"/>
  <c r="F36" i="16"/>
  <c r="F37" i="16"/>
  <c r="F38" i="16"/>
  <c r="F40" i="16"/>
  <c r="F41" i="16"/>
  <c r="F42" i="16"/>
  <c r="F44" i="16"/>
  <c r="F45" i="16"/>
  <c r="F46" i="16"/>
  <c r="D47" i="16"/>
  <c r="F21" i="16"/>
  <c r="F25" i="16"/>
  <c r="F29" i="16"/>
  <c r="F19" i="16"/>
  <c r="F9" i="16"/>
  <c r="F11" i="16"/>
  <c r="F13" i="16"/>
  <c r="F15" i="16"/>
  <c r="B125" i="15"/>
  <c r="D125" i="15"/>
  <c r="B126" i="15"/>
  <c r="C126" i="15"/>
  <c r="D126" i="15"/>
  <c r="B127" i="15"/>
  <c r="D127" i="15"/>
  <c r="B128" i="15"/>
  <c r="D128" i="15"/>
  <c r="E128" i="15" s="1"/>
  <c r="B129" i="15"/>
  <c r="C129" i="15"/>
  <c r="D129" i="15"/>
  <c r="B130" i="15"/>
  <c r="C130" i="15"/>
  <c r="D130" i="15"/>
  <c r="B131" i="15"/>
  <c r="C131" i="15"/>
  <c r="D131" i="15"/>
  <c r="B132" i="15"/>
  <c r="D132" i="15"/>
  <c r="B133" i="15"/>
  <c r="D133" i="15"/>
  <c r="D124" i="15"/>
  <c r="B124" i="15"/>
  <c r="B108" i="15"/>
  <c r="D108" i="15"/>
  <c r="B109" i="15"/>
  <c r="C109" i="15"/>
  <c r="D109" i="15"/>
  <c r="B110" i="15"/>
  <c r="D110" i="15"/>
  <c r="B111" i="15"/>
  <c r="D111" i="15"/>
  <c r="E111" i="15" s="1"/>
  <c r="B112" i="15"/>
  <c r="D112" i="15"/>
  <c r="B113" i="15"/>
  <c r="C113" i="15"/>
  <c r="D113" i="15"/>
  <c r="B114" i="15"/>
  <c r="D114" i="15"/>
  <c r="B115" i="15"/>
  <c r="D115" i="15"/>
  <c r="E115" i="15" s="1"/>
  <c r="B116" i="15"/>
  <c r="D116" i="15"/>
  <c r="B117" i="15"/>
  <c r="C117" i="15"/>
  <c r="D117" i="15"/>
  <c r="B118" i="15"/>
  <c r="C118" i="15"/>
  <c r="D118" i="15"/>
  <c r="E118" i="15" s="1"/>
  <c r="B119" i="15"/>
  <c r="D119" i="15"/>
  <c r="B120" i="15"/>
  <c r="D120" i="15"/>
  <c r="C107" i="15"/>
  <c r="D107" i="15"/>
  <c r="B107" i="15"/>
  <c r="B103" i="15"/>
  <c r="D103" i="15"/>
  <c r="B95" i="15"/>
  <c r="D95" i="15"/>
  <c r="B96" i="15"/>
  <c r="D96" i="15"/>
  <c r="B97" i="15"/>
  <c r="D97" i="15"/>
  <c r="B98" i="15"/>
  <c r="C98" i="15"/>
  <c r="D98" i="15"/>
  <c r="E98" i="15" s="1"/>
  <c r="B99" i="15"/>
  <c r="D99" i="15"/>
  <c r="B100" i="15"/>
  <c r="D100" i="15"/>
  <c r="B101" i="15"/>
  <c r="D101" i="15"/>
  <c r="B102" i="15"/>
  <c r="D102" i="15"/>
  <c r="C94" i="15"/>
  <c r="D94" i="15"/>
  <c r="B94" i="15"/>
  <c r="B82" i="15"/>
  <c r="D82" i="15"/>
  <c r="B83" i="15"/>
  <c r="C83" i="15"/>
  <c r="D83" i="15"/>
  <c r="B84" i="15"/>
  <c r="D84" i="15"/>
  <c r="B85" i="15"/>
  <c r="C85" i="15"/>
  <c r="D85" i="15"/>
  <c r="E85" i="15" s="1"/>
  <c r="B86" i="15"/>
  <c r="D86" i="15"/>
  <c r="B87" i="15"/>
  <c r="D87" i="15"/>
  <c r="B88" i="15"/>
  <c r="D88" i="15"/>
  <c r="B89" i="15"/>
  <c r="D89" i="15"/>
  <c r="B90" i="15"/>
  <c r="D90" i="15"/>
  <c r="C81" i="15"/>
  <c r="D81" i="15"/>
  <c r="B81" i="15"/>
  <c r="B73" i="15"/>
  <c r="C73" i="15"/>
  <c r="D73" i="15"/>
  <c r="B74" i="15"/>
  <c r="D74" i="15"/>
  <c r="B75" i="15"/>
  <c r="C75" i="15"/>
  <c r="D75" i="15"/>
  <c r="B76" i="15"/>
  <c r="D76" i="15"/>
  <c r="E76" i="15" s="1"/>
  <c r="B77" i="15"/>
  <c r="D77" i="15"/>
  <c r="D72" i="15"/>
  <c r="B72" i="15"/>
  <c r="B61" i="15"/>
  <c r="D61" i="15"/>
  <c r="B62" i="15"/>
  <c r="D62" i="15"/>
  <c r="B63" i="15"/>
  <c r="C63" i="15"/>
  <c r="D63" i="15"/>
  <c r="B64" i="15"/>
  <c r="D64" i="15"/>
  <c r="E64" i="15" s="1"/>
  <c r="B65" i="15"/>
  <c r="D65" i="15"/>
  <c r="B66" i="15"/>
  <c r="C66" i="15"/>
  <c r="D66" i="15"/>
  <c r="B67" i="15"/>
  <c r="D67" i="15"/>
  <c r="B68" i="15"/>
  <c r="C68" i="15"/>
  <c r="D68" i="15"/>
  <c r="D60" i="15"/>
  <c r="F60" i="15" s="1"/>
  <c r="B60" i="15"/>
  <c r="B51" i="15"/>
  <c r="D51" i="15"/>
  <c r="E51" i="15" s="1"/>
  <c r="B52" i="15"/>
  <c r="C52" i="15"/>
  <c r="D52" i="15"/>
  <c r="B53" i="15"/>
  <c r="D53" i="15"/>
  <c r="B54" i="15"/>
  <c r="D54" i="15"/>
  <c r="B55" i="15"/>
  <c r="D55" i="15"/>
  <c r="E55" i="15" s="1"/>
  <c r="B56" i="15"/>
  <c r="D56" i="15"/>
  <c r="D50" i="15"/>
  <c r="E50" i="15" s="1"/>
  <c r="B50" i="15"/>
  <c r="B35" i="15"/>
  <c r="C35" i="15"/>
  <c r="D35" i="15"/>
  <c r="E35" i="15" s="1"/>
  <c r="B36" i="15"/>
  <c r="D36" i="15"/>
  <c r="B37" i="15"/>
  <c r="D37" i="15"/>
  <c r="B38" i="15"/>
  <c r="C38" i="15"/>
  <c r="D38" i="15"/>
  <c r="B39" i="15"/>
  <c r="D39" i="15"/>
  <c r="B40" i="15"/>
  <c r="D40" i="15"/>
  <c r="E40" i="15" s="1"/>
  <c r="B41" i="15"/>
  <c r="C41" i="15"/>
  <c r="D41" i="15"/>
  <c r="B42" i="15"/>
  <c r="C42" i="15"/>
  <c r="D42" i="15"/>
  <c r="B43" i="15"/>
  <c r="C43" i="15"/>
  <c r="D43" i="15"/>
  <c r="B44" i="15"/>
  <c r="D44" i="15"/>
  <c r="B45" i="15"/>
  <c r="D45" i="15"/>
  <c r="B46" i="15"/>
  <c r="C46" i="15"/>
  <c r="D46" i="15"/>
  <c r="D34" i="15"/>
  <c r="B34" i="15"/>
  <c r="B20" i="15"/>
  <c r="D20" i="15"/>
  <c r="B21" i="15"/>
  <c r="C21" i="15"/>
  <c r="D21" i="15"/>
  <c r="B22" i="15"/>
  <c r="D22" i="15"/>
  <c r="B23" i="15"/>
  <c r="D23" i="15"/>
  <c r="E23" i="15" s="1"/>
  <c r="B24" i="15"/>
  <c r="D24" i="15"/>
  <c r="B25" i="15"/>
  <c r="C25" i="15"/>
  <c r="D25" i="15"/>
  <c r="B26" i="15"/>
  <c r="C26" i="15"/>
  <c r="D26" i="15"/>
  <c r="B27" i="15"/>
  <c r="D27" i="15"/>
  <c r="B28" i="15"/>
  <c r="D28" i="15"/>
  <c r="B29" i="15"/>
  <c r="C29" i="15"/>
  <c r="D29" i="15"/>
  <c r="B30" i="15"/>
  <c r="D30" i="15"/>
  <c r="E30" i="15" s="1"/>
  <c r="C19" i="15"/>
  <c r="D19" i="15"/>
  <c r="B19" i="15"/>
  <c r="F19" i="15"/>
  <c r="B9" i="15"/>
  <c r="D9" i="15"/>
  <c r="B10" i="15"/>
  <c r="D10" i="15"/>
  <c r="E10" i="15" s="1"/>
  <c r="B11" i="15"/>
  <c r="C11" i="15"/>
  <c r="D11" i="15"/>
  <c r="B12" i="15"/>
  <c r="D12" i="15"/>
  <c r="B13" i="15"/>
  <c r="D13" i="15"/>
  <c r="B14" i="15"/>
  <c r="C14" i="15"/>
  <c r="D14" i="15"/>
  <c r="B15" i="15"/>
  <c r="D15" i="15"/>
  <c r="C8" i="15"/>
  <c r="D8" i="15"/>
  <c r="B8" i="15"/>
  <c r="F133" i="16"/>
  <c r="F132" i="16"/>
  <c r="F131" i="16"/>
  <c r="F130" i="16"/>
  <c r="F129" i="16"/>
  <c r="F127" i="16"/>
  <c r="F125" i="16"/>
  <c r="F119" i="16"/>
  <c r="F118" i="16"/>
  <c r="F116" i="16"/>
  <c r="F111" i="16"/>
  <c r="F108" i="16"/>
  <c r="F101" i="16"/>
  <c r="F98" i="16"/>
  <c r="F97" i="16"/>
  <c r="F90" i="16"/>
  <c r="F87" i="16"/>
  <c r="F85" i="16"/>
  <c r="F83" i="16"/>
  <c r="F73" i="16"/>
  <c r="F66" i="16"/>
  <c r="F63" i="16"/>
  <c r="F61" i="16"/>
  <c r="F56" i="16"/>
  <c r="F53" i="16"/>
  <c r="F52" i="16"/>
  <c r="F43" i="16"/>
  <c r="F39" i="16"/>
  <c r="F35" i="16"/>
  <c r="F30" i="16"/>
  <c r="F28" i="16"/>
  <c r="F27" i="16"/>
  <c r="F26" i="16"/>
  <c r="F24" i="16"/>
  <c r="F23" i="16"/>
  <c r="F22" i="16"/>
  <c r="F14" i="16"/>
  <c r="F12" i="16"/>
  <c r="F10" i="16"/>
  <c r="D16" i="16"/>
  <c r="F9" i="15"/>
  <c r="F132" i="15"/>
  <c r="F111" i="15"/>
  <c r="F110" i="15"/>
  <c r="F76" i="15"/>
  <c r="F64" i="15"/>
  <c r="F53" i="15"/>
  <c r="F44" i="15"/>
  <c r="F30" i="15"/>
  <c r="F27" i="15"/>
  <c r="B59" i="14"/>
  <c r="C59" i="14"/>
  <c r="D59" i="14"/>
  <c r="B60" i="14"/>
  <c r="D60" i="14"/>
  <c r="B61" i="14"/>
  <c r="D61" i="14"/>
  <c r="B62" i="14"/>
  <c r="D62" i="14"/>
  <c r="B63" i="14"/>
  <c r="C63" i="14"/>
  <c r="D63" i="14"/>
  <c r="B64" i="14"/>
  <c r="D64" i="14"/>
  <c r="B65" i="14"/>
  <c r="D65" i="14"/>
  <c r="B66" i="14"/>
  <c r="D66" i="14"/>
  <c r="F65" i="14"/>
  <c r="B33" i="14"/>
  <c r="D33" i="14"/>
  <c r="B34" i="14"/>
  <c r="D34" i="14"/>
  <c r="B35" i="14"/>
  <c r="D35" i="14"/>
  <c r="B36" i="14"/>
  <c r="D36" i="14"/>
  <c r="B37" i="14"/>
  <c r="D37" i="14"/>
  <c r="B38" i="14"/>
  <c r="D38" i="14"/>
  <c r="B39" i="14"/>
  <c r="C39" i="14"/>
  <c r="D39" i="14"/>
  <c r="E39" i="14" s="1"/>
  <c r="B40" i="14"/>
  <c r="D40" i="14"/>
  <c r="B41" i="14"/>
  <c r="D41" i="14"/>
  <c r="B42" i="14"/>
  <c r="D42" i="14"/>
  <c r="B43" i="14"/>
  <c r="C43" i="14"/>
  <c r="D43" i="14"/>
  <c r="B44" i="14"/>
  <c r="D44" i="14"/>
  <c r="D32" i="14"/>
  <c r="F40" i="14"/>
  <c r="B123" i="14"/>
  <c r="C123" i="14"/>
  <c r="D123" i="14"/>
  <c r="B124" i="14"/>
  <c r="D124" i="14"/>
  <c r="B125" i="14"/>
  <c r="D125" i="14"/>
  <c r="B126" i="14"/>
  <c r="C126" i="14"/>
  <c r="D126" i="14"/>
  <c r="B127" i="14"/>
  <c r="D127" i="14"/>
  <c r="B128" i="14"/>
  <c r="D128" i="14"/>
  <c r="B129" i="14"/>
  <c r="D129" i="14"/>
  <c r="B130" i="14"/>
  <c r="D130" i="14"/>
  <c r="B131" i="14"/>
  <c r="D131" i="14"/>
  <c r="D122" i="14"/>
  <c r="B122" i="14"/>
  <c r="B93" i="14"/>
  <c r="D93" i="14"/>
  <c r="B94" i="14"/>
  <c r="D94" i="14"/>
  <c r="B95" i="14"/>
  <c r="D95" i="14"/>
  <c r="B96" i="14"/>
  <c r="D96" i="14"/>
  <c r="B97" i="14"/>
  <c r="D97" i="14"/>
  <c r="B98" i="14"/>
  <c r="D98" i="14"/>
  <c r="B99" i="14"/>
  <c r="D99" i="14"/>
  <c r="B100" i="14"/>
  <c r="D100" i="14"/>
  <c r="B101" i="14"/>
  <c r="D101" i="14"/>
  <c r="B106" i="14"/>
  <c r="D106" i="14"/>
  <c r="B107" i="14"/>
  <c r="D107" i="14"/>
  <c r="B108" i="14"/>
  <c r="D108" i="14"/>
  <c r="B109" i="14"/>
  <c r="C109" i="14"/>
  <c r="D109" i="14"/>
  <c r="B110" i="14"/>
  <c r="D110" i="14"/>
  <c r="B111" i="14"/>
  <c r="D111" i="14"/>
  <c r="B112" i="14"/>
  <c r="D112" i="14"/>
  <c r="B113" i="14"/>
  <c r="D113" i="14"/>
  <c r="B114" i="14"/>
  <c r="D114" i="14"/>
  <c r="B115" i="14"/>
  <c r="C115" i="14"/>
  <c r="D115" i="14"/>
  <c r="B116" i="14"/>
  <c r="D116" i="14"/>
  <c r="B117" i="14"/>
  <c r="D117" i="14"/>
  <c r="B118" i="14"/>
  <c r="D118" i="14"/>
  <c r="C105" i="14"/>
  <c r="D105" i="14"/>
  <c r="B105" i="14"/>
  <c r="D92" i="14"/>
  <c r="B92" i="14"/>
  <c r="B80" i="14"/>
  <c r="D80" i="14"/>
  <c r="B81" i="14"/>
  <c r="C81" i="14"/>
  <c r="D81" i="14"/>
  <c r="B82" i="14"/>
  <c r="D82" i="14"/>
  <c r="B83" i="14"/>
  <c r="C83" i="14"/>
  <c r="D83" i="14"/>
  <c r="B84" i="14"/>
  <c r="D84" i="14"/>
  <c r="B85" i="14"/>
  <c r="D85" i="14"/>
  <c r="B86" i="14"/>
  <c r="D86" i="14"/>
  <c r="B87" i="14"/>
  <c r="C87" i="14"/>
  <c r="D87" i="14"/>
  <c r="B88" i="14"/>
  <c r="D88" i="14"/>
  <c r="C79" i="14"/>
  <c r="D79" i="14"/>
  <c r="B79" i="14"/>
  <c r="B71" i="14"/>
  <c r="D71" i="14"/>
  <c r="B72" i="14"/>
  <c r="D72" i="14"/>
  <c r="B73" i="14"/>
  <c r="D73" i="14"/>
  <c r="B74" i="14"/>
  <c r="D74" i="14"/>
  <c r="B75" i="14"/>
  <c r="D75" i="14"/>
  <c r="D70" i="14"/>
  <c r="B70" i="14"/>
  <c r="D58" i="14"/>
  <c r="B58" i="14"/>
  <c r="B49" i="14"/>
  <c r="C49" i="14"/>
  <c r="D49" i="14"/>
  <c r="B50" i="14"/>
  <c r="D50" i="14"/>
  <c r="B51" i="14"/>
  <c r="D51" i="14"/>
  <c r="B52" i="14"/>
  <c r="C52" i="14"/>
  <c r="D52" i="14"/>
  <c r="B53" i="14"/>
  <c r="D53" i="14"/>
  <c r="B54" i="14"/>
  <c r="D54" i="14"/>
  <c r="C48" i="14"/>
  <c r="D48" i="14"/>
  <c r="B48" i="14"/>
  <c r="F36" i="14"/>
  <c r="B32" i="14"/>
  <c r="B19" i="14"/>
  <c r="D19" i="14"/>
  <c r="B20" i="14"/>
  <c r="D20" i="14"/>
  <c r="B21" i="14"/>
  <c r="D21" i="14"/>
  <c r="B22" i="14"/>
  <c r="D22" i="14"/>
  <c r="B23" i="14"/>
  <c r="D23" i="14"/>
  <c r="B24" i="14"/>
  <c r="D24" i="14"/>
  <c r="B25" i="14"/>
  <c r="D25" i="14"/>
  <c r="B26" i="14"/>
  <c r="C26" i="14"/>
  <c r="D26" i="14"/>
  <c r="B27" i="14"/>
  <c r="D27" i="14"/>
  <c r="B28" i="14"/>
  <c r="D28" i="14"/>
  <c r="D18" i="14"/>
  <c r="B18" i="14"/>
  <c r="B9" i="14"/>
  <c r="D9" i="14"/>
  <c r="B10" i="14"/>
  <c r="D10" i="14"/>
  <c r="B11" i="14"/>
  <c r="C11" i="14"/>
  <c r="D11" i="14"/>
  <c r="B12" i="14"/>
  <c r="D12" i="14"/>
  <c r="B13" i="14"/>
  <c r="D13" i="14"/>
  <c r="B14" i="14"/>
  <c r="D14" i="14"/>
  <c r="D8" i="14"/>
  <c r="B8" i="14"/>
  <c r="E141" i="2" l="1"/>
  <c r="E138" i="1"/>
  <c r="C12" i="18"/>
  <c r="G12" i="18" s="1"/>
  <c r="C20" i="18"/>
  <c r="G20" i="18" s="1"/>
  <c r="D138" i="5"/>
  <c r="C9" i="18"/>
  <c r="G9" i="18" s="1"/>
  <c r="C8" i="18"/>
  <c r="C51" i="18"/>
  <c r="C84" i="14"/>
  <c r="C87" i="18"/>
  <c r="C129" i="18"/>
  <c r="C18" i="14"/>
  <c r="C29" i="14" s="1"/>
  <c r="E122" i="14"/>
  <c r="C56" i="18"/>
  <c r="G56" i="18" s="1"/>
  <c r="C86" i="18"/>
  <c r="C9" i="14"/>
  <c r="E105" i="14"/>
  <c r="E36" i="14"/>
  <c r="F40" i="15"/>
  <c r="F98" i="15"/>
  <c r="E16" i="16"/>
  <c r="E21" i="15"/>
  <c r="F13" i="17"/>
  <c r="F76" i="17"/>
  <c r="E21" i="17"/>
  <c r="E81" i="17"/>
  <c r="E88" i="17"/>
  <c r="H30" i="18"/>
  <c r="H26" i="18"/>
  <c r="H22" i="18"/>
  <c r="C29" i="18"/>
  <c r="C20" i="14"/>
  <c r="C13" i="18"/>
  <c r="C21" i="18"/>
  <c r="C44" i="18"/>
  <c r="C36" i="18"/>
  <c r="C52" i="18"/>
  <c r="G52" i="18" s="1"/>
  <c r="C65" i="18"/>
  <c r="G65" i="18" s="1"/>
  <c r="C77" i="18"/>
  <c r="C90" i="18"/>
  <c r="C99" i="18"/>
  <c r="C120" i="18"/>
  <c r="C112" i="18"/>
  <c r="G112" i="18" s="1"/>
  <c r="C129" i="14"/>
  <c r="C132" i="18"/>
  <c r="G132" i="18" s="1"/>
  <c r="C79" i="1"/>
  <c r="C58" i="3"/>
  <c r="C55" i="15"/>
  <c r="C10" i="14"/>
  <c r="C10" i="18"/>
  <c r="G10" i="18" s="1"/>
  <c r="C73" i="14"/>
  <c r="C76" i="18"/>
  <c r="G76" i="18" s="1"/>
  <c r="C86" i="14"/>
  <c r="C89" i="18"/>
  <c r="G89" i="18" s="1"/>
  <c r="C108" i="14"/>
  <c r="C111" i="18"/>
  <c r="C95" i="18"/>
  <c r="F115" i="15"/>
  <c r="C62" i="18"/>
  <c r="G62" i="18" s="1"/>
  <c r="C96" i="18"/>
  <c r="C74" i="14"/>
  <c r="D138" i="3"/>
  <c r="E138" i="3" s="1"/>
  <c r="C88" i="15"/>
  <c r="C54" i="14"/>
  <c r="F111" i="17"/>
  <c r="E107" i="17"/>
  <c r="C25" i="18"/>
  <c r="C61" i="18"/>
  <c r="C70" i="18" s="1"/>
  <c r="C58" i="14"/>
  <c r="C128" i="14"/>
  <c r="F23" i="15"/>
  <c r="F128" i="15"/>
  <c r="F53" i="17"/>
  <c r="F113" i="17"/>
  <c r="C19" i="18"/>
  <c r="C11" i="18"/>
  <c r="G11" i="18" s="1"/>
  <c r="C23" i="14"/>
  <c r="C24" i="18"/>
  <c r="G24" i="18" s="1"/>
  <c r="C44" i="14"/>
  <c r="C47" i="18"/>
  <c r="C36" i="14"/>
  <c r="C39" i="18"/>
  <c r="C55" i="18"/>
  <c r="C68" i="18"/>
  <c r="G68" i="18" s="1"/>
  <c r="C82" i="14"/>
  <c r="C89" i="14" s="1"/>
  <c r="C85" i="18"/>
  <c r="G85" i="18" s="1"/>
  <c r="C102" i="18"/>
  <c r="C115" i="18"/>
  <c r="C125" i="18"/>
  <c r="C127" i="18"/>
  <c r="C136" i="4"/>
  <c r="C13" i="14"/>
  <c r="C86" i="15"/>
  <c r="H138" i="5"/>
  <c r="C27" i="14"/>
  <c r="C28" i="18"/>
  <c r="C40" i="14"/>
  <c r="C43" i="18"/>
  <c r="C90" i="15"/>
  <c r="C63" i="18"/>
  <c r="G63" i="18" s="1"/>
  <c r="C88" i="18"/>
  <c r="G88" i="18" s="1"/>
  <c r="C97" i="18"/>
  <c r="C127" i="14"/>
  <c r="C130" i="18"/>
  <c r="C19" i="14"/>
  <c r="C66" i="14"/>
  <c r="F55" i="15"/>
  <c r="C25" i="14"/>
  <c r="C26" i="18"/>
  <c r="G26" i="18" s="1"/>
  <c r="C104" i="18"/>
  <c r="C106" i="14"/>
  <c r="C109" i="18"/>
  <c r="E79" i="14"/>
  <c r="F118" i="15"/>
  <c r="C40" i="18"/>
  <c r="G40" i="18" s="1"/>
  <c r="C103" i="18"/>
  <c r="C125" i="14"/>
  <c r="C128" i="18"/>
  <c r="F39" i="14"/>
  <c r="C85" i="14"/>
  <c r="C92" i="14"/>
  <c r="F55" i="17"/>
  <c r="C31" i="18"/>
  <c r="C23" i="18"/>
  <c r="C15" i="18"/>
  <c r="G15" i="18" s="1"/>
  <c r="C46" i="18"/>
  <c r="G46" i="18" s="1"/>
  <c r="C38" i="18"/>
  <c r="C54" i="18"/>
  <c r="C67" i="18"/>
  <c r="C73" i="18"/>
  <c r="C101" i="18"/>
  <c r="C108" i="18"/>
  <c r="C122" i="18" s="1"/>
  <c r="C114" i="18"/>
  <c r="G114" i="18" s="1"/>
  <c r="C131" i="14"/>
  <c r="C134" i="18"/>
  <c r="C126" i="18"/>
  <c r="H138" i="1"/>
  <c r="C135" i="18"/>
  <c r="C100" i="14"/>
  <c r="I138" i="5"/>
  <c r="C82" i="15"/>
  <c r="E72" i="15"/>
  <c r="E124" i="15"/>
  <c r="C38" i="14"/>
  <c r="C41" i="18"/>
  <c r="C71" i="14"/>
  <c r="C74" i="18"/>
  <c r="C117" i="18"/>
  <c r="E19" i="15"/>
  <c r="E94" i="15"/>
  <c r="F38" i="17"/>
  <c r="C35" i="18"/>
  <c r="C116" i="18"/>
  <c r="D138" i="4"/>
  <c r="C58" i="1"/>
  <c r="C105" i="1"/>
  <c r="C53" i="14"/>
  <c r="C113" i="14"/>
  <c r="F85" i="15"/>
  <c r="E9" i="15"/>
  <c r="E27" i="15"/>
  <c r="E44" i="15"/>
  <c r="E53" i="15"/>
  <c r="E132" i="15"/>
  <c r="F10" i="17"/>
  <c r="F119" i="17"/>
  <c r="E62" i="17"/>
  <c r="E98" i="17"/>
  <c r="E128" i="17"/>
  <c r="C30" i="18"/>
  <c r="C21" i="14"/>
  <c r="C22" i="18"/>
  <c r="G22" i="18" s="1"/>
  <c r="C14" i="18"/>
  <c r="G14" i="18" s="1"/>
  <c r="C42" i="14"/>
  <c r="C45" i="18"/>
  <c r="C34" i="14"/>
  <c r="C37" i="18"/>
  <c r="C53" i="18"/>
  <c r="C66" i="18"/>
  <c r="C75" i="14"/>
  <c r="C78" i="18"/>
  <c r="G78" i="18" s="1"/>
  <c r="C88" i="14"/>
  <c r="C91" i="18"/>
  <c r="C80" i="14"/>
  <c r="C83" i="18"/>
  <c r="C100" i="18"/>
  <c r="C121" i="18"/>
  <c r="G121" i="18" s="1"/>
  <c r="C110" i="14"/>
  <c r="C113" i="18"/>
  <c r="G113" i="18" s="1"/>
  <c r="C133" i="18"/>
  <c r="G133" i="18" s="1"/>
  <c r="I138" i="1"/>
  <c r="C50" i="14"/>
  <c r="C96" i="14"/>
  <c r="C107" i="14"/>
  <c r="C84" i="15"/>
  <c r="C138" i="6"/>
  <c r="F14" i="14"/>
  <c r="E14" i="14"/>
  <c r="F11" i="14"/>
  <c r="E11" i="14"/>
  <c r="F19" i="14"/>
  <c r="E19" i="14"/>
  <c r="F53" i="14"/>
  <c r="E53" i="14"/>
  <c r="F51" i="14"/>
  <c r="E51" i="14"/>
  <c r="F50" i="14"/>
  <c r="E50" i="14"/>
  <c r="F49" i="14"/>
  <c r="E49" i="14"/>
  <c r="F58" i="14"/>
  <c r="E58" i="14"/>
  <c r="F88" i="14"/>
  <c r="E88" i="14"/>
  <c r="F87" i="14"/>
  <c r="E87" i="14"/>
  <c r="F84" i="14"/>
  <c r="E84" i="14"/>
  <c r="F83" i="14"/>
  <c r="E83" i="14"/>
  <c r="F80" i="14"/>
  <c r="E80" i="14"/>
  <c r="F118" i="14"/>
  <c r="E118" i="14"/>
  <c r="F117" i="14"/>
  <c r="E117" i="14"/>
  <c r="F114" i="14"/>
  <c r="E114" i="14"/>
  <c r="F113" i="14"/>
  <c r="E113" i="14"/>
  <c r="F110" i="14"/>
  <c r="E110" i="14"/>
  <c r="F109" i="14"/>
  <c r="E109" i="14"/>
  <c r="F131" i="14"/>
  <c r="E131" i="14"/>
  <c r="F130" i="14"/>
  <c r="E130" i="14"/>
  <c r="F129" i="14"/>
  <c r="E129" i="14"/>
  <c r="F128" i="14"/>
  <c r="E128" i="14"/>
  <c r="F125" i="14"/>
  <c r="E125" i="14"/>
  <c r="F124" i="14"/>
  <c r="E124" i="14"/>
  <c r="F123" i="14"/>
  <c r="E123" i="14"/>
  <c r="F32" i="14"/>
  <c r="E32" i="14"/>
  <c r="F44" i="14"/>
  <c r="E44" i="14"/>
  <c r="F43" i="14"/>
  <c r="E43" i="14"/>
  <c r="F38" i="14"/>
  <c r="E38" i="14"/>
  <c r="F37" i="14"/>
  <c r="E37" i="14"/>
  <c r="F35" i="14"/>
  <c r="E35" i="14"/>
  <c r="F66" i="14"/>
  <c r="E66" i="14"/>
  <c r="F62" i="14"/>
  <c r="E62" i="14"/>
  <c r="F61" i="14"/>
  <c r="E61" i="14"/>
  <c r="F60" i="14"/>
  <c r="E60" i="14"/>
  <c r="F59" i="14"/>
  <c r="E59" i="14"/>
  <c r="F13" i="15"/>
  <c r="E13" i="15"/>
  <c r="F28" i="15"/>
  <c r="E28" i="15"/>
  <c r="F26" i="15"/>
  <c r="E26" i="15"/>
  <c r="F24" i="15"/>
  <c r="E24" i="15"/>
  <c r="F45" i="15"/>
  <c r="E45" i="15"/>
  <c r="F43" i="15"/>
  <c r="E43" i="15"/>
  <c r="F41" i="15"/>
  <c r="E41" i="15"/>
  <c r="F39" i="15"/>
  <c r="E39" i="15"/>
  <c r="F37" i="15"/>
  <c r="E37" i="15"/>
  <c r="F54" i="15"/>
  <c r="E54" i="15"/>
  <c r="F52" i="15"/>
  <c r="E52" i="15"/>
  <c r="F68" i="15"/>
  <c r="E68" i="15"/>
  <c r="F66" i="15"/>
  <c r="E66" i="15"/>
  <c r="F62" i="15"/>
  <c r="E62" i="15"/>
  <c r="F77" i="15"/>
  <c r="E77" i="15"/>
  <c r="F74" i="15"/>
  <c r="E74" i="15"/>
  <c r="F88" i="15"/>
  <c r="E88" i="15"/>
  <c r="F87" i="15"/>
  <c r="E87" i="15"/>
  <c r="F84" i="15"/>
  <c r="E84" i="15"/>
  <c r="F83" i="15"/>
  <c r="E83" i="15"/>
  <c r="F102" i="15"/>
  <c r="E102" i="15"/>
  <c r="F100" i="15"/>
  <c r="E100" i="15"/>
  <c r="F95" i="15"/>
  <c r="E95" i="15"/>
  <c r="F119" i="15"/>
  <c r="E119" i="15"/>
  <c r="F117" i="15"/>
  <c r="E117" i="15"/>
  <c r="F113" i="15"/>
  <c r="E113" i="15"/>
  <c r="F108" i="15"/>
  <c r="E108" i="15"/>
  <c r="F133" i="15"/>
  <c r="E133" i="15"/>
  <c r="F131" i="15"/>
  <c r="E131" i="15"/>
  <c r="F129" i="15"/>
  <c r="E129" i="15"/>
  <c r="F127" i="15"/>
  <c r="E127" i="15"/>
  <c r="F125" i="15"/>
  <c r="E125" i="15"/>
  <c r="F14" i="17"/>
  <c r="E14" i="17"/>
  <c r="F12" i="17"/>
  <c r="E12" i="17"/>
  <c r="F29" i="17"/>
  <c r="E29" i="17"/>
  <c r="F23" i="17"/>
  <c r="E23" i="17"/>
  <c r="F45" i="17"/>
  <c r="E45" i="17"/>
  <c r="F43" i="17"/>
  <c r="E43" i="17"/>
  <c r="F41" i="17"/>
  <c r="E41" i="17"/>
  <c r="F39" i="17"/>
  <c r="E39" i="17"/>
  <c r="F37" i="17"/>
  <c r="E37" i="17"/>
  <c r="F35" i="17"/>
  <c r="E35" i="17"/>
  <c r="F56" i="17"/>
  <c r="E56" i="17"/>
  <c r="F54" i="17"/>
  <c r="E54" i="17"/>
  <c r="F52" i="17"/>
  <c r="E52" i="17"/>
  <c r="F67" i="17"/>
  <c r="E67" i="17"/>
  <c r="F65" i="17"/>
  <c r="E65" i="17"/>
  <c r="F63" i="17"/>
  <c r="E63" i="17"/>
  <c r="F61" i="17"/>
  <c r="E61" i="17"/>
  <c r="F77" i="17"/>
  <c r="E77" i="17"/>
  <c r="F75" i="17"/>
  <c r="E75" i="17"/>
  <c r="F73" i="17"/>
  <c r="E73" i="17"/>
  <c r="F90" i="17"/>
  <c r="E90" i="17"/>
  <c r="F86" i="17"/>
  <c r="E86" i="17"/>
  <c r="F84" i="17"/>
  <c r="E84" i="17"/>
  <c r="F82" i="17"/>
  <c r="E82" i="17"/>
  <c r="F103" i="17"/>
  <c r="E103" i="17"/>
  <c r="F101" i="17"/>
  <c r="E101" i="17"/>
  <c r="F99" i="17"/>
  <c r="E99" i="17"/>
  <c r="F97" i="17"/>
  <c r="E97" i="17"/>
  <c r="F95" i="17"/>
  <c r="E95" i="17"/>
  <c r="F120" i="17"/>
  <c r="E120" i="17"/>
  <c r="F118" i="17"/>
  <c r="E118" i="17"/>
  <c r="F116" i="17"/>
  <c r="E116" i="17"/>
  <c r="F114" i="17"/>
  <c r="E114" i="17"/>
  <c r="F112" i="17"/>
  <c r="E112" i="17"/>
  <c r="F110" i="17"/>
  <c r="E110" i="17"/>
  <c r="F108" i="17"/>
  <c r="E108" i="17"/>
  <c r="F133" i="17"/>
  <c r="E133" i="17"/>
  <c r="F131" i="17"/>
  <c r="E131" i="17"/>
  <c r="F129" i="17"/>
  <c r="E129" i="17"/>
  <c r="F127" i="17"/>
  <c r="E127" i="17"/>
  <c r="F125" i="17"/>
  <c r="E125" i="17"/>
  <c r="F25" i="14"/>
  <c r="E25" i="14"/>
  <c r="F24" i="14"/>
  <c r="E24" i="14"/>
  <c r="F21" i="14"/>
  <c r="E21" i="14"/>
  <c r="F20" i="14"/>
  <c r="E20" i="14"/>
  <c r="F8" i="14"/>
  <c r="E8" i="14"/>
  <c r="F13" i="14"/>
  <c r="E13" i="14"/>
  <c r="F12" i="14"/>
  <c r="E12" i="14"/>
  <c r="F10" i="14"/>
  <c r="E10" i="14"/>
  <c r="F9" i="14"/>
  <c r="E9" i="14"/>
  <c r="F18" i="14"/>
  <c r="E18" i="14"/>
  <c r="F28" i="14"/>
  <c r="E28" i="14"/>
  <c r="F27" i="14"/>
  <c r="E27" i="14"/>
  <c r="F26" i="14"/>
  <c r="E26" i="14"/>
  <c r="F23" i="14"/>
  <c r="E23" i="14"/>
  <c r="F22" i="14"/>
  <c r="E22" i="14"/>
  <c r="F48" i="14"/>
  <c r="E48" i="14"/>
  <c r="F54" i="14"/>
  <c r="E54" i="14"/>
  <c r="F52" i="14"/>
  <c r="E52" i="14"/>
  <c r="F70" i="14"/>
  <c r="E70" i="14"/>
  <c r="F75" i="14"/>
  <c r="E75" i="14"/>
  <c r="F74" i="14"/>
  <c r="E74" i="14"/>
  <c r="F73" i="14"/>
  <c r="E73" i="14"/>
  <c r="F72" i="14"/>
  <c r="E72" i="14"/>
  <c r="F71" i="14"/>
  <c r="E71" i="14"/>
  <c r="F86" i="14"/>
  <c r="E86" i="14"/>
  <c r="F85" i="14"/>
  <c r="E85" i="14"/>
  <c r="F82" i="14"/>
  <c r="E82" i="14"/>
  <c r="F81" i="14"/>
  <c r="E81" i="14"/>
  <c r="F116" i="14"/>
  <c r="E116" i="14"/>
  <c r="F115" i="14"/>
  <c r="E115" i="14"/>
  <c r="F112" i="14"/>
  <c r="E112" i="14"/>
  <c r="F111" i="14"/>
  <c r="E111" i="14"/>
  <c r="F108" i="14"/>
  <c r="E108" i="14"/>
  <c r="F107" i="14"/>
  <c r="E107" i="14"/>
  <c r="F106" i="14"/>
  <c r="E106" i="14"/>
  <c r="F101" i="14"/>
  <c r="E101" i="14"/>
  <c r="F100" i="14"/>
  <c r="E100" i="14"/>
  <c r="F99" i="14"/>
  <c r="E99" i="14"/>
  <c r="F98" i="14"/>
  <c r="E98" i="14"/>
  <c r="F97" i="14"/>
  <c r="E97" i="14"/>
  <c r="F96" i="14"/>
  <c r="E96" i="14"/>
  <c r="F95" i="14"/>
  <c r="E95" i="14"/>
  <c r="F94" i="14"/>
  <c r="E94" i="14"/>
  <c r="F93" i="14"/>
  <c r="E93" i="14"/>
  <c r="F127" i="14"/>
  <c r="E127" i="14"/>
  <c r="F126" i="14"/>
  <c r="E126" i="14"/>
  <c r="F42" i="14"/>
  <c r="E42" i="14"/>
  <c r="F41" i="14"/>
  <c r="E41" i="14"/>
  <c r="F34" i="14"/>
  <c r="E34" i="14"/>
  <c r="F64" i="14"/>
  <c r="E64" i="14"/>
  <c r="F63" i="14"/>
  <c r="E63" i="14"/>
  <c r="F8" i="15"/>
  <c r="E8" i="15"/>
  <c r="F15" i="15"/>
  <c r="E15" i="15"/>
  <c r="F14" i="15"/>
  <c r="E14" i="15"/>
  <c r="F12" i="15"/>
  <c r="E12" i="15"/>
  <c r="F11" i="15"/>
  <c r="E11" i="15"/>
  <c r="F29" i="15"/>
  <c r="E29" i="15"/>
  <c r="F25" i="15"/>
  <c r="E25" i="15"/>
  <c r="F22" i="15"/>
  <c r="E22" i="15"/>
  <c r="F20" i="15"/>
  <c r="E20" i="15"/>
  <c r="F34" i="15"/>
  <c r="E34" i="15"/>
  <c r="F46" i="15"/>
  <c r="E46" i="15"/>
  <c r="F42" i="15"/>
  <c r="E42" i="15"/>
  <c r="F38" i="15"/>
  <c r="E38" i="15"/>
  <c r="F36" i="15"/>
  <c r="E36" i="15"/>
  <c r="F56" i="15"/>
  <c r="E56" i="15"/>
  <c r="F67" i="15"/>
  <c r="E67" i="15"/>
  <c r="F65" i="15"/>
  <c r="E65" i="15"/>
  <c r="F63" i="15"/>
  <c r="E63" i="15"/>
  <c r="F75" i="15"/>
  <c r="E75" i="15"/>
  <c r="F73" i="15"/>
  <c r="E73" i="15"/>
  <c r="F90" i="15"/>
  <c r="E90" i="15"/>
  <c r="F89" i="15"/>
  <c r="E89" i="15"/>
  <c r="F86" i="15"/>
  <c r="E86" i="15"/>
  <c r="F82" i="15"/>
  <c r="E82" i="15"/>
  <c r="F101" i="15"/>
  <c r="E101" i="15"/>
  <c r="F99" i="15"/>
  <c r="E99" i="15"/>
  <c r="F97" i="15"/>
  <c r="E97" i="15"/>
  <c r="F96" i="15"/>
  <c r="E96" i="15"/>
  <c r="F103" i="15"/>
  <c r="E103" i="15"/>
  <c r="F120" i="15"/>
  <c r="E120" i="15"/>
  <c r="F116" i="15"/>
  <c r="E116" i="15"/>
  <c r="F114" i="15"/>
  <c r="E114" i="15"/>
  <c r="F112" i="15"/>
  <c r="E112" i="15"/>
  <c r="F109" i="15"/>
  <c r="E109" i="15"/>
  <c r="F130" i="15"/>
  <c r="E130" i="15"/>
  <c r="F126" i="15"/>
  <c r="E126" i="15"/>
  <c r="F15" i="17"/>
  <c r="E15" i="17"/>
  <c r="F11" i="17"/>
  <c r="E11" i="17"/>
  <c r="F9" i="17"/>
  <c r="E9" i="17"/>
  <c r="E16" i="17" s="1"/>
  <c r="F19" i="17"/>
  <c r="E19" i="17"/>
  <c r="F30" i="17"/>
  <c r="E30" i="17"/>
  <c r="F28" i="17"/>
  <c r="E28" i="17"/>
  <c r="F26" i="17"/>
  <c r="E26" i="17"/>
  <c r="F24" i="17"/>
  <c r="E24" i="17"/>
  <c r="F22" i="17"/>
  <c r="E22" i="17"/>
  <c r="F46" i="17"/>
  <c r="E46" i="17"/>
  <c r="F44" i="17"/>
  <c r="E44" i="17"/>
  <c r="F42" i="17"/>
  <c r="E42" i="17"/>
  <c r="F40" i="17"/>
  <c r="E40" i="17"/>
  <c r="F36" i="17"/>
  <c r="E36" i="17"/>
  <c r="F51" i="17"/>
  <c r="E51" i="17"/>
  <c r="F68" i="17"/>
  <c r="E68" i="17"/>
  <c r="F66" i="17"/>
  <c r="E66" i="17"/>
  <c r="F64" i="17"/>
  <c r="E64" i="17"/>
  <c r="F74" i="17"/>
  <c r="E74" i="17"/>
  <c r="F89" i="17"/>
  <c r="E89" i="17"/>
  <c r="F87" i="17"/>
  <c r="E87" i="17"/>
  <c r="F85" i="17"/>
  <c r="E85" i="17"/>
  <c r="F83" i="17"/>
  <c r="E83" i="17"/>
  <c r="F102" i="17"/>
  <c r="E102" i="17"/>
  <c r="F100" i="17"/>
  <c r="E100" i="17"/>
  <c r="F117" i="17"/>
  <c r="E117" i="17"/>
  <c r="F109" i="17"/>
  <c r="E109" i="17"/>
  <c r="F130" i="17"/>
  <c r="E130" i="17"/>
  <c r="F126" i="17"/>
  <c r="E126" i="17"/>
  <c r="E92" i="14"/>
  <c r="E40" i="14"/>
  <c r="E33" i="14"/>
  <c r="E65" i="14"/>
  <c r="E60" i="15"/>
  <c r="E61" i="15"/>
  <c r="E81" i="15"/>
  <c r="E107" i="15"/>
  <c r="E110" i="15"/>
  <c r="E81" i="16"/>
  <c r="E8" i="17"/>
  <c r="E34" i="17"/>
  <c r="E60" i="17"/>
  <c r="C78" i="17"/>
  <c r="B16" i="17"/>
  <c r="D134" i="17"/>
  <c r="C121" i="17"/>
  <c r="D121" i="17"/>
  <c r="B121" i="17"/>
  <c r="D78" i="17"/>
  <c r="F78" i="17" s="1"/>
  <c r="E87" i="18"/>
  <c r="D91" i="17"/>
  <c r="B91" i="17"/>
  <c r="B69" i="17"/>
  <c r="C69" i="17"/>
  <c r="D57" i="17"/>
  <c r="C57" i="17"/>
  <c r="B57" i="17"/>
  <c r="B47" i="17"/>
  <c r="B31" i="17"/>
  <c r="D31" i="17"/>
  <c r="C31" i="17"/>
  <c r="C16" i="17"/>
  <c r="D16" i="17"/>
  <c r="F16" i="17" s="1"/>
  <c r="B69" i="16"/>
  <c r="E124" i="16"/>
  <c r="E72" i="16"/>
  <c r="C69" i="16"/>
  <c r="E31" i="16"/>
  <c r="H11" i="18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3" i="16"/>
  <c r="E102" i="16"/>
  <c r="E101" i="16"/>
  <c r="E100" i="16"/>
  <c r="E99" i="16"/>
  <c r="E98" i="16"/>
  <c r="E97" i="16"/>
  <c r="C104" i="16"/>
  <c r="E96" i="16"/>
  <c r="E95" i="16"/>
  <c r="E94" i="16"/>
  <c r="E90" i="16"/>
  <c r="E89" i="16"/>
  <c r="E88" i="16"/>
  <c r="E87" i="16"/>
  <c r="E86" i="16"/>
  <c r="E85" i="16"/>
  <c r="E84" i="16"/>
  <c r="E83" i="16"/>
  <c r="E82" i="16"/>
  <c r="E77" i="16"/>
  <c r="E76" i="16"/>
  <c r="E75" i="16"/>
  <c r="E74" i="16"/>
  <c r="E73" i="16"/>
  <c r="E68" i="16"/>
  <c r="E67" i="16"/>
  <c r="E66" i="16"/>
  <c r="E65" i="16"/>
  <c r="D69" i="16"/>
  <c r="E64" i="16"/>
  <c r="E63" i="16"/>
  <c r="E62" i="16"/>
  <c r="E61" i="16"/>
  <c r="E56" i="16"/>
  <c r="E55" i="16"/>
  <c r="E54" i="16"/>
  <c r="E53" i="16"/>
  <c r="E52" i="16"/>
  <c r="E51" i="16"/>
  <c r="E50" i="16"/>
  <c r="E138" i="7"/>
  <c r="C138" i="7"/>
  <c r="E133" i="16"/>
  <c r="E132" i="16"/>
  <c r="E131" i="16"/>
  <c r="E130" i="16"/>
  <c r="E129" i="16"/>
  <c r="C134" i="16"/>
  <c r="E128" i="16"/>
  <c r="E127" i="16"/>
  <c r="E126" i="16"/>
  <c r="E125" i="16"/>
  <c r="C121" i="16"/>
  <c r="C57" i="16"/>
  <c r="F16" i="16"/>
  <c r="C136" i="5"/>
  <c r="E136" i="5"/>
  <c r="C122" i="5"/>
  <c r="E122" i="5"/>
  <c r="C97" i="15"/>
  <c r="C104" i="15" s="1"/>
  <c r="C105" i="5"/>
  <c r="E105" i="5"/>
  <c r="C92" i="5"/>
  <c r="E92" i="5"/>
  <c r="C79" i="5"/>
  <c r="E79" i="5"/>
  <c r="C70" i="5"/>
  <c r="C61" i="15"/>
  <c r="C60" i="15"/>
  <c r="C69" i="15" s="1"/>
  <c r="C58" i="5"/>
  <c r="E58" i="5"/>
  <c r="C48" i="5"/>
  <c r="E48" i="5"/>
  <c r="C32" i="5"/>
  <c r="E32" i="5"/>
  <c r="E70" i="5"/>
  <c r="H20" i="18"/>
  <c r="C16" i="5"/>
  <c r="E16" i="5"/>
  <c r="B138" i="5"/>
  <c r="H24" i="18"/>
  <c r="C110" i="15"/>
  <c r="C121" i="15" s="1"/>
  <c r="G98" i="18"/>
  <c r="C91" i="15"/>
  <c r="B57" i="15"/>
  <c r="D57" i="15"/>
  <c r="C24" i="15"/>
  <c r="B31" i="15"/>
  <c r="D31" i="15"/>
  <c r="G23" i="18"/>
  <c r="C16" i="3"/>
  <c r="E16" i="3"/>
  <c r="C134" i="15"/>
  <c r="C136" i="3"/>
  <c r="E136" i="3"/>
  <c r="C139" i="2"/>
  <c r="C125" i="2"/>
  <c r="E125" i="2"/>
  <c r="C107" i="2"/>
  <c r="E107" i="2"/>
  <c r="C94" i="2"/>
  <c r="E94" i="2"/>
  <c r="G77" i="18"/>
  <c r="C81" i="2"/>
  <c r="E81" i="2"/>
  <c r="E60" i="2"/>
  <c r="C60" i="2"/>
  <c r="C50" i="2"/>
  <c r="E50" i="2"/>
  <c r="C32" i="2"/>
  <c r="E32" i="2"/>
  <c r="E16" i="2"/>
  <c r="C16" i="2"/>
  <c r="E139" i="2"/>
  <c r="G55" i="18"/>
  <c r="G57" i="18"/>
  <c r="F50" i="15"/>
  <c r="C57" i="15"/>
  <c r="C16" i="16"/>
  <c r="C47" i="16"/>
  <c r="B47" i="16"/>
  <c r="E47" i="16" s="1"/>
  <c r="D47" i="17"/>
  <c r="E47" i="17" s="1"/>
  <c r="D69" i="17"/>
  <c r="E69" i="17" s="1"/>
  <c r="C91" i="17"/>
  <c r="C104" i="17"/>
  <c r="B78" i="17"/>
  <c r="B134" i="17"/>
  <c r="H15" i="18"/>
  <c r="C122" i="1"/>
  <c r="C138" i="1" s="1"/>
  <c r="E122" i="1"/>
  <c r="E105" i="1"/>
  <c r="C94" i="14"/>
  <c r="C98" i="14"/>
  <c r="C92" i="1"/>
  <c r="E92" i="1"/>
  <c r="E79" i="1"/>
  <c r="C72" i="14"/>
  <c r="C76" i="14" s="1"/>
  <c r="C70" i="1"/>
  <c r="E70" i="1"/>
  <c r="C51" i="14"/>
  <c r="E58" i="1"/>
  <c r="C48" i="1"/>
  <c r="E48" i="1"/>
  <c r="C41" i="14"/>
  <c r="C37" i="14"/>
  <c r="C33" i="14"/>
  <c r="C45" i="14" s="1"/>
  <c r="E32" i="1"/>
  <c r="C16" i="1"/>
  <c r="E16" i="1"/>
  <c r="E136" i="1"/>
  <c r="H138" i="4"/>
  <c r="C118" i="14"/>
  <c r="C116" i="14"/>
  <c r="C114" i="14"/>
  <c r="C112" i="14"/>
  <c r="C65" i="14"/>
  <c r="C61" i="14"/>
  <c r="I138" i="4"/>
  <c r="C124" i="14"/>
  <c r="E136" i="4"/>
  <c r="B136" i="18"/>
  <c r="C122" i="4"/>
  <c r="B122" i="18"/>
  <c r="E122" i="4"/>
  <c r="B105" i="18"/>
  <c r="C105" i="4"/>
  <c r="E105" i="4"/>
  <c r="C92" i="4"/>
  <c r="E92" i="4"/>
  <c r="B92" i="18"/>
  <c r="E79" i="4"/>
  <c r="C79" i="4"/>
  <c r="B79" i="18"/>
  <c r="C70" i="4"/>
  <c r="D70" i="18"/>
  <c r="F70" i="18" s="1"/>
  <c r="E70" i="4"/>
  <c r="B58" i="18"/>
  <c r="C58" i="4"/>
  <c r="E58" i="4"/>
  <c r="C48" i="4"/>
  <c r="D48" i="18"/>
  <c r="F48" i="18" s="1"/>
  <c r="E48" i="4"/>
  <c r="C32" i="4"/>
  <c r="E32" i="4"/>
  <c r="E16" i="4"/>
  <c r="C16" i="4"/>
  <c r="C101" i="14"/>
  <c r="C99" i="14"/>
  <c r="C97" i="14"/>
  <c r="C95" i="14"/>
  <c r="C93" i="14"/>
  <c r="C64" i="14"/>
  <c r="C62" i="14"/>
  <c r="C60" i="14"/>
  <c r="D32" i="18"/>
  <c r="B70" i="18"/>
  <c r="D79" i="18"/>
  <c r="D92" i="18"/>
  <c r="F92" i="18" s="1"/>
  <c r="D122" i="18"/>
  <c r="D136" i="18"/>
  <c r="F136" i="18" s="1"/>
  <c r="G135" i="18"/>
  <c r="H135" i="18"/>
  <c r="H133" i="18"/>
  <c r="G131" i="18"/>
  <c r="H131" i="18"/>
  <c r="G129" i="18"/>
  <c r="H129" i="18"/>
  <c r="H127" i="18"/>
  <c r="G134" i="18"/>
  <c r="H134" i="18"/>
  <c r="H132" i="18"/>
  <c r="G130" i="18"/>
  <c r="H130" i="18"/>
  <c r="G128" i="18"/>
  <c r="H128" i="18"/>
  <c r="G126" i="18"/>
  <c r="H126" i="18"/>
  <c r="G29" i="18"/>
  <c r="F125" i="18"/>
  <c r="G125" i="18" s="1"/>
  <c r="H46" i="18"/>
  <c r="G44" i="18"/>
  <c r="H44" i="18"/>
  <c r="G42" i="18"/>
  <c r="H42" i="18"/>
  <c r="H40" i="18"/>
  <c r="G38" i="18"/>
  <c r="H38" i="18"/>
  <c r="G36" i="18"/>
  <c r="H36" i="18"/>
  <c r="H78" i="18"/>
  <c r="H76" i="18"/>
  <c r="G74" i="18"/>
  <c r="H74" i="18"/>
  <c r="G104" i="18"/>
  <c r="H104" i="18"/>
  <c r="G102" i="18"/>
  <c r="H102" i="18"/>
  <c r="G100" i="18"/>
  <c r="H100" i="18"/>
  <c r="H98" i="18"/>
  <c r="G96" i="18"/>
  <c r="H96" i="18"/>
  <c r="H121" i="18"/>
  <c r="H119" i="18"/>
  <c r="G119" i="18"/>
  <c r="H117" i="18"/>
  <c r="G117" i="18"/>
  <c r="G115" i="18"/>
  <c r="H115" i="18"/>
  <c r="H113" i="18"/>
  <c r="H111" i="18"/>
  <c r="G111" i="18"/>
  <c r="G109" i="18"/>
  <c r="H109" i="18"/>
  <c r="H56" i="18"/>
  <c r="G54" i="18"/>
  <c r="H54" i="18"/>
  <c r="G69" i="18"/>
  <c r="H69" i="18"/>
  <c r="G67" i="18"/>
  <c r="H67" i="18"/>
  <c r="H65" i="18"/>
  <c r="H63" i="18"/>
  <c r="H120" i="18"/>
  <c r="G120" i="18"/>
  <c r="H118" i="18"/>
  <c r="G118" i="18"/>
  <c r="G116" i="18"/>
  <c r="H116" i="18"/>
  <c r="H114" i="18"/>
  <c r="H112" i="18"/>
  <c r="G110" i="18"/>
  <c r="H110" i="18"/>
  <c r="B16" i="18"/>
  <c r="B48" i="18"/>
  <c r="E48" i="18" s="1"/>
  <c r="G51" i="18"/>
  <c r="F61" i="18"/>
  <c r="D105" i="18"/>
  <c r="F108" i="18"/>
  <c r="H13" i="18"/>
  <c r="G13" i="18"/>
  <c r="G31" i="18"/>
  <c r="H31" i="18"/>
  <c r="H14" i="18"/>
  <c r="H12" i="18"/>
  <c r="G27" i="18"/>
  <c r="H27" i="18"/>
  <c r="G25" i="18"/>
  <c r="H25" i="18"/>
  <c r="H23" i="18"/>
  <c r="G21" i="18"/>
  <c r="H21" i="18"/>
  <c r="G47" i="18"/>
  <c r="H47" i="18"/>
  <c r="G45" i="18"/>
  <c r="H45" i="18"/>
  <c r="G43" i="18"/>
  <c r="H43" i="18"/>
  <c r="G41" i="18"/>
  <c r="H41" i="18"/>
  <c r="G39" i="18"/>
  <c r="H39" i="18"/>
  <c r="G37" i="18"/>
  <c r="H37" i="18"/>
  <c r="H57" i="18"/>
  <c r="H55" i="18"/>
  <c r="H53" i="18"/>
  <c r="H91" i="18"/>
  <c r="G91" i="18"/>
  <c r="H89" i="18"/>
  <c r="H87" i="18"/>
  <c r="G87" i="18"/>
  <c r="H85" i="18"/>
  <c r="H83" i="18"/>
  <c r="G83" i="18"/>
  <c r="H103" i="18"/>
  <c r="G101" i="18"/>
  <c r="H101" i="18"/>
  <c r="G99" i="18"/>
  <c r="H99" i="18"/>
  <c r="D16" i="18"/>
  <c r="F16" i="18" s="1"/>
  <c r="F8" i="18"/>
  <c r="H52" i="18"/>
  <c r="H68" i="18"/>
  <c r="G66" i="18"/>
  <c r="H66" i="18"/>
  <c r="G64" i="18"/>
  <c r="H64" i="18"/>
  <c r="H62" i="18"/>
  <c r="H77" i="18"/>
  <c r="H75" i="18"/>
  <c r="H90" i="18"/>
  <c r="G90" i="18"/>
  <c r="H88" i="18"/>
  <c r="H86" i="18"/>
  <c r="G86" i="18"/>
  <c r="H84" i="18"/>
  <c r="G84" i="18"/>
  <c r="B32" i="18"/>
  <c r="H29" i="18"/>
  <c r="G28" i="18"/>
  <c r="F19" i="18"/>
  <c r="G30" i="18"/>
  <c r="C48" i="18"/>
  <c r="D58" i="18"/>
  <c r="F82" i="18"/>
  <c r="G82" i="18" s="1"/>
  <c r="G95" i="18"/>
  <c r="F97" i="18"/>
  <c r="F35" i="18"/>
  <c r="G35" i="18" s="1"/>
  <c r="F73" i="18"/>
  <c r="G73" i="18" s="1"/>
  <c r="H95" i="18"/>
  <c r="H51" i="18"/>
  <c r="C134" i="17"/>
  <c r="D104" i="17"/>
  <c r="E104" i="17" s="1"/>
  <c r="B104" i="17"/>
  <c r="C47" i="17"/>
  <c r="F8" i="17"/>
  <c r="F20" i="17"/>
  <c r="F34" i="17"/>
  <c r="F47" i="17" s="1"/>
  <c r="F50" i="17"/>
  <c r="F60" i="17"/>
  <c r="F72" i="17"/>
  <c r="F94" i="17"/>
  <c r="F124" i="17"/>
  <c r="F81" i="17"/>
  <c r="F107" i="17"/>
  <c r="C91" i="16"/>
  <c r="C78" i="16"/>
  <c r="B57" i="16"/>
  <c r="D57" i="16"/>
  <c r="B78" i="16"/>
  <c r="I74" i="16" s="1"/>
  <c r="D78" i="16"/>
  <c r="B91" i="16"/>
  <c r="D91" i="16"/>
  <c r="B104" i="16"/>
  <c r="D104" i="16"/>
  <c r="B121" i="16"/>
  <c r="D121" i="16"/>
  <c r="B134" i="16"/>
  <c r="D134" i="16"/>
  <c r="C78" i="15"/>
  <c r="F20" i="16"/>
  <c r="F34" i="16"/>
  <c r="F47" i="16" s="1"/>
  <c r="F50" i="16"/>
  <c r="F60" i="16"/>
  <c r="F72" i="16"/>
  <c r="F94" i="16"/>
  <c r="F124" i="16"/>
  <c r="F8" i="16"/>
  <c r="F81" i="16"/>
  <c r="F107" i="16"/>
  <c r="C16" i="15"/>
  <c r="B16" i="15"/>
  <c r="D16" i="15"/>
  <c r="C47" i="15"/>
  <c r="B47" i="15"/>
  <c r="D47" i="15"/>
  <c r="B69" i="15"/>
  <c r="D69" i="15"/>
  <c r="B78" i="15"/>
  <c r="D78" i="15"/>
  <c r="B91" i="15"/>
  <c r="D91" i="15"/>
  <c r="B104" i="15"/>
  <c r="D104" i="15"/>
  <c r="B121" i="15"/>
  <c r="D121" i="15"/>
  <c r="B134" i="15"/>
  <c r="D134" i="15"/>
  <c r="F10" i="15"/>
  <c r="F21" i="15"/>
  <c r="F35" i="15"/>
  <c r="F51" i="15"/>
  <c r="F61" i="15"/>
  <c r="F81" i="15"/>
  <c r="F107" i="15"/>
  <c r="F72" i="15"/>
  <c r="F94" i="15"/>
  <c r="F124" i="15"/>
  <c r="D132" i="14"/>
  <c r="B132" i="14"/>
  <c r="C132" i="14"/>
  <c r="F122" i="14"/>
  <c r="D119" i="14"/>
  <c r="E119" i="14" s="1"/>
  <c r="B119" i="14"/>
  <c r="F105" i="14"/>
  <c r="B67" i="14"/>
  <c r="B15" i="14"/>
  <c r="C15" i="14"/>
  <c r="B55" i="14"/>
  <c r="B29" i="14"/>
  <c r="B45" i="14"/>
  <c r="D89" i="14"/>
  <c r="D45" i="14"/>
  <c r="D67" i="14"/>
  <c r="E67" i="14" s="1"/>
  <c r="B76" i="14"/>
  <c r="B89" i="14"/>
  <c r="F79" i="14"/>
  <c r="D102" i="14"/>
  <c r="D15" i="14"/>
  <c r="F33" i="14"/>
  <c r="D55" i="14"/>
  <c r="D76" i="14"/>
  <c r="E76" i="14" s="1"/>
  <c r="B102" i="14"/>
  <c r="F92" i="14"/>
  <c r="D29" i="14"/>
  <c r="E132" i="14" l="1"/>
  <c r="C55" i="14"/>
  <c r="E31" i="17"/>
  <c r="G108" i="18"/>
  <c r="C141" i="2"/>
  <c r="F31" i="17"/>
  <c r="F45" i="14"/>
  <c r="F47" i="15"/>
  <c r="C138" i="3"/>
  <c r="F57" i="15"/>
  <c r="E57" i="15"/>
  <c r="F91" i="17"/>
  <c r="E91" i="17"/>
  <c r="E102" i="14"/>
  <c r="E89" i="14"/>
  <c r="E55" i="14"/>
  <c r="E134" i="15"/>
  <c r="E121" i="15"/>
  <c r="E104" i="15"/>
  <c r="E91" i="15"/>
  <c r="E78" i="15"/>
  <c r="E69" i="15"/>
  <c r="E31" i="15"/>
  <c r="E69" i="16"/>
  <c r="E57" i="17"/>
  <c r="E78" i="17"/>
  <c r="E121" i="17"/>
  <c r="E134" i="17"/>
  <c r="C92" i="18"/>
  <c r="G92" i="18" s="1"/>
  <c r="F121" i="17"/>
  <c r="F57" i="17"/>
  <c r="F134" i="17"/>
  <c r="E136" i="18"/>
  <c r="B136" i="17"/>
  <c r="E92" i="18"/>
  <c r="D136" i="17"/>
  <c r="E136" i="17" s="1"/>
  <c r="E70" i="18"/>
  <c r="E16" i="18"/>
  <c r="F122" i="18"/>
  <c r="G122" i="18" s="1"/>
  <c r="E122" i="18"/>
  <c r="F105" i="18"/>
  <c r="H105" i="18" s="1"/>
  <c r="E105" i="18"/>
  <c r="F79" i="18"/>
  <c r="H79" i="18" s="1"/>
  <c r="E79" i="18"/>
  <c r="F58" i="18"/>
  <c r="H58" i="18" s="1"/>
  <c r="E58" i="18"/>
  <c r="F32" i="18"/>
  <c r="H32" i="18" s="1"/>
  <c r="E32" i="18"/>
  <c r="G61" i="18"/>
  <c r="C105" i="18"/>
  <c r="H16" i="18"/>
  <c r="E121" i="16"/>
  <c r="G103" i="18"/>
  <c r="E104" i="16"/>
  <c r="E91" i="16"/>
  <c r="E78" i="16"/>
  <c r="F69" i="16"/>
  <c r="E57" i="16"/>
  <c r="B136" i="16"/>
  <c r="E134" i="16"/>
  <c r="G75" i="18"/>
  <c r="E138" i="5"/>
  <c r="C138" i="5"/>
  <c r="C32" i="18"/>
  <c r="C79" i="18"/>
  <c r="E47" i="15"/>
  <c r="F31" i="15"/>
  <c r="C31" i="15"/>
  <c r="C136" i="15" s="1"/>
  <c r="E16" i="15"/>
  <c r="F134" i="15"/>
  <c r="H48" i="18"/>
  <c r="H70" i="18"/>
  <c r="C67" i="14"/>
  <c r="H61" i="18"/>
  <c r="C58" i="18"/>
  <c r="G53" i="18"/>
  <c r="F104" i="15"/>
  <c r="F78" i="15"/>
  <c r="F69" i="15"/>
  <c r="F121" i="16"/>
  <c r="F91" i="16"/>
  <c r="F104" i="17"/>
  <c r="F69" i="17"/>
  <c r="F134" i="16"/>
  <c r="F121" i="15"/>
  <c r="F91" i="15"/>
  <c r="F16" i="15"/>
  <c r="F104" i="16"/>
  <c r="F78" i="16"/>
  <c r="F57" i="16"/>
  <c r="F31" i="16"/>
  <c r="C136" i="17"/>
  <c r="F132" i="14"/>
  <c r="C136" i="18"/>
  <c r="G127" i="18"/>
  <c r="C119" i="14"/>
  <c r="E138" i="4"/>
  <c r="H108" i="18"/>
  <c r="C138" i="4"/>
  <c r="H125" i="18"/>
  <c r="H136" i="18"/>
  <c r="F119" i="14"/>
  <c r="C102" i="14"/>
  <c r="F102" i="14"/>
  <c r="H92" i="18"/>
  <c r="F89" i="14"/>
  <c r="F76" i="14"/>
  <c r="F67" i="14"/>
  <c r="F55" i="14"/>
  <c r="E45" i="14"/>
  <c r="F29" i="14"/>
  <c r="G8" i="18"/>
  <c r="E15" i="14"/>
  <c r="F15" i="14"/>
  <c r="H82" i="18"/>
  <c r="H35" i="18"/>
  <c r="B138" i="18"/>
  <c r="D138" i="18"/>
  <c r="F138" i="18" s="1"/>
  <c r="H73" i="18"/>
  <c r="G19" i="18"/>
  <c r="H19" i="18"/>
  <c r="G48" i="18"/>
  <c r="G97" i="18"/>
  <c r="H97" i="18"/>
  <c r="H8" i="18"/>
  <c r="G70" i="18"/>
  <c r="C136" i="16"/>
  <c r="D136" i="16"/>
  <c r="B136" i="15"/>
  <c r="D136" i="15"/>
  <c r="E29" i="14"/>
  <c r="B134" i="14"/>
  <c r="D134" i="14"/>
  <c r="E136" i="15" l="1"/>
  <c r="F136" i="17"/>
  <c r="H122" i="18"/>
  <c r="G32" i="18"/>
  <c r="G105" i="18"/>
  <c r="G79" i="18"/>
  <c r="F136" i="16"/>
  <c r="E136" i="16"/>
  <c r="F136" i="15"/>
  <c r="G58" i="18"/>
  <c r="G136" i="18"/>
  <c r="C134" i="14"/>
  <c r="F134" i="14"/>
  <c r="C16" i="18"/>
  <c r="H138" i="18"/>
  <c r="G16" i="18" l="1"/>
  <c r="E134" i="14"/>
  <c r="C138" i="18"/>
  <c r="G138" i="18" l="1"/>
  <c r="E138" i="18"/>
</calcChain>
</file>

<file path=xl/sharedStrings.xml><?xml version="1.0" encoding="utf-8"?>
<sst xmlns="http://schemas.openxmlformats.org/spreadsheetml/2006/main" count="2248" uniqueCount="157">
  <si>
    <t>Departamento de la Familia</t>
  </si>
  <si>
    <t>Administración de Desarrollo Socioeconomico</t>
  </si>
  <si>
    <t>Informe Mensual de Beneficios del Programa Asistencia Nutricional</t>
  </si>
  <si>
    <t>Familias</t>
  </si>
  <si>
    <t>Personas</t>
  </si>
  <si>
    <t>Beneficios Pagados</t>
  </si>
  <si>
    <t>Beneficio Promedio por Familia</t>
  </si>
  <si>
    <t>Participantes</t>
  </si>
  <si>
    <t>Aguadilla</t>
  </si>
  <si>
    <t>Masculino</t>
  </si>
  <si>
    <t>Femenino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</si>
  <si>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</si>
  <si>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</si>
  <si>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</si>
  <si>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</si>
  <si>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</si>
  <si>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</si>
  <si>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</si>
  <si>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</si>
  <si>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</si>
  <si>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</si>
  <si>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</si>
  <si>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</si>
  <si>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</si>
  <si>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</si>
  <si>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</si>
  <si>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</si>
  <si>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</si>
  <si>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</si>
  <si>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</si>
  <si>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</si>
  <si>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</si>
  <si>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</si>
  <si>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</si>
  <si>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</si>
  <si>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</si>
  <si>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</si>
  <si>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</si>
  <si>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</si>
  <si>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</si>
  <si>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</si>
  <si>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</si>
  <si>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</si>
  <si>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</si>
  <si>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</si>
  <si>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</si>
  <si>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</si>
  <si>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</si>
  <si>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</si>
  <si>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</si>
  <si>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</si>
  <si>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</si>
  <si>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</si>
  <si>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</si>
  <si>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</si>
  <si>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</si>
  <si>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</si>
  <si>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</si>
  <si>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</si>
  <si>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</si>
  <si>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</si>
  <si>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</si>
  <si>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</si>
  <si>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</si>
  <si>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</si>
  <si>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Río Grande II</t>
  </si>
  <si>
    <t>Trujillo Alto I</t>
  </si>
  <si>
    <t>Trujillo Alto III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</si>
  <si>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</si>
  <si>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</si>
  <si>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</si>
  <si>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</si>
  <si>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</si>
  <si>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</si>
  <si>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</si>
  <si>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</si>
  <si>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Culebras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</si>
  <si>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</si>
  <si>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</si>
  <si>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</si>
  <si>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</si>
  <si>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</si>
  <si>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</si>
  <si>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</si>
  <si>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</si>
  <si>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</si>
  <si>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</si>
  <si>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</si>
  <si>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</si>
  <si>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</si>
  <si>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</si>
  <si>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</si>
  <si>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Mayagüez II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</si>
  <si>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</si>
  <si>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</si>
  <si>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</si>
  <si>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</si>
  <si>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</si>
  <si>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</si>
  <si>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</si>
  <si>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</si>
  <si>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</si>
  <si>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</si>
  <si>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</si>
  <si>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</si>
  <si>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</si>
  <si>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</si>
  <si>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</si>
  <si>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</si>
  <si>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</si>
  <si>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</si>
  <si>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</si>
  <si>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</si>
  <si>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</si>
  <si>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</si>
  <si>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</si>
  <si>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</si>
  <si>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</si>
  <si>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</si>
  <si>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Río Piedras V</t>
  </si>
  <si>
    <t>San Juan I</t>
  </si>
  <si>
    <t>San Juan II</t>
  </si>
  <si>
    <t>Total PR</t>
  </si>
  <si>
    <t>Noviembre 2008</t>
  </si>
  <si>
    <t>Deciembre 2008</t>
  </si>
  <si>
    <t>Octubre 2008</t>
  </si>
  <si>
    <t>Enero 2009</t>
  </si>
  <si>
    <t>Febrero 2009</t>
  </si>
  <si>
    <t>Marzo 2009</t>
  </si>
  <si>
    <t>Abril 2009</t>
  </si>
  <si>
    <t>Mayo 2009</t>
  </si>
  <si>
    <t>Junio 2009</t>
  </si>
  <si>
    <t>Julio 2009</t>
  </si>
  <si>
    <t>Agosto 2009</t>
  </si>
  <si>
    <t>Septiembre 2009</t>
  </si>
  <si>
    <t>Informe Trimestral de Beneficios del Programa Asistencia Nutricional</t>
  </si>
  <si>
    <t>Octubre a Diciembre</t>
  </si>
  <si>
    <t xml:space="preserve">Beneficio Promedio Pagado </t>
  </si>
  <si>
    <t>Aguadilla I - III</t>
  </si>
  <si>
    <t>Arecibo I, II, III</t>
  </si>
  <si>
    <t>Utuado I, II</t>
  </si>
  <si>
    <t>Enero - Marzo</t>
  </si>
  <si>
    <t xml:space="preserve">Abril -Junio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</si>
  <si>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</si>
  <si>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Julio - Septiembre</t>
  </si>
  <si>
    <t>Oficina de Planes y Programas</t>
  </si>
  <si>
    <t>Informe Anual de Beneficios del Programa Asistencia Nutricional</t>
  </si>
  <si>
    <t>Beneficio Anual Promedio por Familia</t>
  </si>
  <si>
    <t>Promedio Por Persona</t>
  </si>
  <si>
    <t>Promedio Por Familia</t>
  </si>
  <si>
    <t>Culebra</t>
  </si>
  <si>
    <t>Trujillo Alto II</t>
  </si>
  <si>
    <t xml:space="preserve">Preparado Por: Shayli Souchet </t>
  </si>
  <si>
    <t>Estadístico II</t>
  </si>
  <si>
    <t>Casos (Familias)</t>
  </si>
  <si>
    <t>Año Fiscal Federal 2008-2009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</si>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</sst>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\ #,##0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4"/>
      <color indexed="61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b/>
      <sz val="12"/>
      <color indexed="40"/>
      <name val="Comic Sans MS"/>
      <family val="4"/>
    </font>
    <font>
      <b/>
      <sz val="12"/>
      <color indexed="49"/>
      <name val="Comic Sans MS"/>
      <family val="4"/>
    </font>
    <font>
      <sz val="12"/>
      <color rgb="FFFF0000"/>
      <name val="Arial"/>
      <family val="2"/>
    </font>
    <font>
      <sz val="14"/>
      <color rgb="FFFF0000"/>
      <name val="Times New Roman"/>
      <family val="1"/>
    </font>
    <font>
      <b/>
      <sz val="12"/>
      <color rgb="FFFF0000"/>
      <name val="Arial"/>
      <family val="2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3"/>
    <xf numFmtId="3" fontId="5" fillId="0" borderId="2" xfId="4" applyNumberFormat="1" applyFont="1" applyFill="1" applyBorder="1" applyProtection="1">
      <protection locked="0"/>
    </xf>
    <xf numFmtId="3" fontId="5" fillId="0" borderId="3" xfId="4" applyNumberFormat="1" applyFont="1" applyFill="1" applyBorder="1" applyProtection="1">
      <protection locked="0"/>
    </xf>
    <xf numFmtId="3" fontId="5" fillId="0" borderId="4" xfId="4" applyNumberFormat="1" applyFont="1" applyFill="1" applyBorder="1" applyProtection="1">
      <protection locked="0"/>
    </xf>
    <xf numFmtId="3" fontId="5" fillId="0" borderId="5" xfId="4" applyNumberFormat="1" applyFont="1" applyFill="1" applyBorder="1" applyProtection="1">
      <protection locked="0"/>
    </xf>
    <xf numFmtId="3" fontId="5" fillId="0" borderId="6" xfId="3" applyNumberFormat="1" applyFont="1" applyFill="1" applyBorder="1" applyProtection="1">
      <protection locked="0"/>
    </xf>
    <xf numFmtId="3" fontId="5" fillId="0" borderId="7" xfId="3" applyNumberFormat="1" applyFont="1" applyFill="1" applyBorder="1" applyProtection="1">
      <protection locked="0"/>
    </xf>
    <xf numFmtId="3" fontId="5" fillId="0" borderId="2" xfId="3" applyNumberFormat="1" applyFont="1" applyFill="1" applyBorder="1" applyProtection="1">
      <protection locked="0"/>
    </xf>
    <xf numFmtId="3" fontId="5" fillId="0" borderId="3" xfId="3" applyNumberFormat="1" applyFont="1" applyFill="1" applyBorder="1" applyProtection="1">
      <protection locked="0"/>
    </xf>
    <xf numFmtId="3" fontId="5" fillId="0" borderId="8" xfId="4" applyNumberFormat="1" applyFont="1" applyFill="1" applyBorder="1" applyProtection="1">
      <protection locked="0"/>
    </xf>
    <xf numFmtId="3" fontId="5" fillId="0" borderId="8" xfId="3" applyNumberFormat="1" applyFont="1" applyFill="1" applyBorder="1" applyProtection="1">
      <protection locked="0"/>
    </xf>
    <xf numFmtId="3" fontId="5" fillId="0" borderId="6" xfId="4" applyNumberFormat="1" applyFont="1" applyFill="1" applyBorder="1" applyProtection="1">
      <protection locked="0"/>
    </xf>
    <xf numFmtId="3" fontId="5" fillId="0" borderId="7" xfId="4" applyNumberFormat="1" applyFont="1" applyFill="1" applyBorder="1" applyProtection="1">
      <protection locked="0"/>
    </xf>
    <xf numFmtId="3" fontId="5" fillId="0" borderId="9" xfId="4" applyNumberFormat="1" applyFont="1" applyFill="1" applyBorder="1" applyProtection="1">
      <protection locked="0"/>
    </xf>
    <xf numFmtId="3" fontId="5" fillId="0" borderId="9" xfId="3" applyNumberFormat="1" applyFont="1" applyFill="1" applyBorder="1" applyProtection="1">
      <protection locked="0"/>
    </xf>
    <xf numFmtId="0" fontId="5" fillId="0" borderId="0" xfId="3" applyFont="1" applyProtection="1"/>
    <xf numFmtId="0" fontId="6" fillId="2" borderId="11" xfId="3" applyFont="1" applyFill="1" applyBorder="1" applyAlignment="1" applyProtection="1">
      <alignment vertical="center"/>
    </xf>
    <xf numFmtId="164" fontId="5" fillId="2" borderId="12" xfId="4" applyNumberFormat="1" applyFont="1" applyFill="1" applyBorder="1" applyAlignment="1" applyProtection="1">
      <alignment horizontal="center" wrapText="1"/>
    </xf>
    <xf numFmtId="164" fontId="5" fillId="2" borderId="10" xfId="4" applyNumberFormat="1" applyFont="1" applyFill="1" applyBorder="1" applyAlignment="1" applyProtection="1">
      <alignment horizontal="center" wrapText="1"/>
    </xf>
    <xf numFmtId="164" fontId="6" fillId="2" borderId="13" xfId="4" applyNumberFormat="1" applyFont="1" applyFill="1" applyBorder="1" applyAlignment="1" applyProtection="1">
      <alignment vertical="center"/>
    </xf>
    <xf numFmtId="0" fontId="5" fillId="2" borderId="14" xfId="3" applyFont="1" applyFill="1" applyBorder="1" applyProtection="1"/>
    <xf numFmtId="0" fontId="5" fillId="2" borderId="15" xfId="3" applyFont="1" applyFill="1" applyBorder="1" applyProtection="1"/>
    <xf numFmtId="164" fontId="7" fillId="0" borderId="16" xfId="4" applyNumberFormat="1" applyFont="1" applyFill="1" applyBorder="1" applyAlignment="1" applyProtection="1">
      <alignment vertical="center"/>
    </xf>
    <xf numFmtId="3" fontId="5" fillId="0" borderId="7" xfId="4" applyNumberFormat="1" applyFont="1" applyFill="1" applyBorder="1" applyProtection="1"/>
    <xf numFmtId="164" fontId="7" fillId="0" borderId="17" xfId="4" applyNumberFormat="1" applyFont="1" applyFill="1" applyBorder="1" applyAlignment="1" applyProtection="1">
      <alignment vertical="center"/>
    </xf>
    <xf numFmtId="3" fontId="5" fillId="0" borderId="2" xfId="4" applyNumberFormat="1" applyFont="1" applyFill="1" applyBorder="1" applyProtection="1"/>
    <xf numFmtId="164" fontId="7" fillId="0" borderId="18" xfId="4" applyNumberFormat="1" applyFont="1" applyFill="1" applyBorder="1" applyAlignment="1" applyProtection="1">
      <alignment vertical="center"/>
    </xf>
    <xf numFmtId="164" fontId="6" fillId="2" borderId="19" xfId="4" applyNumberFormat="1" applyFont="1" applyFill="1" applyBorder="1" applyAlignment="1" applyProtection="1">
      <alignment vertical="center"/>
    </xf>
    <xf numFmtId="3" fontId="4" fillId="2" borderId="20" xfId="4" applyNumberFormat="1" applyFont="1" applyFill="1" applyBorder="1" applyProtection="1"/>
    <xf numFmtId="3" fontId="5" fillId="2" borderId="21" xfId="4" applyNumberFormat="1" applyFont="1" applyFill="1" applyBorder="1" applyProtection="1"/>
    <xf numFmtId="164" fontId="7" fillId="0" borderId="0" xfId="4" applyNumberFormat="1" applyFont="1" applyFill="1" applyBorder="1" applyAlignment="1" applyProtection="1">
      <alignment vertical="center"/>
    </xf>
    <xf numFmtId="3" fontId="5" fillId="0" borderId="0" xfId="4" applyNumberFormat="1" applyFont="1" applyFill="1" applyBorder="1" applyProtection="1"/>
    <xf numFmtId="0" fontId="6" fillId="2" borderId="13" xfId="3" applyFont="1" applyFill="1" applyBorder="1" applyAlignment="1" applyProtection="1">
      <alignment vertical="center"/>
    </xf>
    <xf numFmtId="3" fontId="5" fillId="2" borderId="14" xfId="4" applyNumberFormat="1" applyFont="1" applyFill="1" applyBorder="1" applyProtection="1"/>
    <xf numFmtId="3" fontId="5" fillId="2" borderId="15" xfId="4" applyNumberFormat="1" applyFont="1" applyFill="1" applyBorder="1" applyProtection="1"/>
    <xf numFmtId="0" fontId="7" fillId="0" borderId="22" xfId="3" applyFont="1" applyFill="1" applyBorder="1" applyAlignment="1" applyProtection="1">
      <alignment vertical="center"/>
    </xf>
    <xf numFmtId="0" fontId="5" fillId="0" borderId="0" xfId="3" applyFont="1" applyFill="1" applyProtection="1"/>
    <xf numFmtId="164" fontId="7" fillId="0" borderId="23" xfId="4" applyNumberFormat="1" applyFont="1" applyFill="1" applyBorder="1" applyAlignment="1" applyProtection="1">
      <alignment vertical="center"/>
    </xf>
    <xf numFmtId="3" fontId="4" fillId="2" borderId="20" xfId="3" applyNumberFormat="1" applyFont="1" applyFill="1" applyBorder="1" applyProtection="1"/>
    <xf numFmtId="3" fontId="5" fillId="0" borderId="0" xfId="3" applyNumberFormat="1" applyFont="1" applyFill="1" applyBorder="1" applyProtection="1"/>
    <xf numFmtId="3" fontId="5" fillId="2" borderId="14" xfId="3" applyNumberFormat="1" applyFont="1" applyFill="1" applyBorder="1" applyProtection="1"/>
    <xf numFmtId="3" fontId="5" fillId="2" borderId="15" xfId="3" applyNumberFormat="1" applyFont="1" applyFill="1" applyBorder="1" applyProtection="1"/>
    <xf numFmtId="0" fontId="7" fillId="0" borderId="24" xfId="3" applyFont="1" applyFill="1" applyBorder="1" applyAlignment="1" applyProtection="1">
      <alignment vertical="center" wrapText="1"/>
    </xf>
    <xf numFmtId="3" fontId="5" fillId="0" borderId="24" xfId="3" applyNumberFormat="1" applyFont="1" applyFill="1" applyBorder="1" applyProtection="1"/>
    <xf numFmtId="3" fontId="5" fillId="0" borderId="24" xfId="4" applyNumberFormat="1" applyFont="1" applyFill="1" applyBorder="1" applyProtection="1"/>
    <xf numFmtId="164" fontId="7" fillId="0" borderId="17" xfId="4" applyNumberFormat="1" applyFont="1" applyFill="1" applyBorder="1" applyAlignment="1" applyProtection="1">
      <alignment vertical="center" wrapText="1"/>
    </xf>
    <xf numFmtId="164" fontId="8" fillId="0" borderId="16" xfId="4" applyNumberFormat="1" applyFont="1" applyFill="1" applyBorder="1" applyAlignment="1" applyProtection="1">
      <alignment vertical="center"/>
    </xf>
    <xf numFmtId="164" fontId="8" fillId="0" borderId="17" xfId="4" applyNumberFormat="1" applyFont="1" applyFill="1" applyBorder="1" applyAlignment="1" applyProtection="1">
      <alignment vertical="center"/>
    </xf>
    <xf numFmtId="3" fontId="4" fillId="2" borderId="19" xfId="3" applyNumberFormat="1" applyFont="1" applyFill="1" applyBorder="1" applyProtection="1"/>
    <xf numFmtId="0" fontId="7" fillId="0" borderId="0" xfId="3" applyFont="1" applyAlignment="1" applyProtection="1">
      <alignment vertical="center"/>
    </xf>
    <xf numFmtId="0" fontId="6" fillId="2" borderId="19" xfId="3" applyFont="1" applyFill="1" applyBorder="1" applyAlignment="1" applyProtection="1">
      <alignment vertical="center"/>
    </xf>
    <xf numFmtId="0" fontId="5" fillId="4" borderId="0" xfId="3" applyFont="1" applyFill="1" applyProtection="1"/>
    <xf numFmtId="0" fontId="4" fillId="4" borderId="2" xfId="3" applyFont="1" applyFill="1" applyBorder="1" applyProtection="1"/>
    <xf numFmtId="0" fontId="5" fillId="4" borderId="2" xfId="3" applyFont="1" applyFill="1" applyBorder="1" applyProtection="1"/>
    <xf numFmtId="3" fontId="5" fillId="0" borderId="40" xfId="3" applyNumberFormat="1" applyFont="1" applyFill="1" applyBorder="1" applyProtection="1">
      <protection locked="0"/>
    </xf>
    <xf numFmtId="3" fontId="5" fillId="0" borderId="5" xfId="3" applyNumberFormat="1" applyFont="1" applyFill="1" applyBorder="1" applyProtection="1">
      <protection locked="0"/>
    </xf>
    <xf numFmtId="164" fontId="7" fillId="0" borderId="2" xfId="4" applyNumberFormat="1" applyFont="1" applyFill="1" applyBorder="1" applyAlignment="1" applyProtection="1">
      <alignment vertical="center"/>
    </xf>
    <xf numFmtId="0" fontId="7" fillId="0" borderId="2" xfId="3" applyFont="1" applyFill="1" applyBorder="1" applyAlignment="1" applyProtection="1">
      <alignment vertical="center"/>
    </xf>
    <xf numFmtId="0" fontId="2" fillId="0" borderId="0" xfId="5"/>
    <xf numFmtId="0" fontId="5" fillId="0" borderId="0" xfId="5" applyFont="1" applyFill="1" applyProtection="1"/>
    <xf numFmtId="0" fontId="6" fillId="2" borderId="11" xfId="6" applyFont="1" applyFill="1" applyBorder="1" applyAlignment="1" applyProtection="1">
      <alignment vertical="center"/>
    </xf>
    <xf numFmtId="164" fontId="5" fillId="2" borderId="12" xfId="7" applyNumberFormat="1" applyFont="1" applyFill="1" applyBorder="1" applyAlignment="1" applyProtection="1">
      <alignment horizontal="center" wrapText="1"/>
    </xf>
    <xf numFmtId="164" fontId="5" fillId="2" borderId="10" xfId="7" applyNumberFormat="1" applyFont="1" applyFill="1" applyBorder="1" applyAlignment="1" applyProtection="1">
      <alignment horizontal="center" wrapText="1"/>
    </xf>
    <xf numFmtId="164" fontId="6" fillId="2" borderId="13" xfId="7" applyNumberFormat="1" applyFont="1" applyFill="1" applyBorder="1" applyAlignment="1" applyProtection="1">
      <alignment vertical="center"/>
    </xf>
    <xf numFmtId="164" fontId="7" fillId="0" borderId="16" xfId="7" applyNumberFormat="1" applyFont="1" applyFill="1" applyBorder="1" applyAlignment="1" applyProtection="1">
      <alignment vertical="center"/>
    </xf>
    <xf numFmtId="3" fontId="5" fillId="0" borderId="7" xfId="7" applyNumberFormat="1" applyFont="1" applyFill="1" applyBorder="1" applyProtection="1"/>
    <xf numFmtId="164" fontId="7" fillId="0" borderId="17" xfId="7" applyNumberFormat="1" applyFont="1" applyFill="1" applyBorder="1" applyAlignment="1" applyProtection="1">
      <alignment vertical="center"/>
    </xf>
    <xf numFmtId="3" fontId="5" fillId="0" borderId="2" xfId="7" applyNumberFormat="1" applyFont="1" applyFill="1" applyBorder="1" applyProtection="1"/>
    <xf numFmtId="164" fontId="7" fillId="0" borderId="18" xfId="7" applyNumberFormat="1" applyFont="1" applyFill="1" applyBorder="1" applyAlignment="1" applyProtection="1">
      <alignment vertical="center"/>
    </xf>
    <xf numFmtId="3" fontId="5" fillId="0" borderId="3" xfId="7" applyNumberFormat="1" applyFont="1" applyFill="1" applyBorder="1" applyProtection="1"/>
    <xf numFmtId="3" fontId="5" fillId="0" borderId="8" xfId="7" applyNumberFormat="1" applyFont="1" applyFill="1" applyBorder="1" applyProtection="1"/>
    <xf numFmtId="164" fontId="6" fillId="2" borderId="19" xfId="7" applyNumberFormat="1" applyFont="1" applyFill="1" applyBorder="1" applyAlignment="1" applyProtection="1">
      <alignment vertical="center"/>
    </xf>
    <xf numFmtId="164" fontId="7" fillId="0" borderId="0" xfId="7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Protection="1"/>
    <xf numFmtId="3" fontId="5" fillId="0" borderId="10" xfId="7" applyNumberFormat="1" applyFont="1" applyFill="1" applyBorder="1" applyProtection="1"/>
    <xf numFmtId="164" fontId="7" fillId="0" borderId="23" xfId="7" applyNumberFormat="1" applyFont="1" applyFill="1" applyBorder="1" applyAlignment="1" applyProtection="1">
      <alignment vertical="center"/>
    </xf>
    <xf numFmtId="3" fontId="4" fillId="2" borderId="20" xfId="6" applyNumberFormat="1" applyFont="1" applyFill="1" applyBorder="1" applyProtection="1"/>
    <xf numFmtId="3" fontId="5" fillId="0" borderId="0" xfId="6" applyNumberFormat="1" applyFont="1" applyFill="1" applyBorder="1" applyProtection="1"/>
    <xf numFmtId="3" fontId="5" fillId="2" borderId="14" xfId="6" applyNumberFormat="1" applyFont="1" applyFill="1" applyBorder="1" applyProtection="1"/>
    <xf numFmtId="0" fontId="7" fillId="0" borderId="24" xfId="6" applyFont="1" applyFill="1" applyBorder="1" applyAlignment="1" applyProtection="1">
      <alignment vertical="center" wrapText="1"/>
    </xf>
    <xf numFmtId="3" fontId="5" fillId="0" borderId="24" xfId="6" applyNumberFormat="1" applyFont="1" applyFill="1" applyBorder="1" applyProtection="1"/>
    <xf numFmtId="3" fontId="5" fillId="0" borderId="24" xfId="7" applyNumberFormat="1" applyFont="1" applyFill="1" applyBorder="1" applyProtection="1"/>
    <xf numFmtId="164" fontId="7" fillId="0" borderId="17" xfId="7" applyNumberFormat="1" applyFont="1" applyFill="1" applyBorder="1" applyAlignment="1" applyProtection="1">
      <alignment vertical="center" wrapText="1"/>
    </xf>
    <xf numFmtId="3" fontId="4" fillId="2" borderId="19" xfId="6" applyNumberFormat="1" applyFont="1" applyFill="1" applyBorder="1" applyProtection="1"/>
    <xf numFmtId="3" fontId="4" fillId="2" borderId="19" xfId="7" applyNumberFormat="1" applyFont="1" applyFill="1" applyBorder="1" applyProtection="1"/>
    <xf numFmtId="0" fontId="6" fillId="2" borderId="19" xfId="6" applyFont="1" applyFill="1" applyBorder="1" applyAlignment="1" applyProtection="1">
      <alignment vertical="center"/>
    </xf>
    <xf numFmtId="165" fontId="5" fillId="2" borderId="10" xfId="7" applyNumberFormat="1" applyFont="1" applyFill="1" applyBorder="1" applyAlignment="1" applyProtection="1">
      <alignment horizontal="center" wrapText="1"/>
    </xf>
    <xf numFmtId="165" fontId="5" fillId="2" borderId="14" xfId="6" applyNumberFormat="1" applyFont="1" applyFill="1" applyBorder="1" applyProtection="1"/>
    <xf numFmtId="165" fontId="4" fillId="2" borderId="19" xfId="7" applyNumberFormat="1" applyFont="1" applyFill="1" applyBorder="1" applyProtection="1"/>
    <xf numFmtId="165" fontId="5" fillId="0" borderId="0" xfId="7" applyNumberFormat="1" applyFont="1" applyFill="1" applyBorder="1" applyProtection="1"/>
    <xf numFmtId="165" fontId="5" fillId="0" borderId="0" xfId="6" applyNumberFormat="1" applyFont="1" applyFill="1" applyBorder="1" applyProtection="1"/>
    <xf numFmtId="165" fontId="5" fillId="0" borderId="24" xfId="6" applyNumberFormat="1" applyFont="1" applyFill="1" applyBorder="1" applyProtection="1"/>
    <xf numFmtId="165" fontId="5" fillId="2" borderId="25" xfId="7" applyNumberFormat="1" applyFont="1" applyFill="1" applyBorder="1" applyAlignment="1" applyProtection="1">
      <alignment horizontal="center" wrapText="1"/>
    </xf>
    <xf numFmtId="165" fontId="5" fillId="0" borderId="26" xfId="6" applyNumberFormat="1" applyFont="1" applyBorder="1" applyProtection="1"/>
    <xf numFmtId="165" fontId="5" fillId="0" borderId="27" xfId="6" applyNumberFormat="1" applyFont="1" applyBorder="1" applyProtection="1"/>
    <xf numFmtId="165" fontId="5" fillId="0" borderId="28" xfId="6" applyNumberFormat="1" applyFont="1" applyBorder="1" applyProtection="1"/>
    <xf numFmtId="165" fontId="5" fillId="0" borderId="14" xfId="6" applyNumberFormat="1" applyFont="1" applyBorder="1" applyProtection="1"/>
    <xf numFmtId="165" fontId="5" fillId="2" borderId="15" xfId="7" applyNumberFormat="1" applyFont="1" applyFill="1" applyBorder="1" applyProtection="1"/>
    <xf numFmtId="164" fontId="15" fillId="0" borderId="0" xfId="4" applyNumberFormat="1" applyFont="1" applyFill="1" applyBorder="1" applyAlignment="1" applyProtection="1">
      <alignment vertical="center"/>
    </xf>
    <xf numFmtId="3" fontId="16" fillId="0" borderId="0" xfId="3" applyNumberFormat="1" applyFont="1" applyFill="1" applyBorder="1" applyProtection="1">
      <protection locked="0"/>
    </xf>
    <xf numFmtId="3" fontId="16" fillId="0" borderId="0" xfId="4" applyNumberFormat="1" applyFont="1" applyFill="1" applyBorder="1" applyProtection="1"/>
    <xf numFmtId="164" fontId="17" fillId="0" borderId="0" xfId="4" applyNumberFormat="1" applyFont="1" applyFill="1" applyBorder="1" applyAlignment="1" applyProtection="1">
      <alignment vertical="center"/>
    </xf>
    <xf numFmtId="3" fontId="18" fillId="0" borderId="0" xfId="3" applyNumberFormat="1" applyFont="1" applyFill="1" applyBorder="1" applyProtection="1"/>
    <xf numFmtId="0" fontId="15" fillId="0" borderId="0" xfId="3" applyFont="1" applyFill="1" applyBorder="1" applyAlignment="1" applyProtection="1">
      <alignment vertical="center" wrapText="1"/>
    </xf>
    <xf numFmtId="3" fontId="16" fillId="0" borderId="0" xfId="3" applyNumberFormat="1" applyFont="1" applyFill="1" applyBorder="1" applyProtection="1"/>
    <xf numFmtId="164" fontId="15" fillId="0" borderId="0" xfId="4" applyNumberFormat="1" applyFont="1" applyFill="1" applyBorder="1" applyAlignment="1" applyProtection="1">
      <alignment vertical="center" wrapText="1"/>
    </xf>
    <xf numFmtId="0" fontId="17" fillId="0" borderId="0" xfId="3" applyFont="1" applyFill="1" applyBorder="1" applyAlignment="1" applyProtection="1">
      <alignment vertical="center"/>
    </xf>
    <xf numFmtId="3" fontId="5" fillId="0" borderId="5" xfId="7" applyNumberFormat="1" applyFont="1" applyFill="1" applyBorder="1" applyProtection="1"/>
    <xf numFmtId="165" fontId="5" fillId="2" borderId="25" xfId="6" applyNumberFormat="1" applyFont="1" applyFill="1" applyBorder="1" applyProtection="1"/>
    <xf numFmtId="165" fontId="4" fillId="2" borderId="30" xfId="7" applyNumberFormat="1" applyFont="1" applyFill="1" applyBorder="1" applyProtection="1"/>
    <xf numFmtId="165" fontId="5" fillId="0" borderId="39" xfId="6" applyNumberFormat="1" applyFont="1" applyBorder="1" applyProtection="1"/>
    <xf numFmtId="164" fontId="6" fillId="2" borderId="11" xfId="7" applyNumberFormat="1" applyFont="1" applyFill="1" applyBorder="1" applyAlignment="1" applyProtection="1">
      <alignment vertical="center"/>
    </xf>
    <xf numFmtId="0" fontId="5" fillId="2" borderId="24" xfId="6" applyFont="1" applyFill="1" applyBorder="1" applyProtection="1"/>
    <xf numFmtId="165" fontId="5" fillId="2" borderId="24" xfId="6" applyNumberFormat="1" applyFont="1" applyFill="1" applyBorder="1" applyProtection="1"/>
    <xf numFmtId="164" fontId="7" fillId="0" borderId="36" xfId="7" applyNumberFormat="1" applyFont="1" applyFill="1" applyBorder="1" applyAlignment="1" applyProtection="1">
      <alignment vertical="center"/>
    </xf>
    <xf numFmtId="3" fontId="5" fillId="0" borderId="9" xfId="7" applyNumberFormat="1" applyFont="1" applyFill="1" applyBorder="1" applyProtection="1"/>
    <xf numFmtId="165" fontId="5" fillId="0" borderId="41" xfId="6" applyNumberFormat="1" applyFont="1" applyBorder="1" applyProtection="1"/>
    <xf numFmtId="3" fontId="4" fillId="2" borderId="3" xfId="7" applyNumberFormat="1" applyFont="1" applyFill="1" applyBorder="1" applyProtection="1"/>
    <xf numFmtId="165" fontId="4" fillId="2" borderId="28" xfId="7" applyNumberFormat="1" applyFont="1" applyFill="1" applyBorder="1" applyProtection="1"/>
    <xf numFmtId="3" fontId="5" fillId="2" borderId="24" xfId="7" applyNumberFormat="1" applyFont="1" applyFill="1" applyBorder="1" applyProtection="1"/>
    <xf numFmtId="165" fontId="5" fillId="2" borderId="24" xfId="7" applyNumberFormat="1" applyFont="1" applyFill="1" applyBorder="1" applyProtection="1"/>
    <xf numFmtId="3" fontId="4" fillId="2" borderId="42" xfId="6" applyNumberFormat="1" applyFont="1" applyFill="1" applyBorder="1" applyProtection="1"/>
    <xf numFmtId="165" fontId="5" fillId="2" borderId="25" xfId="7" applyNumberFormat="1" applyFont="1" applyFill="1" applyBorder="1" applyProtection="1"/>
    <xf numFmtId="0" fontId="7" fillId="0" borderId="11" xfId="6" applyFont="1" applyFill="1" applyBorder="1" applyAlignment="1" applyProtection="1">
      <alignment vertical="center"/>
    </xf>
    <xf numFmtId="164" fontId="6" fillId="2" borderId="43" xfId="7" applyNumberFormat="1" applyFont="1" applyFill="1" applyBorder="1" applyAlignment="1" applyProtection="1">
      <alignment vertical="center"/>
    </xf>
    <xf numFmtId="3" fontId="4" fillId="2" borderId="40" xfId="6" applyNumberFormat="1" applyFont="1" applyFill="1" applyBorder="1" applyProtection="1"/>
    <xf numFmtId="3" fontId="4" fillId="2" borderId="40" xfId="7" applyNumberFormat="1" applyFont="1" applyFill="1" applyBorder="1" applyProtection="1"/>
    <xf numFmtId="165" fontId="4" fillId="2" borderId="44" xfId="7" applyNumberFormat="1" applyFont="1" applyFill="1" applyBorder="1" applyProtection="1"/>
    <xf numFmtId="3" fontId="5" fillId="2" borderId="24" xfId="6" applyNumberFormat="1" applyFont="1" applyFill="1" applyBorder="1" applyProtection="1"/>
    <xf numFmtId="0" fontId="7" fillId="0" borderId="0" xfId="6" applyFont="1" applyFill="1" applyBorder="1" applyAlignment="1" applyProtection="1">
      <alignment vertical="center" wrapText="1"/>
    </xf>
    <xf numFmtId="3" fontId="4" fillId="2" borderId="12" xfId="6" applyNumberFormat="1" applyFont="1" applyFill="1" applyBorder="1" applyProtection="1"/>
    <xf numFmtId="3" fontId="4" fillId="2" borderId="12" xfId="7" applyNumberFormat="1" applyFont="1" applyFill="1" applyBorder="1" applyProtection="1"/>
    <xf numFmtId="165" fontId="4" fillId="2" borderId="21" xfId="7" applyNumberFormat="1" applyFont="1" applyFill="1" applyBorder="1" applyProtection="1"/>
    <xf numFmtId="165" fontId="5" fillId="0" borderId="45" xfId="6" applyNumberFormat="1" applyFont="1" applyBorder="1" applyProtection="1"/>
    <xf numFmtId="164" fontId="6" fillId="2" borderId="30" xfId="7" applyNumberFormat="1" applyFont="1" applyFill="1" applyBorder="1" applyAlignment="1" applyProtection="1">
      <alignment vertical="center"/>
    </xf>
    <xf numFmtId="3" fontId="4" fillId="2" borderId="30" xfId="7" applyNumberFormat="1" applyFont="1" applyFill="1" applyBorder="1" applyProtection="1"/>
    <xf numFmtId="164" fontId="8" fillId="0" borderId="31" xfId="7" applyNumberFormat="1" applyFont="1" applyFill="1" applyBorder="1" applyAlignment="1" applyProtection="1">
      <alignment vertical="center"/>
    </xf>
    <xf numFmtId="164" fontId="8" fillId="0" borderId="32" xfId="7" applyNumberFormat="1" applyFont="1" applyFill="1" applyBorder="1" applyAlignment="1" applyProtection="1">
      <alignment vertical="center"/>
    </xf>
    <xf numFmtId="164" fontId="7" fillId="0" borderId="32" xfId="7" applyNumberFormat="1" applyFont="1" applyFill="1" applyBorder="1" applyAlignment="1" applyProtection="1">
      <alignment vertical="center"/>
    </xf>
    <xf numFmtId="164" fontId="7" fillId="0" borderId="33" xfId="7" applyNumberFormat="1" applyFont="1" applyFill="1" applyBorder="1" applyAlignment="1" applyProtection="1">
      <alignment vertical="center"/>
    </xf>
    <xf numFmtId="164" fontId="7" fillId="0" borderId="18" xfId="7" applyNumberFormat="1" applyFont="1" applyFill="1" applyBorder="1" applyAlignment="1" applyProtection="1">
      <alignment vertical="center" wrapText="1"/>
    </xf>
    <xf numFmtId="3" fontId="5" fillId="0" borderId="40" xfId="7" applyNumberFormat="1" applyFont="1" applyFill="1" applyBorder="1" applyProtection="1"/>
    <xf numFmtId="165" fontId="5" fillId="0" borderId="44" xfId="6" applyNumberFormat="1" applyFont="1" applyBorder="1" applyProtection="1"/>
    <xf numFmtId="164" fontId="7" fillId="0" borderId="22" xfId="7" applyNumberFormat="1" applyFont="1" applyFill="1" applyBorder="1" applyAlignment="1" applyProtection="1">
      <alignment vertical="center"/>
    </xf>
    <xf numFmtId="165" fontId="5" fillId="0" borderId="46" xfId="6" applyNumberFormat="1" applyFont="1" applyBorder="1" applyProtection="1"/>
    <xf numFmtId="3" fontId="4" fillId="2" borderId="21" xfId="6" applyNumberFormat="1" applyFont="1" applyFill="1" applyBorder="1" applyProtection="1"/>
    <xf numFmtId="0" fontId="7" fillId="0" borderId="32" xfId="6" applyFont="1" applyFill="1" applyBorder="1" applyAlignment="1" applyProtection="1">
      <alignment vertical="center"/>
    </xf>
    <xf numFmtId="164" fontId="7" fillId="0" borderId="34" xfId="7" applyNumberFormat="1" applyFont="1" applyFill="1" applyBorder="1" applyAlignment="1" applyProtection="1">
      <alignment vertical="center"/>
    </xf>
    <xf numFmtId="0" fontId="3" fillId="0" borderId="0" xfId="8"/>
    <xf numFmtId="0" fontId="5" fillId="0" borderId="0" xfId="8" applyFont="1" applyFill="1" applyProtection="1"/>
    <xf numFmtId="0" fontId="10" fillId="0" borderId="0" xfId="8" applyFont="1" applyProtection="1"/>
    <xf numFmtId="0" fontId="4" fillId="0" borderId="0" xfId="8" applyFont="1" applyProtection="1"/>
    <xf numFmtId="164" fontId="12" fillId="0" borderId="0" xfId="9" applyNumberFormat="1" applyFont="1" applyFill="1" applyBorder="1" applyAlignment="1" applyProtection="1">
      <alignment vertical="center"/>
    </xf>
    <xf numFmtId="0" fontId="12" fillId="0" borderId="24" xfId="8" applyFont="1" applyFill="1" applyBorder="1" applyAlignment="1" applyProtection="1">
      <alignment vertical="center" wrapText="1"/>
    </xf>
    <xf numFmtId="0" fontId="12" fillId="0" borderId="0" xfId="8" applyFont="1" applyAlignment="1" applyProtection="1">
      <alignment vertical="center"/>
    </xf>
    <xf numFmtId="164" fontId="12" fillId="0" borderId="19" xfId="9" applyNumberFormat="1" applyFont="1" applyFill="1" applyBorder="1" applyAlignment="1" applyProtection="1">
      <alignment vertical="center"/>
    </xf>
    <xf numFmtId="44" fontId="12" fillId="0" borderId="19" xfId="10" applyFont="1" applyFill="1" applyBorder="1" applyProtection="1"/>
    <xf numFmtId="44" fontId="12" fillId="0" borderId="19" xfId="10" applyFont="1" applyBorder="1" applyProtection="1"/>
    <xf numFmtId="3" fontId="12" fillId="0" borderId="1" xfId="9" applyNumberFormat="1" applyFont="1" applyFill="1" applyBorder="1" applyProtection="1"/>
    <xf numFmtId="3" fontId="12" fillId="0" borderId="19" xfId="9" applyNumberFormat="1" applyFont="1" applyFill="1" applyBorder="1" applyProtection="1"/>
    <xf numFmtId="3" fontId="12" fillId="0" borderId="0" xfId="9" applyNumberFormat="1" applyFont="1" applyFill="1" applyBorder="1" applyProtection="1"/>
    <xf numFmtId="44" fontId="12" fillId="0" borderId="26" xfId="10" applyFont="1" applyBorder="1" applyProtection="1"/>
    <xf numFmtId="3" fontId="12" fillId="0" borderId="0" xfId="8" applyNumberFormat="1" applyFont="1" applyFill="1" applyBorder="1" applyProtection="1"/>
    <xf numFmtId="3" fontId="12" fillId="0" borderId="24" xfId="8" applyNumberFormat="1" applyFont="1" applyFill="1" applyBorder="1" applyProtection="1"/>
    <xf numFmtId="44" fontId="12" fillId="0" borderId="2" xfId="10" applyFont="1" applyFill="1" applyBorder="1" applyProtection="1"/>
    <xf numFmtId="3" fontId="12" fillId="0" borderId="29" xfId="9" applyNumberFormat="1" applyFont="1" applyFill="1" applyBorder="1" applyProtection="1"/>
    <xf numFmtId="44" fontId="12" fillId="0" borderId="12" xfId="10" applyFont="1" applyFill="1" applyBorder="1" applyProtection="1"/>
    <xf numFmtId="44" fontId="12" fillId="0" borderId="21" xfId="10" applyFont="1" applyBorder="1" applyProtection="1"/>
    <xf numFmtId="3" fontId="12" fillId="0" borderId="20" xfId="9" applyNumberFormat="1" applyFont="1" applyFill="1" applyBorder="1" applyProtection="1"/>
    <xf numFmtId="43" fontId="12" fillId="0" borderId="0" xfId="9" applyFont="1" applyFill="1" applyBorder="1" applyProtection="1"/>
    <xf numFmtId="43" fontId="12" fillId="0" borderId="0" xfId="9" applyFont="1" applyBorder="1" applyProtection="1"/>
    <xf numFmtId="43" fontId="12" fillId="0" borderId="24" xfId="9" applyFont="1" applyFill="1" applyBorder="1" applyProtection="1"/>
    <xf numFmtId="43" fontId="12" fillId="0" borderId="14" xfId="9" applyFont="1" applyBorder="1" applyProtection="1"/>
    <xf numFmtId="0" fontId="12" fillId="0" borderId="19" xfId="8" applyFont="1" applyFill="1" applyBorder="1" applyAlignment="1" applyProtection="1">
      <alignment vertical="center"/>
    </xf>
    <xf numFmtId="164" fontId="12" fillId="0" borderId="19" xfId="9" applyNumberFormat="1" applyFont="1" applyFill="1" applyBorder="1" applyAlignment="1" applyProtection="1">
      <alignment vertical="center" wrapText="1"/>
    </xf>
    <xf numFmtId="164" fontId="12" fillId="0" borderId="30" xfId="9" applyNumberFormat="1" applyFont="1" applyFill="1" applyBorder="1" applyAlignment="1" applyProtection="1">
      <alignment vertical="center"/>
    </xf>
    <xf numFmtId="43" fontId="13" fillId="3" borderId="14" xfId="9" applyFont="1" applyFill="1" applyBorder="1" applyProtection="1"/>
    <xf numFmtId="43" fontId="13" fillId="3" borderId="15" xfId="9" applyFont="1" applyFill="1" applyBorder="1" applyProtection="1"/>
    <xf numFmtId="43" fontId="12" fillId="3" borderId="19" xfId="9" applyFont="1" applyFill="1" applyBorder="1" applyProtection="1"/>
    <xf numFmtId="44" fontId="12" fillId="3" borderId="19" xfId="10" applyFont="1" applyFill="1" applyBorder="1" applyProtection="1"/>
    <xf numFmtId="0" fontId="12" fillId="3" borderId="19" xfId="8" applyFont="1" applyFill="1" applyBorder="1" applyAlignment="1" applyProtection="1">
      <alignment vertical="center"/>
    </xf>
    <xf numFmtId="164" fontId="12" fillId="3" borderId="29" xfId="9" applyNumberFormat="1" applyFont="1" applyFill="1" applyBorder="1" applyAlignment="1" applyProtection="1">
      <alignment horizontal="center" wrapText="1"/>
    </xf>
    <xf numFmtId="164" fontId="12" fillId="3" borderId="37" xfId="9" applyNumberFormat="1" applyFont="1" applyFill="1" applyBorder="1" applyAlignment="1" applyProtection="1">
      <alignment horizontal="center" wrapText="1"/>
    </xf>
    <xf numFmtId="43" fontId="12" fillId="3" borderId="19" xfId="9" applyFont="1" applyFill="1" applyBorder="1" applyAlignment="1" applyProtection="1">
      <alignment horizontal="center" wrapText="1"/>
    </xf>
    <xf numFmtId="43" fontId="12" fillId="3" borderId="38" xfId="9" applyFont="1" applyFill="1" applyBorder="1" applyAlignment="1" applyProtection="1">
      <alignment horizontal="center" wrapText="1"/>
    </xf>
    <xf numFmtId="43" fontId="12" fillId="3" borderId="25" xfId="9" applyFont="1" applyFill="1" applyBorder="1" applyAlignment="1" applyProtection="1">
      <alignment horizontal="center" wrapText="1"/>
    </xf>
    <xf numFmtId="164" fontId="12" fillId="3" borderId="13" xfId="9" applyNumberFormat="1" applyFont="1" applyFill="1" applyBorder="1" applyAlignment="1" applyProtection="1">
      <alignment vertical="center"/>
    </xf>
    <xf numFmtId="0" fontId="12" fillId="3" borderId="14" xfId="8" applyFont="1" applyFill="1" applyBorder="1" applyProtection="1"/>
    <xf numFmtId="43" fontId="12" fillId="3" borderId="14" xfId="9" applyFont="1" applyFill="1" applyBorder="1" applyProtection="1"/>
    <xf numFmtId="43" fontId="12" fillId="3" borderId="15" xfId="9" applyFont="1" applyFill="1" applyBorder="1" applyProtection="1"/>
    <xf numFmtId="44" fontId="14" fillId="3" borderId="19" xfId="10" applyFont="1" applyFill="1" applyBorder="1" applyProtection="1"/>
    <xf numFmtId="43" fontId="12" fillId="3" borderId="13" xfId="9" applyFont="1" applyFill="1" applyBorder="1" applyProtection="1"/>
    <xf numFmtId="44" fontId="12" fillId="3" borderId="15" xfId="10" applyFont="1" applyFill="1" applyBorder="1" applyProtection="1"/>
    <xf numFmtId="3" fontId="13" fillId="3" borderId="14" xfId="8" applyNumberFormat="1" applyFont="1" applyFill="1" applyBorder="1" applyProtection="1"/>
    <xf numFmtId="43" fontId="14" fillId="3" borderId="19" xfId="9" applyFont="1" applyFill="1" applyBorder="1" applyProtection="1"/>
    <xf numFmtId="43" fontId="14" fillId="3" borderId="13" xfId="9" applyFont="1" applyFill="1" applyBorder="1" applyProtection="1"/>
    <xf numFmtId="3" fontId="12" fillId="3" borderId="19" xfId="8" applyNumberFormat="1" applyFont="1" applyFill="1" applyBorder="1" applyProtection="1"/>
    <xf numFmtId="164" fontId="12" fillId="3" borderId="19" xfId="9" applyNumberFormat="1" applyFont="1" applyFill="1" applyBorder="1" applyAlignment="1" applyProtection="1">
      <alignment vertical="center"/>
    </xf>
    <xf numFmtId="3" fontId="12" fillId="3" borderId="20" xfId="8" applyNumberFormat="1" applyFont="1" applyFill="1" applyBorder="1" applyProtection="1"/>
    <xf numFmtId="44" fontId="12" fillId="3" borderId="13" xfId="10" applyFont="1" applyFill="1" applyBorder="1" applyProtection="1"/>
    <xf numFmtId="3" fontId="12" fillId="3" borderId="14" xfId="8" applyNumberFormat="1" applyFont="1" applyFill="1" applyBorder="1" applyProtection="1"/>
    <xf numFmtId="0" fontId="12" fillId="3" borderId="13" xfId="8" applyFont="1" applyFill="1" applyBorder="1" applyAlignment="1" applyProtection="1">
      <alignment vertical="center"/>
    </xf>
    <xf numFmtId="3" fontId="12" fillId="3" borderId="19" xfId="9" applyNumberFormat="1" applyFont="1" applyFill="1" applyBorder="1" applyProtection="1"/>
    <xf numFmtId="3" fontId="12" fillId="3" borderId="14" xfId="9" applyNumberFormat="1" applyFont="1" applyFill="1" applyBorder="1" applyProtection="1"/>
    <xf numFmtId="3" fontId="13" fillId="3" borderId="14" xfId="9" applyNumberFormat="1" applyFont="1" applyFill="1" applyBorder="1" applyProtection="1"/>
    <xf numFmtId="164" fontId="3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66" fontId="0" fillId="0" borderId="0" xfId="2" applyNumberFormat="1" applyFont="1"/>
    <xf numFmtId="166" fontId="0" fillId="0" borderId="0" xfId="0" applyNumberFormat="1"/>
    <xf numFmtId="166" fontId="0" fillId="0" borderId="47" xfId="2" applyNumberFormat="1" applyFont="1" applyBorder="1"/>
    <xf numFmtId="0" fontId="0" fillId="0" borderId="47" xfId="0" applyBorder="1"/>
    <xf numFmtId="164" fontId="0" fillId="0" borderId="47" xfId="1" applyNumberFormat="1" applyFont="1" applyBorder="1"/>
    <xf numFmtId="3" fontId="5" fillId="0" borderId="10" xfId="3" applyNumberFormat="1" applyFont="1" applyFill="1" applyBorder="1" applyProtection="1">
      <protection locked="0"/>
    </xf>
    <xf numFmtId="164" fontId="5" fillId="0" borderId="0" xfId="1" applyNumberFormat="1" applyFont="1" applyProtection="1"/>
    <xf numFmtId="164" fontId="4" fillId="4" borderId="2" xfId="1" applyNumberFormat="1" applyFont="1" applyFill="1" applyBorder="1" applyProtection="1"/>
    <xf numFmtId="164" fontId="5" fillId="4" borderId="2" xfId="1" applyNumberFormat="1" applyFont="1" applyFill="1" applyBorder="1" applyProtection="1"/>
    <xf numFmtId="164" fontId="19" fillId="0" borderId="0" xfId="1" applyNumberFormat="1" applyFont="1"/>
    <xf numFmtId="9" fontId="0" fillId="0" borderId="0" xfId="14" applyFont="1"/>
    <xf numFmtId="10" fontId="0" fillId="0" borderId="0" xfId="14" applyNumberFormat="1" applyFont="1"/>
    <xf numFmtId="164" fontId="5" fillId="4" borderId="7" xfId="1" applyNumberFormat="1" applyFont="1" applyFill="1" applyBorder="1" applyProtection="1"/>
    <xf numFmtId="164" fontId="5" fillId="0" borderId="0" xfId="1" applyNumberFormat="1" applyFont="1" applyFill="1" applyBorder="1" applyProtection="1"/>
    <xf numFmtId="164" fontId="5" fillId="4" borderId="8" xfId="1" applyNumberFormat="1" applyFont="1" applyFill="1" applyBorder="1" applyProtection="1"/>
    <xf numFmtId="164" fontId="4" fillId="4" borderId="20" xfId="1" applyNumberFormat="1" applyFont="1" applyFill="1" applyBorder="1" applyProtection="1"/>
    <xf numFmtId="164" fontId="4" fillId="4" borderId="21" xfId="1" applyNumberFormat="1" applyFont="1" applyFill="1" applyBorder="1" applyProtection="1"/>
    <xf numFmtId="164" fontId="4" fillId="4" borderId="7" xfId="1" applyNumberFormat="1" applyFont="1" applyFill="1" applyBorder="1" applyProtection="1"/>
    <xf numFmtId="164" fontId="4" fillId="4" borderId="13" xfId="1" applyNumberFormat="1" applyFont="1" applyFill="1" applyBorder="1" applyProtection="1"/>
    <xf numFmtId="164" fontId="4" fillId="4" borderId="15" xfId="1" applyNumberFormat="1" applyFont="1" applyFill="1" applyBorder="1" applyProtection="1"/>
    <xf numFmtId="0" fontId="19" fillId="0" borderId="48" xfId="0" applyFont="1" applyBorder="1"/>
    <xf numFmtId="3" fontId="5" fillId="0" borderId="35" xfId="4" applyNumberFormat="1" applyFont="1" applyFill="1" applyBorder="1" applyProtection="1">
      <protection locked="0"/>
    </xf>
    <xf numFmtId="3" fontId="5" fillId="0" borderId="35" xfId="3" applyNumberFormat="1" applyFont="1" applyFill="1" applyBorder="1" applyProtection="1">
      <protection locked="0"/>
    </xf>
    <xf numFmtId="3" fontId="5" fillId="0" borderId="49" xfId="3" applyNumberFormat="1" applyFont="1" applyFill="1" applyBorder="1" applyProtection="1">
      <protection locked="0"/>
    </xf>
    <xf numFmtId="3" fontId="5" fillId="0" borderId="50" xfId="3" applyNumberFormat="1" applyFont="1" applyFill="1" applyBorder="1" applyProtection="1">
      <protection locked="0"/>
    </xf>
    <xf numFmtId="0" fontId="19" fillId="0" borderId="0" xfId="0" applyFont="1"/>
    <xf numFmtId="164" fontId="6" fillId="0" borderId="0" xfId="4" applyNumberFormat="1" applyFont="1" applyFill="1" applyBorder="1" applyAlignment="1" applyProtection="1">
      <alignment vertical="center"/>
    </xf>
    <xf numFmtId="3" fontId="4" fillId="0" borderId="0" xfId="3" applyNumberFormat="1" applyFont="1" applyFill="1" applyBorder="1" applyProtection="1"/>
    <xf numFmtId="164" fontId="6" fillId="0" borderId="24" xfId="4" applyNumberFormat="1" applyFont="1" applyFill="1" applyBorder="1" applyAlignment="1" applyProtection="1">
      <alignment vertical="center"/>
    </xf>
    <xf numFmtId="3" fontId="4" fillId="0" borderId="24" xfId="3" applyNumberFormat="1" applyFont="1" applyFill="1" applyBorder="1" applyProtection="1"/>
    <xf numFmtId="0" fontId="5" fillId="2" borderId="24" xfId="3" applyFont="1" applyFill="1" applyBorder="1" applyProtection="1"/>
    <xf numFmtId="3" fontId="4" fillId="2" borderId="42" xfId="4" applyNumberFormat="1" applyFont="1" applyFill="1" applyBorder="1" applyProtection="1"/>
    <xf numFmtId="3" fontId="19" fillId="0" borderId="2" xfId="0" applyNumberFormat="1" applyFont="1" applyBorder="1" applyAlignment="1">
      <alignment horizontal="right"/>
    </xf>
    <xf numFmtId="3" fontId="5" fillId="0" borderId="6" xfId="4" applyNumberFormat="1" applyFont="1" applyFill="1" applyBorder="1" applyProtection="1"/>
    <xf numFmtId="3" fontId="5" fillId="0" borderId="1" xfId="4" applyNumberFormat="1" applyFont="1" applyFill="1" applyBorder="1" applyProtection="1"/>
    <xf numFmtId="0" fontId="7" fillId="0" borderId="35" xfId="3" applyFont="1" applyFill="1" applyBorder="1" applyAlignment="1" applyProtection="1">
      <alignment vertical="center"/>
    </xf>
    <xf numFmtId="164" fontId="7" fillId="0" borderId="35" xfId="4" applyNumberFormat="1" applyFont="1" applyFill="1" applyBorder="1" applyAlignment="1" applyProtection="1">
      <alignment vertical="center"/>
    </xf>
    <xf numFmtId="3" fontId="5" fillId="2" borderId="24" xfId="4" applyNumberFormat="1" applyFont="1" applyFill="1" applyBorder="1" applyProtection="1"/>
    <xf numFmtId="3" fontId="4" fillId="2" borderId="42" xfId="3" applyNumberFormat="1" applyFont="1" applyFill="1" applyBorder="1" applyProtection="1"/>
    <xf numFmtId="3" fontId="5" fillId="2" borderId="24" xfId="3" applyNumberFormat="1" applyFont="1" applyFill="1" applyBorder="1" applyProtection="1"/>
    <xf numFmtId="0" fontId="19" fillId="0" borderId="2" xfId="0" applyFont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3" fontId="5" fillId="0" borderId="4" xfId="3" applyNumberFormat="1" applyFont="1" applyFill="1" applyBorder="1" applyProtection="1">
      <protection locked="0"/>
    </xf>
    <xf numFmtId="3" fontId="5" fillId="0" borderId="51" xfId="4" applyNumberFormat="1" applyFont="1" applyFill="1" applyBorder="1" applyProtection="1"/>
    <xf numFmtId="0" fontId="19" fillId="0" borderId="8" xfId="0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5" fillId="0" borderId="37" xfId="7" applyNumberFormat="1" applyFont="1" applyFill="1" applyBorder="1" applyProtection="1"/>
    <xf numFmtId="3" fontId="5" fillId="0" borderId="35" xfId="7" applyNumberFormat="1" applyFont="1" applyFill="1" applyBorder="1" applyProtection="1"/>
    <xf numFmtId="165" fontId="5" fillId="0" borderId="52" xfId="6" applyNumberFormat="1" applyFont="1" applyBorder="1" applyProtection="1"/>
    <xf numFmtId="165" fontId="5" fillId="0" borderId="53" xfId="6" applyNumberFormat="1" applyFont="1" applyBorder="1" applyProtection="1"/>
    <xf numFmtId="165" fontId="5" fillId="0" borderId="54" xfId="6" applyNumberFormat="1" applyFont="1" applyBorder="1" applyProtection="1"/>
    <xf numFmtId="3" fontId="5" fillId="0" borderId="55" xfId="7" applyNumberFormat="1" applyFont="1" applyFill="1" applyBorder="1" applyProtection="1"/>
    <xf numFmtId="3" fontId="4" fillId="2" borderId="20" xfId="7" applyNumberFormat="1" applyFont="1" applyFill="1" applyBorder="1" applyProtection="1"/>
    <xf numFmtId="165" fontId="5" fillId="0" borderId="56" xfId="6" applyNumberFormat="1" applyFont="1" applyBorder="1" applyProtection="1"/>
    <xf numFmtId="0" fontId="5" fillId="2" borderId="14" xfId="6" applyFont="1" applyFill="1" applyBorder="1" applyProtection="1"/>
    <xf numFmtId="165" fontId="5" fillId="2" borderId="15" xfId="6" applyNumberFormat="1" applyFont="1" applyFill="1" applyBorder="1" applyProtection="1"/>
    <xf numFmtId="0" fontId="7" fillId="0" borderId="57" xfId="3" applyFont="1" applyFill="1" applyBorder="1" applyAlignment="1" applyProtection="1">
      <alignment vertical="center"/>
    </xf>
    <xf numFmtId="0" fontId="4" fillId="0" borderId="2" xfId="3" applyFont="1" applyFill="1" applyBorder="1" applyProtection="1"/>
    <xf numFmtId="3" fontId="4" fillId="2" borderId="21" xfId="4" applyNumberFormat="1" applyFont="1" applyFill="1" applyBorder="1" applyProtection="1"/>
    <xf numFmtId="44" fontId="12" fillId="3" borderId="19" xfId="10" applyNumberFormat="1" applyFont="1" applyFill="1" applyBorder="1" applyProtection="1"/>
    <xf numFmtId="4" fontId="12" fillId="3" borderId="19" xfId="9" applyNumberFormat="1" applyFont="1" applyFill="1" applyBorder="1" applyProtection="1"/>
    <xf numFmtId="0" fontId="20" fillId="0" borderId="0" xfId="0" applyFont="1"/>
    <xf numFmtId="164" fontId="19" fillId="0" borderId="6" xfId="1" applyNumberFormat="1" applyFont="1" applyBorder="1"/>
    <xf numFmtId="44" fontId="12" fillId="0" borderId="19" xfId="10" applyNumberFormat="1" applyFont="1" applyBorder="1" applyProtection="1"/>
    <xf numFmtId="44" fontId="10" fillId="0" borderId="0" xfId="8" applyNumberFormat="1" applyFont="1" applyProtection="1"/>
    <xf numFmtId="2" fontId="12" fillId="0" borderId="19" xfId="10" applyNumberFormat="1" applyFont="1" applyBorder="1" applyProtection="1"/>
    <xf numFmtId="3" fontId="5" fillId="0" borderId="0" xfId="3" applyNumberFormat="1" applyFont="1" applyFill="1" applyBorder="1" applyProtection="1">
      <protection locked="0"/>
    </xf>
    <xf numFmtId="3" fontId="5" fillId="0" borderId="0" xfId="4" applyNumberFormat="1" applyFont="1" applyFill="1" applyBorder="1" applyProtection="1">
      <protection locked="0"/>
    </xf>
    <xf numFmtId="164" fontId="4" fillId="4" borderId="35" xfId="1" applyNumberFormat="1" applyFont="1" applyFill="1" applyBorder="1" applyAlignment="1" applyProtection="1">
      <alignment horizontal="center"/>
    </xf>
    <xf numFmtId="164" fontId="4" fillId="4" borderId="1" xfId="1" applyNumberFormat="1" applyFont="1" applyFill="1" applyBorder="1" applyAlignment="1" applyProtection="1">
      <alignment horizontal="center"/>
    </xf>
    <xf numFmtId="0" fontId="5" fillId="0" borderId="0" xfId="3" applyFont="1" applyAlignment="1" applyProtection="1">
      <alignment horizontal="center"/>
    </xf>
    <xf numFmtId="0" fontId="9" fillId="0" borderId="0" xfId="3" applyFont="1" applyAlignment="1" applyProtection="1">
      <alignment horizontal="center"/>
    </xf>
    <xf numFmtId="0" fontId="4" fillId="0" borderId="39" xfId="3" applyFont="1" applyBorder="1" applyAlignment="1" applyProtection="1">
      <alignment horizontal="center"/>
    </xf>
    <xf numFmtId="0" fontId="4" fillId="4" borderId="35" xfId="3" applyFont="1" applyFill="1" applyBorder="1" applyAlignment="1" applyProtection="1">
      <alignment horizontal="center"/>
    </xf>
    <xf numFmtId="0" fontId="4" fillId="4" borderId="1" xfId="3" applyFont="1" applyFill="1" applyBorder="1" applyAlignment="1" applyProtection="1">
      <alignment horizontal="center"/>
    </xf>
    <xf numFmtId="0" fontId="4" fillId="0" borderId="0" xfId="6" applyFont="1" applyAlignment="1" applyProtection="1">
      <alignment horizontal="center"/>
    </xf>
    <xf numFmtId="0" fontId="2" fillId="0" borderId="0" xfId="6" applyAlignment="1" applyProtection="1"/>
    <xf numFmtId="0" fontId="5" fillId="0" borderId="0" xfId="6" applyFont="1" applyAlignment="1" applyProtection="1">
      <alignment horizontal="center"/>
    </xf>
    <xf numFmtId="0" fontId="9" fillId="0" borderId="0" xfId="6" applyFont="1" applyAlignment="1" applyProtection="1">
      <alignment horizontal="center"/>
    </xf>
    <xf numFmtId="0" fontId="7" fillId="0" borderId="0" xfId="6" applyFont="1" applyAlignment="1" applyProtection="1"/>
    <xf numFmtId="0" fontId="12" fillId="0" borderId="0" xfId="8" applyFont="1" applyAlignment="1" applyProtection="1">
      <alignment horizontal="center"/>
    </xf>
    <xf numFmtId="0" fontId="12" fillId="0" borderId="39" xfId="8" applyFont="1" applyBorder="1" applyAlignment="1" applyProtection="1">
      <alignment horizontal="center"/>
    </xf>
    <xf numFmtId="0" fontId="11" fillId="0" borderId="0" xfId="8" applyFont="1" applyAlignment="1">
      <alignment horizontal="center"/>
    </xf>
    <xf numFmtId="3" fontId="3" fillId="0" borderId="0" xfId="8" applyNumberFormat="1"/>
  </cellXfs>
  <cellStyles count="15">
    <cellStyle name="Comma" xfId="1" builtinId="3"/>
    <cellStyle name="Comma 2" xfId="4"/>
    <cellStyle name="Comma 4" xfId="7"/>
    <cellStyle name="Comma 5" xfId="9"/>
    <cellStyle name="Comma 6" xfId="12"/>
    <cellStyle name="Currency" xfId="2" builtinId="4"/>
    <cellStyle name="Currency 5" xfId="10"/>
    <cellStyle name="Normal" xfId="0" builtinId="0"/>
    <cellStyle name="Normal 2" xfId="3"/>
    <cellStyle name="Normal 3" xfId="5"/>
    <cellStyle name="Normal 4" xfId="6"/>
    <cellStyle name="Normal 5" xfId="8"/>
    <cellStyle name="Normal 6" xfId="11"/>
    <cellStyle name="Percent" xfId="14" builtinId="5"/>
    <cellStyle name="Percent 6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pane xSplit="1" ySplit="6" topLeftCell="B82" activePane="bottomRight" state="frozen"/>
      <selection pane="topRight" activeCell="B1" sqref="B1"/>
      <selection pane="bottomLeft" activeCell="A7" sqref="A7"/>
      <selection pane="bottomRight" activeCell="B138" sqref="B138:D138"/>
    </sheetView>
  </sheetViews>
  <sheetFormatPr defaultRowHeight="15" x14ac:dyDescent="0.25"/>
  <cols>
    <col min="1" max="1" width="18.7109375" bestFit="1" customWidth="1"/>
    <col min="2" max="2" width="11" customWidth="1"/>
    <col min="3" max="3" width="14.28515625" bestFit="1" customWidth="1"/>
    <col min="4" max="4" width="15.7109375" bestFit="1" customWidth="1"/>
    <col min="5" max="5" width="16.85546875" customWidth="1"/>
    <col min="8" max="8" width="13.5703125" style="207" bestFit="1" customWidth="1"/>
    <col min="9" max="9" width="14.85546875" style="207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215"/>
      <c r="I1" s="215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215"/>
      <c r="I2" s="215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215"/>
      <c r="I3" s="215"/>
    </row>
    <row r="4" spans="1:9" ht="18.75" x14ac:dyDescent="0.3">
      <c r="A4" s="279" t="s">
        <v>125</v>
      </c>
      <c r="B4" s="279"/>
      <c r="C4" s="279"/>
      <c r="D4" s="279"/>
      <c r="E4" s="279"/>
      <c r="F4" s="16"/>
      <c r="G4" s="16"/>
      <c r="H4" s="215"/>
      <c r="I4" s="215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215"/>
      <c r="I5" s="215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77" t="s">
        <v>7</v>
      </c>
      <c r="I6" s="278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216" t="s">
        <v>9</v>
      </c>
      <c r="I7" s="216" t="s">
        <v>10</v>
      </c>
    </row>
    <row r="8" spans="1:9" ht="18.75" x14ac:dyDescent="0.3">
      <c r="A8" s="23" t="s">
        <v>11</v>
      </c>
      <c r="B8" s="14">
        <v>6221</v>
      </c>
      <c r="C8" s="12">
        <f>H8+I8</f>
        <v>14037</v>
      </c>
      <c r="D8" s="13">
        <v>1518115</v>
      </c>
      <c r="E8" s="24">
        <f>D8/B8</f>
        <v>244.03070245941166</v>
      </c>
      <c r="F8" s="16"/>
      <c r="G8" s="16"/>
      <c r="H8" s="217">
        <v>6194</v>
      </c>
      <c r="I8" s="217">
        <v>7843</v>
      </c>
    </row>
    <row r="9" spans="1:9" ht="18.75" x14ac:dyDescent="0.3">
      <c r="A9" s="25" t="s">
        <v>12</v>
      </c>
      <c r="B9" s="2">
        <v>5091</v>
      </c>
      <c r="C9" s="12">
        <f t="shared" ref="C9:C15" si="0">H9+I9</f>
        <v>10634</v>
      </c>
      <c r="D9" s="2">
        <v>1167695</v>
      </c>
      <c r="E9" s="24">
        <f t="shared" ref="E9:E16" si="1">D9/B9</f>
        <v>229.36456491848361</v>
      </c>
      <c r="F9" s="16"/>
      <c r="G9" s="16"/>
      <c r="H9" s="217">
        <v>4661</v>
      </c>
      <c r="I9" s="217">
        <v>5973</v>
      </c>
    </row>
    <row r="10" spans="1:9" ht="18.75" x14ac:dyDescent="0.3">
      <c r="A10" s="25" t="s">
        <v>13</v>
      </c>
      <c r="B10" s="2">
        <v>5340</v>
      </c>
      <c r="C10" s="12">
        <f t="shared" si="0"/>
        <v>10876</v>
      </c>
      <c r="D10" s="2">
        <v>1198970</v>
      </c>
      <c r="E10" s="24">
        <f t="shared" si="1"/>
        <v>224.52621722846442</v>
      </c>
      <c r="F10" s="16"/>
      <c r="G10" s="16"/>
      <c r="H10" s="217">
        <v>4742</v>
      </c>
      <c r="I10" s="217">
        <v>6134</v>
      </c>
    </row>
    <row r="11" spans="1:9" ht="18.75" x14ac:dyDescent="0.3">
      <c r="A11" s="25" t="s">
        <v>14</v>
      </c>
      <c r="B11" s="2">
        <v>7049</v>
      </c>
      <c r="C11" s="12">
        <f t="shared" si="0"/>
        <v>14813</v>
      </c>
      <c r="D11" s="2">
        <v>1616677</v>
      </c>
      <c r="E11" s="24">
        <f t="shared" si="1"/>
        <v>229.34841821534968</v>
      </c>
      <c r="F11" s="16"/>
      <c r="G11" s="16"/>
      <c r="H11" s="217">
        <v>6561</v>
      </c>
      <c r="I11" s="217">
        <v>8252</v>
      </c>
    </row>
    <row r="12" spans="1:9" ht="18.75" x14ac:dyDescent="0.3">
      <c r="A12" s="25" t="s">
        <v>15</v>
      </c>
      <c r="B12" s="2">
        <v>1785</v>
      </c>
      <c r="C12" s="12">
        <f t="shared" si="0"/>
        <v>3944</v>
      </c>
      <c r="D12" s="2">
        <v>431076</v>
      </c>
      <c r="E12" s="24">
        <f t="shared" si="1"/>
        <v>241.49915966386556</v>
      </c>
      <c r="F12" s="16"/>
      <c r="G12" s="16"/>
      <c r="H12" s="217">
        <v>1872</v>
      </c>
      <c r="I12" s="217">
        <v>2072</v>
      </c>
    </row>
    <row r="13" spans="1:9" ht="18.75" x14ac:dyDescent="0.3">
      <c r="A13" s="25" t="s">
        <v>16</v>
      </c>
      <c r="B13" s="2">
        <v>7273</v>
      </c>
      <c r="C13" s="12">
        <f t="shared" si="0"/>
        <v>16356</v>
      </c>
      <c r="D13" s="2">
        <v>1785615</v>
      </c>
      <c r="E13" s="24">
        <f t="shared" si="1"/>
        <v>245.51285576790869</v>
      </c>
      <c r="F13" s="16"/>
      <c r="G13" s="16"/>
      <c r="H13" s="217">
        <v>7466</v>
      </c>
      <c r="I13" s="217">
        <v>8890</v>
      </c>
    </row>
    <row r="14" spans="1:9" ht="18.75" x14ac:dyDescent="0.3">
      <c r="A14" s="25" t="s">
        <v>17</v>
      </c>
      <c r="B14" s="2">
        <v>2592</v>
      </c>
      <c r="C14" s="12">
        <f t="shared" si="0"/>
        <v>5252</v>
      </c>
      <c r="D14" s="2">
        <v>575977</v>
      </c>
      <c r="E14" s="24">
        <f t="shared" si="1"/>
        <v>222.2133487654321</v>
      </c>
      <c r="F14" s="16"/>
      <c r="G14" s="16"/>
      <c r="H14" s="217">
        <v>2362</v>
      </c>
      <c r="I14" s="217">
        <v>2890</v>
      </c>
    </row>
    <row r="15" spans="1:9" ht="19.5" thickBot="1" x14ac:dyDescent="0.35">
      <c r="A15" s="27" t="s">
        <v>18</v>
      </c>
      <c r="B15" s="3">
        <v>8942</v>
      </c>
      <c r="C15" s="12">
        <f t="shared" si="0"/>
        <v>18332</v>
      </c>
      <c r="D15" s="10">
        <v>2024036</v>
      </c>
      <c r="E15" s="24">
        <f t="shared" si="1"/>
        <v>226.351599194811</v>
      </c>
      <c r="F15" s="16"/>
      <c r="G15" s="16"/>
      <c r="H15" s="223">
        <v>8206</v>
      </c>
      <c r="I15" s="223">
        <v>10126</v>
      </c>
    </row>
    <row r="16" spans="1:9" ht="19.5" thickBot="1" x14ac:dyDescent="0.35">
      <c r="A16" s="28" t="s">
        <v>19</v>
      </c>
      <c r="B16" s="29">
        <f>SUM(B8:B15)</f>
        <v>44293</v>
      </c>
      <c r="C16" s="29">
        <f t="shared" ref="C16:D16" si="2">SUM(C8:C15)</f>
        <v>94244</v>
      </c>
      <c r="D16" s="29">
        <f t="shared" si="2"/>
        <v>10318161</v>
      </c>
      <c r="E16" s="30">
        <f t="shared" si="1"/>
        <v>232.95240782967963</v>
      </c>
      <c r="F16" s="16"/>
      <c r="G16" s="16"/>
      <c r="H16" s="224">
        <f>SUM(H8:H15)</f>
        <v>42064</v>
      </c>
      <c r="I16" s="225">
        <f>SUM(I8:I15)</f>
        <v>52180</v>
      </c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222"/>
      <c r="I17" s="222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222"/>
      <c r="I18" s="222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18">
        <v>12382</v>
      </c>
      <c r="C19" s="4">
        <f>SUM(H19+I19)</f>
        <v>24857</v>
      </c>
      <c r="D19" s="5">
        <v>2749474</v>
      </c>
      <c r="E19" s="26">
        <f>D19/B19</f>
        <v>222.05411080600871</v>
      </c>
      <c r="F19" s="37"/>
      <c r="G19" s="37"/>
      <c r="H19" s="221">
        <v>10866</v>
      </c>
      <c r="I19" s="221">
        <v>13991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5781</v>
      </c>
      <c r="C20" s="2">
        <f t="shared" ref="C20:C31" si="3">SUM(H20+I20)</f>
        <v>11138</v>
      </c>
      <c r="D20" s="2">
        <v>1238249</v>
      </c>
      <c r="E20" s="26">
        <f t="shared" ref="E20:E32" si="4">D20/B20</f>
        <v>214.1928732053278</v>
      </c>
      <c r="F20" s="37"/>
      <c r="G20" s="37"/>
      <c r="H20" s="217">
        <v>4810</v>
      </c>
      <c r="I20" s="217">
        <v>6328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5045</v>
      </c>
      <c r="C21" s="2">
        <f t="shared" si="3"/>
        <v>10489</v>
      </c>
      <c r="D21" s="8">
        <v>1153885</v>
      </c>
      <c r="E21" s="26">
        <f t="shared" si="4"/>
        <v>228.7185332011893</v>
      </c>
      <c r="F21" s="1"/>
      <c r="G21" s="1"/>
      <c r="H21" s="217">
        <v>4535</v>
      </c>
      <c r="I21" s="217">
        <v>5954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6329</v>
      </c>
      <c r="C22" s="2">
        <f t="shared" si="3"/>
        <v>13300</v>
      </c>
      <c r="D22" s="8">
        <v>1453178</v>
      </c>
      <c r="E22" s="26">
        <f t="shared" si="4"/>
        <v>229.60625691262442</v>
      </c>
      <c r="F22" s="1"/>
      <c r="G22" s="1"/>
      <c r="H22" s="217">
        <v>5957</v>
      </c>
      <c r="I22" s="217">
        <v>7343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4076</v>
      </c>
      <c r="C23" s="2">
        <f t="shared" si="3"/>
        <v>9008</v>
      </c>
      <c r="D23" s="8">
        <v>975496</v>
      </c>
      <c r="E23" s="26">
        <f t="shared" si="4"/>
        <v>239.32679097154073</v>
      </c>
      <c r="F23" s="1"/>
      <c r="G23" s="1"/>
      <c r="H23" s="217">
        <v>4045</v>
      </c>
      <c r="I23" s="217">
        <v>4963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2654</v>
      </c>
      <c r="C24" s="2">
        <f t="shared" si="3"/>
        <v>5807</v>
      </c>
      <c r="D24" s="8">
        <v>630602</v>
      </c>
      <c r="E24" s="26">
        <f t="shared" si="4"/>
        <v>237.60437076111529</v>
      </c>
      <c r="F24" s="1"/>
      <c r="G24" s="1"/>
      <c r="H24" s="217">
        <v>2575</v>
      </c>
      <c r="I24" s="217">
        <v>3232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7097</v>
      </c>
      <c r="C25" s="2">
        <f t="shared" si="3"/>
        <v>14998</v>
      </c>
      <c r="D25" s="8">
        <v>1641605</v>
      </c>
      <c r="E25" s="26">
        <f t="shared" si="4"/>
        <v>231.30970832746232</v>
      </c>
      <c r="F25" s="1"/>
      <c r="G25" s="1"/>
      <c r="H25" s="217">
        <v>6623</v>
      </c>
      <c r="I25" s="217">
        <v>8375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6438</v>
      </c>
      <c r="C26" s="2">
        <f t="shared" si="3"/>
        <v>14401</v>
      </c>
      <c r="D26" s="8">
        <v>1574857</v>
      </c>
      <c r="E26" s="26">
        <f t="shared" si="4"/>
        <v>244.61898105001552</v>
      </c>
      <c r="F26" s="1"/>
      <c r="G26" s="1"/>
      <c r="H26" s="217">
        <v>6749</v>
      </c>
      <c r="I26" s="217">
        <v>7652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8379</v>
      </c>
      <c r="C27" s="2">
        <f t="shared" si="3"/>
        <v>17212</v>
      </c>
      <c r="D27" s="8">
        <v>1893088</v>
      </c>
      <c r="E27" s="26">
        <f t="shared" si="4"/>
        <v>225.93245017305168</v>
      </c>
      <c r="F27" s="1"/>
      <c r="G27" s="1"/>
      <c r="H27" s="217">
        <v>7292</v>
      </c>
      <c r="I27" s="217">
        <v>9920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5532</v>
      </c>
      <c r="C28" s="2">
        <f t="shared" si="3"/>
        <v>13140</v>
      </c>
      <c r="D28" s="8">
        <v>1417178</v>
      </c>
      <c r="E28" s="26">
        <f t="shared" si="4"/>
        <v>256.17823571945047</v>
      </c>
      <c r="F28" s="1"/>
      <c r="G28" s="1"/>
      <c r="H28" s="217">
        <v>5936</v>
      </c>
      <c r="I28" s="217">
        <v>7204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4577</v>
      </c>
      <c r="C29" s="2">
        <f t="shared" si="3"/>
        <v>10120</v>
      </c>
      <c r="D29" s="8">
        <v>1096100</v>
      </c>
      <c r="E29" s="26">
        <f t="shared" si="4"/>
        <v>239.48000873934893</v>
      </c>
      <c r="F29" s="1"/>
      <c r="G29" s="1"/>
      <c r="H29" s="217">
        <v>4507</v>
      </c>
      <c r="I29" s="217">
        <v>5613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4935</v>
      </c>
      <c r="C30" s="2">
        <f t="shared" si="3"/>
        <v>11115</v>
      </c>
      <c r="D30" s="7">
        <v>1218722</v>
      </c>
      <c r="E30" s="26">
        <f t="shared" si="4"/>
        <v>246.9548125633232</v>
      </c>
      <c r="F30" s="1"/>
      <c r="G30" s="1"/>
      <c r="H30" s="217">
        <v>5166</v>
      </c>
      <c r="I30" s="217">
        <v>5949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1628</v>
      </c>
      <c r="C31" s="4">
        <f t="shared" si="3"/>
        <v>3630</v>
      </c>
      <c r="D31" s="56">
        <v>397201</v>
      </c>
      <c r="E31" s="26">
        <f t="shared" si="4"/>
        <v>243.98095823095824</v>
      </c>
      <c r="F31" s="1"/>
      <c r="G31" s="1"/>
      <c r="H31" s="223">
        <v>1712</v>
      </c>
      <c r="I31" s="223">
        <v>1918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74853</v>
      </c>
      <c r="C32" s="39">
        <f t="shared" ref="C32:D32" si="5">SUM(C19:C31)</f>
        <v>159215</v>
      </c>
      <c r="D32" s="39">
        <f t="shared" si="5"/>
        <v>17439635</v>
      </c>
      <c r="E32" s="30">
        <f t="shared" si="4"/>
        <v>232.9851174969607</v>
      </c>
      <c r="F32" s="1"/>
      <c r="G32" s="1"/>
      <c r="H32" s="224">
        <f>SUM(H19:H31)</f>
        <v>70773</v>
      </c>
      <c r="I32" s="225">
        <f>SUM(I19:I31)</f>
        <v>88442</v>
      </c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222"/>
      <c r="I33" s="222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222"/>
      <c r="I34" s="222"/>
    </row>
    <row r="35" spans="1:9" ht="18.75" x14ac:dyDescent="0.3">
      <c r="A35" s="23" t="s">
        <v>36</v>
      </c>
      <c r="B35" s="15">
        <v>7198</v>
      </c>
      <c r="C35" s="6">
        <f>SUM(H35+I35)</f>
        <v>14813</v>
      </c>
      <c r="D35" s="7">
        <v>1696076</v>
      </c>
      <c r="E35" s="26">
        <f>D35/B35</f>
        <v>235.63156432342316</v>
      </c>
      <c r="F35" s="16"/>
      <c r="G35" s="16"/>
      <c r="H35" s="217">
        <v>5834</v>
      </c>
      <c r="I35" s="217">
        <v>8979</v>
      </c>
    </row>
    <row r="36" spans="1:9" ht="18.75" x14ac:dyDescent="0.3">
      <c r="A36" s="25" t="s">
        <v>37</v>
      </c>
      <c r="B36" s="8">
        <v>6910</v>
      </c>
      <c r="C36" s="6">
        <f t="shared" ref="C36:C47" si="6">SUM(H36+I36)</f>
        <v>14033</v>
      </c>
      <c r="D36" s="8">
        <v>1552334</v>
      </c>
      <c r="E36" s="26">
        <f t="shared" ref="E36:E48" si="7">D36/B36</f>
        <v>224.65036179450072</v>
      </c>
      <c r="F36" s="16"/>
      <c r="G36" s="16"/>
      <c r="H36" s="217">
        <v>5420</v>
      </c>
      <c r="I36" s="217">
        <v>8613</v>
      </c>
    </row>
    <row r="37" spans="1:9" ht="18.75" x14ac:dyDescent="0.3">
      <c r="A37" s="25" t="s">
        <v>38</v>
      </c>
      <c r="B37" s="8">
        <v>8247</v>
      </c>
      <c r="C37" s="6">
        <f t="shared" si="6"/>
        <v>17387</v>
      </c>
      <c r="D37" s="8">
        <v>1912809</v>
      </c>
      <c r="E37" s="26">
        <f t="shared" si="7"/>
        <v>231.9399781738814</v>
      </c>
      <c r="F37" s="16"/>
      <c r="G37" s="16"/>
      <c r="H37" s="217">
        <v>6950</v>
      </c>
      <c r="I37" s="217">
        <v>10437</v>
      </c>
    </row>
    <row r="38" spans="1:9" ht="18.75" x14ac:dyDescent="0.3">
      <c r="A38" s="25" t="s">
        <v>39</v>
      </c>
      <c r="B38" s="8">
        <v>4114</v>
      </c>
      <c r="C38" s="6">
        <f t="shared" si="6"/>
        <v>9025</v>
      </c>
      <c r="D38" s="8">
        <v>985619</v>
      </c>
      <c r="E38" s="26">
        <f t="shared" si="7"/>
        <v>239.57681088964512</v>
      </c>
      <c r="F38" s="16"/>
      <c r="G38" s="16"/>
      <c r="H38" s="217">
        <v>3485</v>
      </c>
      <c r="I38" s="217">
        <v>5540</v>
      </c>
    </row>
    <row r="39" spans="1:9" ht="18.75" x14ac:dyDescent="0.3">
      <c r="A39" s="25" t="s">
        <v>40</v>
      </c>
      <c r="B39" s="8">
        <v>6687</v>
      </c>
      <c r="C39" s="6">
        <f t="shared" si="6"/>
        <v>15003</v>
      </c>
      <c r="D39" s="8">
        <v>1631358</v>
      </c>
      <c r="E39" s="26">
        <f t="shared" si="7"/>
        <v>243.95962314939436</v>
      </c>
      <c r="F39" s="16"/>
      <c r="G39" s="16"/>
      <c r="H39" s="217">
        <v>6737</v>
      </c>
      <c r="I39" s="217">
        <v>8266</v>
      </c>
    </row>
    <row r="40" spans="1:9" ht="18.75" x14ac:dyDescent="0.3">
      <c r="A40" s="25" t="s">
        <v>41</v>
      </c>
      <c r="B40" s="8">
        <v>4246</v>
      </c>
      <c r="C40" s="6">
        <f t="shared" si="6"/>
        <v>7973</v>
      </c>
      <c r="D40" s="8">
        <v>990862</v>
      </c>
      <c r="E40" s="26">
        <f t="shared" si="7"/>
        <v>233.36363636363637</v>
      </c>
      <c r="F40" s="16"/>
      <c r="G40" s="16"/>
      <c r="H40" s="217">
        <v>3222</v>
      </c>
      <c r="I40" s="217">
        <v>4751</v>
      </c>
    </row>
    <row r="41" spans="1:9" ht="18.75" x14ac:dyDescent="0.3">
      <c r="A41" s="25" t="s">
        <v>42</v>
      </c>
      <c r="B41" s="8">
        <v>5040</v>
      </c>
      <c r="C41" s="6">
        <f t="shared" si="6"/>
        <v>10975</v>
      </c>
      <c r="D41" s="8">
        <v>1193126</v>
      </c>
      <c r="E41" s="26">
        <f t="shared" si="7"/>
        <v>236.73134920634919</v>
      </c>
      <c r="F41" s="16"/>
      <c r="G41" s="16"/>
      <c r="H41" s="217">
        <v>4877</v>
      </c>
      <c r="I41" s="217">
        <v>6098</v>
      </c>
    </row>
    <row r="42" spans="1:9" ht="18.75" x14ac:dyDescent="0.3">
      <c r="A42" s="25" t="s">
        <v>43</v>
      </c>
      <c r="B42" s="8">
        <v>8020</v>
      </c>
      <c r="C42" s="6">
        <f t="shared" si="6"/>
        <v>18086</v>
      </c>
      <c r="D42" s="8">
        <v>1972076</v>
      </c>
      <c r="E42" s="26">
        <f t="shared" si="7"/>
        <v>245.89476309226933</v>
      </c>
      <c r="F42" s="16"/>
      <c r="G42" s="16"/>
      <c r="H42" s="217">
        <v>7551</v>
      </c>
      <c r="I42" s="217">
        <v>10535</v>
      </c>
    </row>
    <row r="43" spans="1:9" ht="18.75" x14ac:dyDescent="0.3">
      <c r="A43" s="25" t="s">
        <v>44</v>
      </c>
      <c r="B43" s="8">
        <v>5373</v>
      </c>
      <c r="C43" s="6">
        <f t="shared" si="6"/>
        <v>11797</v>
      </c>
      <c r="D43" s="8">
        <v>1289509</v>
      </c>
      <c r="E43" s="26">
        <f t="shared" si="7"/>
        <v>239.99795272659594</v>
      </c>
      <c r="F43" s="16"/>
      <c r="G43" s="16"/>
      <c r="H43" s="217">
        <v>4767</v>
      </c>
      <c r="I43" s="217">
        <v>7030</v>
      </c>
    </row>
    <row r="44" spans="1:9" ht="18.75" x14ac:dyDescent="0.3">
      <c r="A44" s="25" t="s">
        <v>45</v>
      </c>
      <c r="B44" s="8">
        <v>4434</v>
      </c>
      <c r="C44" s="6">
        <f t="shared" si="6"/>
        <v>9247</v>
      </c>
      <c r="D44" s="8">
        <v>1009941</v>
      </c>
      <c r="E44" s="26">
        <f t="shared" si="7"/>
        <v>227.77198917456022</v>
      </c>
      <c r="F44" s="16"/>
      <c r="G44" s="16"/>
      <c r="H44" s="217">
        <v>3514</v>
      </c>
      <c r="I44" s="217">
        <v>5733</v>
      </c>
    </row>
    <row r="45" spans="1:9" ht="18.75" x14ac:dyDescent="0.3">
      <c r="A45" s="25" t="s">
        <v>46</v>
      </c>
      <c r="B45" s="8">
        <v>5846</v>
      </c>
      <c r="C45" s="6">
        <f t="shared" si="6"/>
        <v>12799</v>
      </c>
      <c r="D45" s="8">
        <v>1399919</v>
      </c>
      <c r="E45" s="26">
        <f t="shared" si="7"/>
        <v>239.46613068764967</v>
      </c>
      <c r="F45" s="16"/>
      <c r="G45" s="16"/>
      <c r="H45" s="217">
        <v>5307</v>
      </c>
      <c r="I45" s="217">
        <v>7492</v>
      </c>
    </row>
    <row r="46" spans="1:9" ht="18.75" x14ac:dyDescent="0.3">
      <c r="A46" s="38" t="s">
        <v>47</v>
      </c>
      <c r="B46" s="8">
        <v>5770</v>
      </c>
      <c r="C46" s="6">
        <f t="shared" si="6"/>
        <v>12333</v>
      </c>
      <c r="D46" s="11">
        <v>1348531</v>
      </c>
      <c r="E46" s="26">
        <f t="shared" si="7"/>
        <v>233.71421143847488</v>
      </c>
      <c r="F46" s="16"/>
      <c r="G46" s="16"/>
      <c r="H46" s="217">
        <v>5229</v>
      </c>
      <c r="I46" s="217">
        <v>7104</v>
      </c>
    </row>
    <row r="47" spans="1:9" ht="19.5" thickBot="1" x14ac:dyDescent="0.35">
      <c r="A47" s="38" t="s">
        <v>48</v>
      </c>
      <c r="B47" s="55">
        <v>4526</v>
      </c>
      <c r="C47" s="6">
        <f t="shared" si="6"/>
        <v>9358</v>
      </c>
      <c r="D47" s="11">
        <v>1024322</v>
      </c>
      <c r="E47" s="26">
        <f t="shared" si="7"/>
        <v>226.31948740609809</v>
      </c>
      <c r="F47" s="16"/>
      <c r="G47" s="16"/>
      <c r="H47" s="223">
        <v>3913</v>
      </c>
      <c r="I47" s="223">
        <v>5445</v>
      </c>
    </row>
    <row r="48" spans="1:9" ht="19.5" thickBot="1" x14ac:dyDescent="0.35">
      <c r="A48" s="28" t="s">
        <v>49</v>
      </c>
      <c r="B48" s="39">
        <f>SUM(B35:B47)</f>
        <v>76411</v>
      </c>
      <c r="C48" s="39">
        <f t="shared" ref="C48:D48" si="8">SUM(C35:C47)</f>
        <v>162829</v>
      </c>
      <c r="D48" s="39">
        <f t="shared" si="8"/>
        <v>18006482</v>
      </c>
      <c r="E48" s="30">
        <f t="shared" si="7"/>
        <v>235.65300807475364</v>
      </c>
      <c r="F48" s="16"/>
      <c r="G48" s="16"/>
      <c r="H48" s="224">
        <f>SUM(H35:H47)</f>
        <v>66806</v>
      </c>
      <c r="I48" s="225">
        <f>SUM(I35:I47)</f>
        <v>96023</v>
      </c>
    </row>
    <row r="49" spans="1:13" ht="19.5" thickBot="1" x14ac:dyDescent="0.35">
      <c r="A49" s="43"/>
      <c r="B49" s="44"/>
      <c r="C49" s="44"/>
      <c r="D49" s="44"/>
      <c r="E49" s="45"/>
      <c r="F49" s="16"/>
      <c r="G49" s="16"/>
      <c r="H49" s="222"/>
      <c r="I49" s="222"/>
    </row>
    <row r="50" spans="1:13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222"/>
      <c r="I50" s="222"/>
    </row>
    <row r="51" spans="1:13" ht="18.75" x14ac:dyDescent="0.3">
      <c r="A51" s="23" t="s">
        <v>51</v>
      </c>
      <c r="B51" s="15">
        <v>3943</v>
      </c>
      <c r="C51" s="6">
        <f>SUM(H51+I51)</f>
        <v>8311</v>
      </c>
      <c r="D51" s="7">
        <v>916279</v>
      </c>
      <c r="E51" s="26">
        <f>D51/B51</f>
        <v>232.38118184123763</v>
      </c>
      <c r="F51" s="16"/>
      <c r="G51" s="16"/>
      <c r="H51" s="217">
        <v>3373</v>
      </c>
      <c r="I51" s="217">
        <v>4938</v>
      </c>
    </row>
    <row r="52" spans="1:13" ht="18.75" x14ac:dyDescent="0.3">
      <c r="A52" s="25" t="s">
        <v>52</v>
      </c>
      <c r="B52" s="8">
        <v>6937</v>
      </c>
      <c r="C52" s="6">
        <f t="shared" ref="C52:C56" si="9">SUM(H52+I52)</f>
        <v>16129</v>
      </c>
      <c r="D52" s="8">
        <v>1755926</v>
      </c>
      <c r="E52" s="26">
        <f t="shared" ref="E52:E58" si="10">D52/B52</f>
        <v>253.12469367161597</v>
      </c>
      <c r="F52" s="16"/>
      <c r="G52" s="16"/>
      <c r="H52" s="217">
        <v>7335</v>
      </c>
      <c r="I52" s="217">
        <v>8794</v>
      </c>
      <c r="M52" s="219"/>
    </row>
    <row r="53" spans="1:13" ht="18.75" x14ac:dyDescent="0.3">
      <c r="A53" s="25" t="s">
        <v>53</v>
      </c>
      <c r="B53" s="8">
        <v>17673</v>
      </c>
      <c r="C53" s="6">
        <f t="shared" si="9"/>
        <v>36137</v>
      </c>
      <c r="D53" s="8">
        <v>3960877</v>
      </c>
      <c r="E53" s="26">
        <f t="shared" si="10"/>
        <v>224.12023991399309</v>
      </c>
      <c r="F53" s="16"/>
      <c r="G53" s="16"/>
      <c r="H53" s="217">
        <v>14427</v>
      </c>
      <c r="I53" s="217">
        <v>21710</v>
      </c>
    </row>
    <row r="54" spans="1:13" ht="18.75" x14ac:dyDescent="0.3">
      <c r="A54" s="25" t="s">
        <v>54</v>
      </c>
      <c r="B54" s="8">
        <v>5449</v>
      </c>
      <c r="C54" s="6">
        <f t="shared" si="9"/>
        <v>11788</v>
      </c>
      <c r="D54" s="8">
        <v>1288464</v>
      </c>
      <c r="E54" s="26">
        <f t="shared" si="10"/>
        <v>236.45879977977611</v>
      </c>
      <c r="F54" s="16"/>
      <c r="G54" s="16"/>
      <c r="H54" s="217">
        <v>5067</v>
      </c>
      <c r="I54" s="217">
        <v>6721</v>
      </c>
    </row>
    <row r="55" spans="1:13" ht="18.75" x14ac:dyDescent="0.3">
      <c r="A55" s="25" t="s">
        <v>55</v>
      </c>
      <c r="B55" s="8">
        <v>4507</v>
      </c>
      <c r="C55" s="6">
        <f t="shared" si="9"/>
        <v>9462</v>
      </c>
      <c r="D55" s="8">
        <v>1039917</v>
      </c>
      <c r="E55" s="26">
        <f t="shared" si="10"/>
        <v>230.73374750388285</v>
      </c>
      <c r="F55" s="16"/>
      <c r="G55" s="16"/>
      <c r="H55" s="217">
        <v>4254</v>
      </c>
      <c r="I55" s="217">
        <v>5208</v>
      </c>
    </row>
    <row r="56" spans="1:13" ht="18.75" x14ac:dyDescent="0.3">
      <c r="A56" s="25" t="s">
        <v>56</v>
      </c>
      <c r="B56" s="8">
        <v>4317</v>
      </c>
      <c r="C56" s="6">
        <f t="shared" si="9"/>
        <v>8669</v>
      </c>
      <c r="D56" s="8">
        <v>953908</v>
      </c>
      <c r="E56" s="26">
        <f t="shared" si="10"/>
        <v>220.96548529071114</v>
      </c>
      <c r="F56" s="16"/>
      <c r="G56" s="16"/>
      <c r="H56" s="217">
        <v>3663</v>
      </c>
      <c r="I56" s="217">
        <v>5006</v>
      </c>
    </row>
    <row r="57" spans="1:13" ht="19.5" thickBot="1" x14ac:dyDescent="0.35">
      <c r="A57" s="25" t="s">
        <v>57</v>
      </c>
      <c r="B57" s="9">
        <v>6367</v>
      </c>
      <c r="C57" s="6">
        <f>SUM(H57+I57)</f>
        <v>13133</v>
      </c>
      <c r="D57" s="8">
        <v>1438822</v>
      </c>
      <c r="E57" s="26">
        <f t="shared" si="10"/>
        <v>225.98115281922412</v>
      </c>
      <c r="F57" s="16"/>
      <c r="G57" s="16"/>
      <c r="H57" s="223">
        <v>5794</v>
      </c>
      <c r="I57" s="223">
        <v>7339</v>
      </c>
      <c r="L57" s="219"/>
    </row>
    <row r="58" spans="1:13" ht="19.5" thickBot="1" x14ac:dyDescent="0.35">
      <c r="A58" s="28" t="s">
        <v>49</v>
      </c>
      <c r="B58" s="39">
        <f>SUM(B51:B57)</f>
        <v>49193</v>
      </c>
      <c r="C58" s="39">
        <f t="shared" ref="C58:D58" si="11">SUM(C51:C57)</f>
        <v>103629</v>
      </c>
      <c r="D58" s="39">
        <f t="shared" si="11"/>
        <v>11354193</v>
      </c>
      <c r="E58" s="30">
        <f t="shared" si="10"/>
        <v>230.80911918362369</v>
      </c>
      <c r="F58" s="16"/>
      <c r="G58" s="16"/>
      <c r="H58" s="224">
        <f>SUM(H51:H57)</f>
        <v>43913</v>
      </c>
      <c r="I58" s="225">
        <f>SUM(I51:I57)</f>
        <v>59716</v>
      </c>
    </row>
    <row r="59" spans="1:13" ht="19.5" thickBot="1" x14ac:dyDescent="0.35">
      <c r="A59" s="43"/>
      <c r="B59" s="44"/>
      <c r="C59" s="44"/>
      <c r="D59" s="44"/>
      <c r="E59" s="45"/>
      <c r="F59" s="16"/>
      <c r="G59" s="16"/>
      <c r="H59" s="222"/>
      <c r="I59" s="222"/>
      <c r="L59" s="220"/>
    </row>
    <row r="60" spans="1:13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222"/>
      <c r="I60" s="222"/>
    </row>
    <row r="61" spans="1:13" ht="18.75" x14ac:dyDescent="0.3">
      <c r="A61" s="23" t="s">
        <v>59</v>
      </c>
      <c r="B61" s="15">
        <v>6824</v>
      </c>
      <c r="C61" s="6">
        <f>SUM(H61+I61)</f>
        <v>14922</v>
      </c>
      <c r="D61" s="7">
        <v>1628102</v>
      </c>
      <c r="E61" s="26">
        <f>D61/B61</f>
        <v>238.58470105509966</v>
      </c>
      <c r="F61" s="16"/>
      <c r="G61" s="16"/>
      <c r="H61" s="221">
        <v>6172</v>
      </c>
      <c r="I61" s="221">
        <v>8750</v>
      </c>
    </row>
    <row r="62" spans="1:13" ht="18.75" x14ac:dyDescent="0.3">
      <c r="A62" s="25" t="s">
        <v>60</v>
      </c>
      <c r="B62" s="8">
        <v>6947</v>
      </c>
      <c r="C62" s="6">
        <f t="shared" ref="C62:C69" si="12">SUM(H62+I62)</f>
        <v>14582</v>
      </c>
      <c r="D62" s="8">
        <v>1605330</v>
      </c>
      <c r="E62" s="26">
        <f t="shared" ref="E62:E70" si="13">D62/B62</f>
        <v>231.08248164675399</v>
      </c>
      <c r="F62" s="16"/>
      <c r="G62" s="16"/>
      <c r="H62" s="217">
        <v>5755</v>
      </c>
      <c r="I62" s="217">
        <v>8827</v>
      </c>
    </row>
    <row r="63" spans="1:13" ht="18.75" x14ac:dyDescent="0.3">
      <c r="A63" s="25" t="s">
        <v>61</v>
      </c>
      <c r="B63" s="8">
        <v>8720</v>
      </c>
      <c r="C63" s="6">
        <f t="shared" si="12"/>
        <v>18065</v>
      </c>
      <c r="D63" s="8">
        <v>1983810</v>
      </c>
      <c r="E63" s="26">
        <f t="shared" si="13"/>
        <v>227.50114678899084</v>
      </c>
      <c r="F63" s="16"/>
      <c r="G63" s="16"/>
      <c r="H63" s="217">
        <v>6656</v>
      </c>
      <c r="I63" s="217">
        <v>11409</v>
      </c>
    </row>
    <row r="64" spans="1:13" ht="18.75" x14ac:dyDescent="0.3">
      <c r="A64" s="25" t="s">
        <v>62</v>
      </c>
      <c r="B64" s="8">
        <v>4409</v>
      </c>
      <c r="C64" s="6">
        <f t="shared" si="12"/>
        <v>10297</v>
      </c>
      <c r="D64" s="8">
        <v>1117651</v>
      </c>
      <c r="E64" s="26">
        <f t="shared" si="13"/>
        <v>253.49308233159448</v>
      </c>
      <c r="F64" s="16"/>
      <c r="G64" s="16"/>
      <c r="H64" s="217">
        <v>4094</v>
      </c>
      <c r="I64" s="217">
        <v>6203</v>
      </c>
    </row>
    <row r="65" spans="1:9" ht="18.75" x14ac:dyDescent="0.3">
      <c r="A65" s="25" t="s">
        <v>63</v>
      </c>
      <c r="B65" s="8">
        <v>3235</v>
      </c>
      <c r="C65" s="6">
        <f t="shared" si="12"/>
        <v>6902</v>
      </c>
      <c r="D65" s="8">
        <v>746706</v>
      </c>
      <c r="E65" s="26">
        <f t="shared" si="13"/>
        <v>230.82102009273569</v>
      </c>
      <c r="F65" s="16"/>
      <c r="G65" s="16"/>
      <c r="H65" s="217">
        <v>2871</v>
      </c>
      <c r="I65" s="217">
        <v>4031</v>
      </c>
    </row>
    <row r="66" spans="1:9" ht="18.75" x14ac:dyDescent="0.3">
      <c r="A66" s="25" t="s">
        <v>64</v>
      </c>
      <c r="B66" s="8">
        <v>5649</v>
      </c>
      <c r="C66" s="6">
        <f t="shared" si="12"/>
        <v>12040</v>
      </c>
      <c r="D66" s="8">
        <v>1319828</v>
      </c>
      <c r="E66" s="26">
        <f t="shared" si="13"/>
        <v>233.63922818197912</v>
      </c>
      <c r="F66" s="16"/>
      <c r="G66" s="16"/>
      <c r="H66" s="217">
        <v>4994</v>
      </c>
      <c r="I66" s="217">
        <v>7046</v>
      </c>
    </row>
    <row r="67" spans="1:9" ht="18.75" x14ac:dyDescent="0.3">
      <c r="A67" s="25" t="s">
        <v>65</v>
      </c>
      <c r="B67" s="8">
        <v>2045</v>
      </c>
      <c r="C67" s="6">
        <f t="shared" si="12"/>
        <v>4369</v>
      </c>
      <c r="D67" s="8">
        <v>475086</v>
      </c>
      <c r="E67" s="26">
        <f t="shared" si="13"/>
        <v>232.31589242053789</v>
      </c>
      <c r="F67" s="16"/>
      <c r="G67" s="16"/>
      <c r="H67" s="217">
        <v>1821</v>
      </c>
      <c r="I67" s="217">
        <v>2548</v>
      </c>
    </row>
    <row r="68" spans="1:9" ht="18.75" x14ac:dyDescent="0.3">
      <c r="A68" s="25" t="s">
        <v>66</v>
      </c>
      <c r="B68" s="8">
        <v>6455</v>
      </c>
      <c r="C68" s="6">
        <f t="shared" si="12"/>
        <v>13594</v>
      </c>
      <c r="D68" s="8">
        <v>1490780</v>
      </c>
      <c r="E68" s="26">
        <f t="shared" si="13"/>
        <v>230.94965143299768</v>
      </c>
      <c r="F68" s="16"/>
      <c r="G68" s="16"/>
      <c r="H68" s="217">
        <v>5533</v>
      </c>
      <c r="I68" s="217">
        <v>8061</v>
      </c>
    </row>
    <row r="69" spans="1:9" ht="19.5" thickBot="1" x14ac:dyDescent="0.35">
      <c r="A69" s="25" t="s">
        <v>67</v>
      </c>
      <c r="B69" s="55">
        <v>515</v>
      </c>
      <c r="C69" s="6">
        <f t="shared" si="12"/>
        <v>944</v>
      </c>
      <c r="D69" s="8">
        <v>104717</v>
      </c>
      <c r="E69" s="26">
        <f t="shared" si="13"/>
        <v>203.33398058252428</v>
      </c>
      <c r="F69" s="16"/>
      <c r="G69" s="16"/>
      <c r="H69" s="223">
        <v>389</v>
      </c>
      <c r="I69" s="223">
        <v>555</v>
      </c>
    </row>
    <row r="70" spans="1:9" ht="19.5" thickBot="1" x14ac:dyDescent="0.35">
      <c r="A70" s="28" t="s">
        <v>49</v>
      </c>
      <c r="B70" s="39">
        <f>SUM(B61:B69)</f>
        <v>44799</v>
      </c>
      <c r="C70" s="39">
        <f t="shared" ref="C70:D70" si="14">SUM(C61:C69)</f>
        <v>95715</v>
      </c>
      <c r="D70" s="39">
        <f t="shared" si="14"/>
        <v>10472010</v>
      </c>
      <c r="E70" s="30">
        <f t="shared" si="13"/>
        <v>233.75544096966451</v>
      </c>
      <c r="F70" s="16"/>
      <c r="G70" s="16"/>
      <c r="H70" s="224">
        <f>SUM(H61:H69)</f>
        <v>38285</v>
      </c>
      <c r="I70" s="225">
        <f>SUM(I61:I69)</f>
        <v>57430</v>
      </c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222"/>
      <c r="I71" s="222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222"/>
      <c r="I72" s="222"/>
    </row>
    <row r="73" spans="1:9" ht="18.75" x14ac:dyDescent="0.3">
      <c r="A73" s="23" t="s">
        <v>69</v>
      </c>
      <c r="B73" s="15">
        <v>3411</v>
      </c>
      <c r="C73" s="6">
        <f>SUM(H73+I73)</f>
        <v>7332</v>
      </c>
      <c r="D73" s="7">
        <v>799611</v>
      </c>
      <c r="E73" s="26">
        <f>D73/B73</f>
        <v>234.42128408091469</v>
      </c>
      <c r="F73" s="16"/>
      <c r="G73" s="16"/>
      <c r="H73" s="221">
        <v>3184</v>
      </c>
      <c r="I73" s="221">
        <v>4148</v>
      </c>
    </row>
    <row r="74" spans="1:9" ht="18.75" x14ac:dyDescent="0.3">
      <c r="A74" s="25" t="s">
        <v>70</v>
      </c>
      <c r="B74" s="8">
        <v>5629</v>
      </c>
      <c r="C74" s="6">
        <f t="shared" ref="C74:C78" si="15">SUM(H74+I74)</f>
        <v>11060</v>
      </c>
      <c r="D74" s="8">
        <v>1211811</v>
      </c>
      <c r="E74" s="26">
        <f t="shared" ref="E74:E79" si="16">D74/B74</f>
        <v>215.27997868182626</v>
      </c>
      <c r="F74" s="16"/>
      <c r="G74" s="16"/>
      <c r="H74" s="217">
        <v>4762</v>
      </c>
      <c r="I74" s="217">
        <v>6298</v>
      </c>
    </row>
    <row r="75" spans="1:9" ht="18.75" x14ac:dyDescent="0.3">
      <c r="A75" s="25" t="s">
        <v>68</v>
      </c>
      <c r="B75" s="8">
        <v>7032</v>
      </c>
      <c r="C75" s="6">
        <f t="shared" si="15"/>
        <v>14818</v>
      </c>
      <c r="D75" s="8">
        <v>1618968</v>
      </c>
      <c r="E75" s="26">
        <f t="shared" si="16"/>
        <v>230.22866894197952</v>
      </c>
      <c r="F75" s="16"/>
      <c r="G75" s="16"/>
      <c r="H75" s="217">
        <v>6327</v>
      </c>
      <c r="I75" s="217">
        <v>8491</v>
      </c>
    </row>
    <row r="76" spans="1:9" ht="18.75" x14ac:dyDescent="0.3">
      <c r="A76" s="25" t="s">
        <v>71</v>
      </c>
      <c r="B76" s="8">
        <v>3399</v>
      </c>
      <c r="C76" s="6">
        <f t="shared" si="15"/>
        <v>6108</v>
      </c>
      <c r="D76" s="8">
        <v>770240</v>
      </c>
      <c r="E76" s="26">
        <f t="shared" si="16"/>
        <v>226.6078258311268</v>
      </c>
      <c r="F76" s="16"/>
      <c r="G76" s="16"/>
      <c r="H76" s="217">
        <v>2817</v>
      </c>
      <c r="I76" s="217">
        <v>3291</v>
      </c>
    </row>
    <row r="77" spans="1:9" ht="18.75" x14ac:dyDescent="0.3">
      <c r="A77" s="25" t="s">
        <v>72</v>
      </c>
      <c r="B77" s="8">
        <v>5099</v>
      </c>
      <c r="C77" s="6">
        <f t="shared" si="15"/>
        <v>10751</v>
      </c>
      <c r="D77" s="8">
        <v>1176749</v>
      </c>
      <c r="E77" s="26">
        <f t="shared" si="16"/>
        <v>230.78034908805648</v>
      </c>
      <c r="F77" s="16"/>
      <c r="G77" s="16"/>
      <c r="H77" s="217">
        <v>4650</v>
      </c>
      <c r="I77" s="217">
        <v>6101</v>
      </c>
    </row>
    <row r="78" spans="1:9" ht="19.5" thickBot="1" x14ac:dyDescent="0.35">
      <c r="A78" s="27" t="s">
        <v>73</v>
      </c>
      <c r="B78" s="9">
        <v>3355</v>
      </c>
      <c r="C78" s="6">
        <f t="shared" si="15"/>
        <v>7463</v>
      </c>
      <c r="D78" s="9">
        <v>802007</v>
      </c>
      <c r="E78" s="26">
        <f t="shared" si="16"/>
        <v>239.04828614008943</v>
      </c>
      <c r="F78" s="16"/>
      <c r="G78" s="16"/>
      <c r="H78" s="223">
        <v>3305</v>
      </c>
      <c r="I78" s="223">
        <v>4158</v>
      </c>
    </row>
    <row r="79" spans="1:9" ht="19.5" thickBot="1" x14ac:dyDescent="0.35">
      <c r="A79" s="28" t="s">
        <v>49</v>
      </c>
      <c r="B79" s="39">
        <f>SUM(B73:B78)</f>
        <v>27925</v>
      </c>
      <c r="C79" s="39">
        <f t="shared" ref="C79:D79" si="17">SUM(C73:C78)</f>
        <v>57532</v>
      </c>
      <c r="D79" s="39">
        <f t="shared" si="17"/>
        <v>6379386</v>
      </c>
      <c r="E79" s="30">
        <f t="shared" si="16"/>
        <v>228.44712623097584</v>
      </c>
      <c r="F79" s="16"/>
      <c r="G79" s="16"/>
      <c r="H79" s="227">
        <f>SUM(H73:H78)</f>
        <v>25045</v>
      </c>
      <c r="I79" s="228">
        <f>SUM(I73:I78)</f>
        <v>32487</v>
      </c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222"/>
      <c r="I80" s="222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222"/>
      <c r="I81" s="222"/>
    </row>
    <row r="82" spans="1:9" ht="18.75" x14ac:dyDescent="0.3">
      <c r="A82" s="23" t="s">
        <v>75</v>
      </c>
      <c r="B82" s="15">
        <v>1884</v>
      </c>
      <c r="C82" s="6">
        <f>SUM(H82+I82)</f>
        <v>3941</v>
      </c>
      <c r="D82" s="7">
        <v>429022</v>
      </c>
      <c r="E82" s="26">
        <f>D82/B82</f>
        <v>227.71868365180467</v>
      </c>
      <c r="F82" s="16"/>
      <c r="G82" s="16"/>
      <c r="H82" s="217">
        <v>1587</v>
      </c>
      <c r="I82" s="217">
        <v>2354</v>
      </c>
    </row>
    <row r="83" spans="1:9" ht="18.75" x14ac:dyDescent="0.3">
      <c r="A83" s="25" t="s">
        <v>76</v>
      </c>
      <c r="B83" s="8">
        <v>123</v>
      </c>
      <c r="C83" s="6">
        <f t="shared" ref="C83:C91" si="18">SUM(H83+I83)</f>
        <v>265</v>
      </c>
      <c r="D83" s="8">
        <v>27306</v>
      </c>
      <c r="E83" s="26">
        <f t="shared" ref="E83:E92" si="19">D83/B83</f>
        <v>222</v>
      </c>
      <c r="F83" s="16"/>
      <c r="G83" s="16"/>
      <c r="H83" s="217">
        <v>122</v>
      </c>
      <c r="I83" s="217">
        <v>143</v>
      </c>
    </row>
    <row r="84" spans="1:9" ht="18.75" x14ac:dyDescent="0.3">
      <c r="A84" s="25" t="s">
        <v>77</v>
      </c>
      <c r="B84" s="8">
        <v>5800</v>
      </c>
      <c r="C84" s="6">
        <f t="shared" si="18"/>
        <v>12156</v>
      </c>
      <c r="D84" s="8">
        <v>1327338</v>
      </c>
      <c r="E84" s="26">
        <f t="shared" si="19"/>
        <v>228.85137931034484</v>
      </c>
      <c r="F84" s="16"/>
      <c r="G84" s="16"/>
      <c r="H84" s="217">
        <v>4795</v>
      </c>
      <c r="I84" s="217">
        <v>7361</v>
      </c>
    </row>
    <row r="85" spans="1:9" ht="18.75" x14ac:dyDescent="0.3">
      <c r="A85" s="25" t="s">
        <v>74</v>
      </c>
      <c r="B85" s="8">
        <v>9474</v>
      </c>
      <c r="C85" s="6">
        <f t="shared" si="18"/>
        <v>19008</v>
      </c>
      <c r="D85" s="8">
        <v>2085037</v>
      </c>
      <c r="E85" s="26">
        <f t="shared" si="19"/>
        <v>220.07990289212583</v>
      </c>
      <c r="F85" s="16"/>
      <c r="G85" s="16"/>
      <c r="H85" s="217">
        <v>7860</v>
      </c>
      <c r="I85" s="217">
        <v>11148</v>
      </c>
    </row>
    <row r="86" spans="1:9" ht="18.75" x14ac:dyDescent="0.3">
      <c r="A86" s="25" t="s">
        <v>78</v>
      </c>
      <c r="B86" s="8">
        <v>7098</v>
      </c>
      <c r="C86" s="6">
        <f t="shared" si="18"/>
        <v>15085</v>
      </c>
      <c r="D86" s="8">
        <v>1655659</v>
      </c>
      <c r="E86" s="26">
        <f t="shared" si="19"/>
        <v>233.25711468019159</v>
      </c>
      <c r="F86" s="16"/>
      <c r="G86" s="16"/>
      <c r="H86" s="217">
        <v>6446</v>
      </c>
      <c r="I86" s="217">
        <v>8639</v>
      </c>
    </row>
    <row r="87" spans="1:9" ht="18.75" x14ac:dyDescent="0.3">
      <c r="A87" s="25" t="s">
        <v>79</v>
      </c>
      <c r="B87" s="8">
        <v>5915</v>
      </c>
      <c r="C87" s="6">
        <f t="shared" si="18"/>
        <v>12172</v>
      </c>
      <c r="D87" s="8">
        <v>1341146</v>
      </c>
      <c r="E87" s="26">
        <f t="shared" si="19"/>
        <v>226.73643279797125</v>
      </c>
      <c r="F87" s="16"/>
      <c r="G87" s="16"/>
      <c r="H87" s="217">
        <v>5193</v>
      </c>
      <c r="I87" s="217">
        <v>6979</v>
      </c>
    </row>
    <row r="88" spans="1:9" ht="18.75" x14ac:dyDescent="0.3">
      <c r="A88" s="25" t="s">
        <v>80</v>
      </c>
      <c r="B88" s="8">
        <v>2409</v>
      </c>
      <c r="C88" s="6">
        <f t="shared" si="18"/>
        <v>4922</v>
      </c>
      <c r="D88" s="8">
        <v>529407</v>
      </c>
      <c r="E88" s="26">
        <f t="shared" si="19"/>
        <v>219.76214196762143</v>
      </c>
      <c r="F88" s="16"/>
      <c r="G88" s="16"/>
      <c r="H88" s="217">
        <v>2225</v>
      </c>
      <c r="I88" s="217">
        <v>2697</v>
      </c>
    </row>
    <row r="89" spans="1:9" ht="18.75" x14ac:dyDescent="0.3">
      <c r="A89" s="25" t="s">
        <v>81</v>
      </c>
      <c r="B89" s="8">
        <v>4371</v>
      </c>
      <c r="C89" s="6">
        <f t="shared" si="18"/>
        <v>9139</v>
      </c>
      <c r="D89" s="8">
        <v>1001402</v>
      </c>
      <c r="E89" s="26">
        <f t="shared" si="19"/>
        <v>229.1013498055365</v>
      </c>
      <c r="F89" s="16"/>
      <c r="G89" s="16"/>
      <c r="H89" s="217">
        <v>3902</v>
      </c>
      <c r="I89" s="217">
        <v>5237</v>
      </c>
    </row>
    <row r="90" spans="1:9" ht="18.75" x14ac:dyDescent="0.3">
      <c r="A90" s="25" t="s">
        <v>82</v>
      </c>
      <c r="B90" s="8">
        <v>1765</v>
      </c>
      <c r="C90" s="6">
        <f t="shared" si="18"/>
        <v>3630</v>
      </c>
      <c r="D90" s="8">
        <v>394936</v>
      </c>
      <c r="E90" s="26">
        <f t="shared" si="19"/>
        <v>223.75977337110481</v>
      </c>
      <c r="F90" s="16"/>
      <c r="G90" s="16"/>
      <c r="H90" s="217">
        <v>1612</v>
      </c>
      <c r="I90" s="217">
        <v>2018</v>
      </c>
    </row>
    <row r="91" spans="1:9" ht="19.5" thickBot="1" x14ac:dyDescent="0.35">
      <c r="A91" s="27" t="s">
        <v>83</v>
      </c>
      <c r="B91" s="9">
        <v>7774</v>
      </c>
      <c r="C91" s="6">
        <f t="shared" si="18"/>
        <v>16065</v>
      </c>
      <c r="D91" s="9">
        <v>1757915</v>
      </c>
      <c r="E91" s="26">
        <f t="shared" si="19"/>
        <v>226.12747620272705</v>
      </c>
      <c r="F91" s="16"/>
      <c r="G91" s="16"/>
      <c r="H91" s="223">
        <v>7151</v>
      </c>
      <c r="I91" s="223">
        <v>8914</v>
      </c>
    </row>
    <row r="92" spans="1:9" ht="19.5" thickBot="1" x14ac:dyDescent="0.35">
      <c r="A92" s="28" t="s">
        <v>49</v>
      </c>
      <c r="B92" s="39">
        <f>SUM(B82:B91)</f>
        <v>46613</v>
      </c>
      <c r="C92" s="39">
        <f t="shared" ref="C92:D92" si="20">SUM(C82:C91)</f>
        <v>96383</v>
      </c>
      <c r="D92" s="39">
        <f t="shared" si="20"/>
        <v>10549168</v>
      </c>
      <c r="E92" s="30">
        <f t="shared" si="19"/>
        <v>226.3138609400811</v>
      </c>
      <c r="F92" s="16"/>
      <c r="G92" s="16"/>
      <c r="H92" s="224">
        <f>SUM(H82:H91)</f>
        <v>40893</v>
      </c>
      <c r="I92" s="225">
        <f>SUM(I82:I91)</f>
        <v>55490</v>
      </c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222"/>
      <c r="I93" s="222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222"/>
      <c r="I94" s="222"/>
    </row>
    <row r="95" spans="1:9" ht="18.75" x14ac:dyDescent="0.3">
      <c r="A95" s="23" t="s">
        <v>85</v>
      </c>
      <c r="B95" s="15">
        <v>4694</v>
      </c>
      <c r="C95" s="6">
        <f>SUM(H95+I95)</f>
        <v>9700</v>
      </c>
      <c r="D95" s="7">
        <v>1060503</v>
      </c>
      <c r="E95" s="26">
        <f>D95/B95</f>
        <v>225.92735406902429</v>
      </c>
      <c r="F95" s="16"/>
      <c r="G95" s="16"/>
      <c r="H95" s="217">
        <v>4399</v>
      </c>
      <c r="I95" s="217">
        <v>5301</v>
      </c>
    </row>
    <row r="96" spans="1:9" ht="18.75" x14ac:dyDescent="0.3">
      <c r="A96" s="25" t="s">
        <v>86</v>
      </c>
      <c r="B96" s="8">
        <v>6274</v>
      </c>
      <c r="C96" s="6">
        <f t="shared" ref="C96:C104" si="21">SUM(H96+I96)</f>
        <v>13381</v>
      </c>
      <c r="D96" s="8">
        <v>1466182</v>
      </c>
      <c r="E96" s="26">
        <f t="shared" ref="E96:E105" si="22">D96/B96</f>
        <v>233.69174370417596</v>
      </c>
      <c r="F96" s="16"/>
      <c r="G96" s="16"/>
      <c r="H96" s="217">
        <v>5747</v>
      </c>
      <c r="I96" s="217">
        <v>7634</v>
      </c>
    </row>
    <row r="97" spans="1:9" ht="18.75" x14ac:dyDescent="0.3">
      <c r="A97" s="25" t="s">
        <v>87</v>
      </c>
      <c r="B97" s="8">
        <v>3721</v>
      </c>
      <c r="C97" s="6">
        <f t="shared" si="21"/>
        <v>8261</v>
      </c>
      <c r="D97" s="8">
        <v>899378</v>
      </c>
      <c r="E97" s="26">
        <f t="shared" si="22"/>
        <v>241.70330556302071</v>
      </c>
      <c r="F97" s="16"/>
      <c r="G97" s="16"/>
      <c r="H97" s="217">
        <v>3608</v>
      </c>
      <c r="I97" s="217">
        <v>4653</v>
      </c>
    </row>
    <row r="98" spans="1:9" ht="18.75" x14ac:dyDescent="0.3">
      <c r="A98" s="25" t="s">
        <v>88</v>
      </c>
      <c r="B98" s="8">
        <v>1951</v>
      </c>
      <c r="C98" s="6">
        <f t="shared" si="21"/>
        <v>3723</v>
      </c>
      <c r="D98" s="8">
        <v>412790</v>
      </c>
      <c r="E98" s="26">
        <f t="shared" si="22"/>
        <v>211.57867760123014</v>
      </c>
      <c r="F98" s="16"/>
      <c r="G98" s="16"/>
      <c r="H98" s="217">
        <v>1514</v>
      </c>
      <c r="I98" s="217">
        <v>2209</v>
      </c>
    </row>
    <row r="99" spans="1:9" ht="18.75" x14ac:dyDescent="0.3">
      <c r="A99" s="25" t="s">
        <v>89</v>
      </c>
      <c r="B99" s="8">
        <v>4262</v>
      </c>
      <c r="C99" s="6">
        <f t="shared" si="21"/>
        <v>9188</v>
      </c>
      <c r="D99" s="8">
        <v>1000210</v>
      </c>
      <c r="E99" s="26">
        <f t="shared" si="22"/>
        <v>234.68090098545284</v>
      </c>
      <c r="F99" s="16"/>
      <c r="G99" s="16"/>
      <c r="H99" s="217">
        <v>4076</v>
      </c>
      <c r="I99" s="217">
        <v>5112</v>
      </c>
    </row>
    <row r="100" spans="1:9" ht="18.75" x14ac:dyDescent="0.3">
      <c r="A100" s="25" t="s">
        <v>90</v>
      </c>
      <c r="B100" s="8">
        <v>1008</v>
      </c>
      <c r="C100" s="6">
        <f t="shared" si="21"/>
        <v>2475</v>
      </c>
      <c r="D100" s="8">
        <v>264054</v>
      </c>
      <c r="E100" s="26">
        <f t="shared" si="22"/>
        <v>261.95833333333331</v>
      </c>
      <c r="F100" s="16"/>
      <c r="G100" s="16"/>
      <c r="H100" s="217">
        <v>1201</v>
      </c>
      <c r="I100" s="217">
        <v>1274</v>
      </c>
    </row>
    <row r="101" spans="1:9" ht="18.75" x14ac:dyDescent="0.3">
      <c r="A101" s="25" t="s">
        <v>91</v>
      </c>
      <c r="B101" s="8">
        <v>7037</v>
      </c>
      <c r="C101" s="6">
        <f t="shared" si="21"/>
        <v>14496</v>
      </c>
      <c r="D101" s="8">
        <v>1587694</v>
      </c>
      <c r="E101" s="26">
        <f t="shared" si="22"/>
        <v>225.62086116242716</v>
      </c>
      <c r="F101" s="16"/>
      <c r="G101" s="16"/>
      <c r="H101" s="217">
        <v>5833</v>
      </c>
      <c r="I101" s="217">
        <v>8663</v>
      </c>
    </row>
    <row r="102" spans="1:9" ht="18.75" x14ac:dyDescent="0.3">
      <c r="A102" s="25" t="s">
        <v>92</v>
      </c>
      <c r="B102" s="8">
        <v>6382</v>
      </c>
      <c r="C102" s="6">
        <f t="shared" si="21"/>
        <v>12288</v>
      </c>
      <c r="D102" s="8">
        <v>1368964</v>
      </c>
      <c r="E102" s="26">
        <f t="shared" si="22"/>
        <v>214.50391726731434</v>
      </c>
      <c r="F102" s="16"/>
      <c r="G102" s="16"/>
      <c r="H102" s="217">
        <v>5176</v>
      </c>
      <c r="I102" s="217">
        <v>7112</v>
      </c>
    </row>
    <row r="103" spans="1:9" ht="18.75" x14ac:dyDescent="0.3">
      <c r="A103" s="46" t="s">
        <v>93</v>
      </c>
      <c r="B103" s="8">
        <v>3584</v>
      </c>
      <c r="C103" s="6">
        <f t="shared" si="21"/>
        <v>7807</v>
      </c>
      <c r="D103" s="8">
        <v>846369</v>
      </c>
      <c r="E103" s="26">
        <f t="shared" si="22"/>
        <v>236.15206473214286</v>
      </c>
      <c r="F103" s="16"/>
      <c r="G103" s="16"/>
      <c r="H103" s="217">
        <v>3519</v>
      </c>
      <c r="I103" s="217">
        <v>4288</v>
      </c>
    </row>
    <row r="104" spans="1:9" ht="19.5" thickBot="1" x14ac:dyDescent="0.35">
      <c r="A104" s="25" t="s">
        <v>94</v>
      </c>
      <c r="B104" s="9">
        <v>5524</v>
      </c>
      <c r="C104" s="6">
        <f t="shared" si="21"/>
        <v>11501</v>
      </c>
      <c r="D104" s="8">
        <v>1257584</v>
      </c>
      <c r="E104" s="26">
        <f t="shared" si="22"/>
        <v>227.65821868211441</v>
      </c>
      <c r="F104" s="16"/>
      <c r="G104" s="16"/>
      <c r="H104" s="223">
        <v>5063</v>
      </c>
      <c r="I104" s="223">
        <v>6438</v>
      </c>
    </row>
    <row r="105" spans="1:9" ht="19.5" thickBot="1" x14ac:dyDescent="0.35">
      <c r="A105" s="28" t="s">
        <v>49</v>
      </c>
      <c r="B105" s="39">
        <f>SUM(B95:B104)</f>
        <v>44437</v>
      </c>
      <c r="C105" s="39">
        <f t="shared" ref="C105:D105" si="23">SUM(C95:C104)</f>
        <v>92820</v>
      </c>
      <c r="D105" s="39">
        <f t="shared" si="23"/>
        <v>10163728</v>
      </c>
      <c r="E105" s="30">
        <f t="shared" si="22"/>
        <v>228.72219096698697</v>
      </c>
      <c r="F105" s="16"/>
      <c r="G105" s="16"/>
      <c r="H105" s="224">
        <f>SUM(H95:H104)</f>
        <v>40136</v>
      </c>
      <c r="I105" s="225">
        <f>SUM(I95:I104)</f>
        <v>52684</v>
      </c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222"/>
      <c r="I106" s="222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222"/>
      <c r="I107" s="222"/>
    </row>
    <row r="108" spans="1:9" ht="18.75" x14ac:dyDescent="0.3">
      <c r="A108" s="47" t="s">
        <v>96</v>
      </c>
      <c r="B108" s="214">
        <v>3420</v>
      </c>
      <c r="C108" s="6">
        <f>SUM(H108:I108)</f>
        <v>8330</v>
      </c>
      <c r="D108" s="7">
        <v>902293</v>
      </c>
      <c r="E108" s="26">
        <f>D108/B108</f>
        <v>263.82836257309941</v>
      </c>
      <c r="F108" s="16"/>
      <c r="G108" s="16"/>
      <c r="H108" s="217">
        <v>3843</v>
      </c>
      <c r="I108" s="217">
        <v>4487</v>
      </c>
    </row>
    <row r="109" spans="1:9" ht="18.75" x14ac:dyDescent="0.3">
      <c r="A109" s="48" t="s">
        <v>97</v>
      </c>
      <c r="B109" s="8">
        <v>4836</v>
      </c>
      <c r="C109" s="6">
        <f t="shared" ref="C109:C121" si="24">SUM(H109:I109)</f>
        <v>9187</v>
      </c>
      <c r="D109" s="7">
        <v>1099505</v>
      </c>
      <c r="E109" s="26">
        <f t="shared" ref="E109:E122" si="25">D109/B109</f>
        <v>227.35835401157982</v>
      </c>
      <c r="F109" s="16"/>
      <c r="G109" s="16"/>
      <c r="H109" s="217">
        <v>4103</v>
      </c>
      <c r="I109" s="217">
        <v>5084</v>
      </c>
    </row>
    <row r="110" spans="1:9" ht="18.75" x14ac:dyDescent="0.3">
      <c r="A110" s="48" t="s">
        <v>98</v>
      </c>
      <c r="B110" s="8">
        <v>794</v>
      </c>
      <c r="C110" s="6">
        <f t="shared" si="24"/>
        <v>1864</v>
      </c>
      <c r="D110" s="8">
        <v>206102</v>
      </c>
      <c r="E110" s="26">
        <f t="shared" si="25"/>
        <v>259.57430730478592</v>
      </c>
      <c r="F110" s="16"/>
      <c r="G110" s="16"/>
      <c r="H110" s="217">
        <v>930</v>
      </c>
      <c r="I110" s="217">
        <v>934</v>
      </c>
    </row>
    <row r="111" spans="1:9" ht="18.75" x14ac:dyDescent="0.3">
      <c r="A111" s="48" t="s">
        <v>99</v>
      </c>
      <c r="B111" s="8">
        <v>6665</v>
      </c>
      <c r="C111" s="6">
        <f t="shared" si="24"/>
        <v>14595</v>
      </c>
      <c r="D111" s="8">
        <v>1587719</v>
      </c>
      <c r="E111" s="26">
        <f t="shared" si="25"/>
        <v>238.21740435108777</v>
      </c>
      <c r="F111" s="16"/>
      <c r="G111" s="16"/>
      <c r="H111" s="217">
        <v>6417</v>
      </c>
      <c r="I111" s="217">
        <v>8178</v>
      </c>
    </row>
    <row r="112" spans="1:9" ht="18.75" x14ac:dyDescent="0.3">
      <c r="A112" s="25" t="s">
        <v>100</v>
      </c>
      <c r="B112" s="8">
        <v>3944</v>
      </c>
      <c r="C112" s="6">
        <f t="shared" si="24"/>
        <v>8851</v>
      </c>
      <c r="D112" s="8">
        <v>959969</v>
      </c>
      <c r="E112" s="26">
        <f t="shared" si="25"/>
        <v>243.39984787018255</v>
      </c>
      <c r="F112" s="16"/>
      <c r="G112" s="16"/>
      <c r="H112" s="217">
        <v>3940</v>
      </c>
      <c r="I112" s="217">
        <v>4911</v>
      </c>
    </row>
    <row r="113" spans="1:9" ht="18.75" x14ac:dyDescent="0.3">
      <c r="A113" s="25" t="s">
        <v>101</v>
      </c>
      <c r="B113" s="8">
        <v>3247</v>
      </c>
      <c r="C113" s="6">
        <f t="shared" si="24"/>
        <v>7984</v>
      </c>
      <c r="D113" s="8">
        <v>863114</v>
      </c>
      <c r="E113" s="26">
        <f t="shared" si="25"/>
        <v>265.81890976285803</v>
      </c>
      <c r="F113" s="16"/>
      <c r="G113" s="16"/>
      <c r="H113" s="217">
        <v>3793</v>
      </c>
      <c r="I113" s="217">
        <v>4191</v>
      </c>
    </row>
    <row r="114" spans="1:9" ht="18.75" x14ac:dyDescent="0.3">
      <c r="A114" s="25" t="s">
        <v>102</v>
      </c>
      <c r="B114" s="8">
        <v>7292</v>
      </c>
      <c r="C114" s="6">
        <f t="shared" si="24"/>
        <v>16761</v>
      </c>
      <c r="D114" s="8">
        <v>1808203</v>
      </c>
      <c r="E114" s="26">
        <f t="shared" si="25"/>
        <v>247.97078990674711</v>
      </c>
      <c r="F114" s="16"/>
      <c r="G114" s="16"/>
      <c r="H114" s="217">
        <v>7198</v>
      </c>
      <c r="I114" s="217">
        <v>9563</v>
      </c>
    </row>
    <row r="115" spans="1:9" ht="18.75" x14ac:dyDescent="0.3">
      <c r="A115" s="25" t="s">
        <v>103</v>
      </c>
      <c r="B115" s="8">
        <v>5093</v>
      </c>
      <c r="C115" s="6">
        <f t="shared" si="24"/>
        <v>12026</v>
      </c>
      <c r="D115" s="8">
        <v>1292228</v>
      </c>
      <c r="E115" s="26">
        <f t="shared" si="25"/>
        <v>253.72629098763008</v>
      </c>
      <c r="F115" s="16"/>
      <c r="G115" s="16"/>
      <c r="H115" s="217">
        <v>5817</v>
      </c>
      <c r="I115" s="217">
        <v>6209</v>
      </c>
    </row>
    <row r="116" spans="1:9" ht="18.75" x14ac:dyDescent="0.3">
      <c r="A116" s="25" t="s">
        <v>104</v>
      </c>
      <c r="B116" s="8">
        <v>4094</v>
      </c>
      <c r="C116" s="6">
        <f t="shared" si="24"/>
        <v>9847</v>
      </c>
      <c r="D116" s="8">
        <v>1055601</v>
      </c>
      <c r="E116" s="26">
        <f t="shared" si="25"/>
        <v>257.84098680996578</v>
      </c>
      <c r="F116" s="16"/>
      <c r="G116" s="16"/>
      <c r="H116" s="217">
        <v>4453</v>
      </c>
      <c r="I116" s="217">
        <v>5394</v>
      </c>
    </row>
    <row r="117" spans="1:9" ht="18.75" x14ac:dyDescent="0.3">
      <c r="A117" s="25" t="s">
        <v>105</v>
      </c>
      <c r="B117" s="8">
        <v>6083</v>
      </c>
      <c r="C117" s="6">
        <f t="shared" si="24"/>
        <v>12714</v>
      </c>
      <c r="D117" s="8">
        <v>1389511</v>
      </c>
      <c r="E117" s="26">
        <f t="shared" si="25"/>
        <v>228.42528357718231</v>
      </c>
      <c r="F117" s="16"/>
      <c r="G117" s="16"/>
      <c r="H117" s="217">
        <v>5200</v>
      </c>
      <c r="I117" s="217">
        <v>7514</v>
      </c>
    </row>
    <row r="118" spans="1:9" ht="18.75" x14ac:dyDescent="0.3">
      <c r="A118" s="25" t="s">
        <v>106</v>
      </c>
      <c r="B118" s="8">
        <v>7031</v>
      </c>
      <c r="C118" s="6">
        <f t="shared" si="24"/>
        <v>16716</v>
      </c>
      <c r="D118" s="8">
        <v>1809707</v>
      </c>
      <c r="E118" s="26">
        <f t="shared" si="25"/>
        <v>257.38970274498649</v>
      </c>
      <c r="F118" s="16"/>
      <c r="G118" s="16"/>
      <c r="H118" s="217">
        <v>7112</v>
      </c>
      <c r="I118" s="217">
        <v>9604</v>
      </c>
    </row>
    <row r="119" spans="1:9" ht="18.75" x14ac:dyDescent="0.3">
      <c r="A119" s="25" t="s">
        <v>107</v>
      </c>
      <c r="B119" s="8">
        <v>14028</v>
      </c>
      <c r="C119" s="6">
        <f t="shared" si="24"/>
        <v>31358</v>
      </c>
      <c r="D119" s="8">
        <v>3414364</v>
      </c>
      <c r="E119" s="26">
        <f t="shared" si="25"/>
        <v>243.39635015682919</v>
      </c>
      <c r="F119" s="16"/>
      <c r="G119" s="16"/>
      <c r="H119" s="217">
        <v>13160</v>
      </c>
      <c r="I119" s="217">
        <v>18198</v>
      </c>
    </row>
    <row r="120" spans="1:9" ht="18.75" x14ac:dyDescent="0.3">
      <c r="A120" s="25" t="s">
        <v>108</v>
      </c>
      <c r="B120" s="8">
        <v>4752</v>
      </c>
      <c r="C120" s="6">
        <f t="shared" si="24"/>
        <v>11124</v>
      </c>
      <c r="D120" s="8">
        <v>1201058</v>
      </c>
      <c r="E120" s="26">
        <f t="shared" si="25"/>
        <v>252.74789562289561</v>
      </c>
      <c r="F120" s="16"/>
      <c r="G120" s="16"/>
      <c r="H120" s="217">
        <v>5064</v>
      </c>
      <c r="I120" s="217">
        <v>6060</v>
      </c>
    </row>
    <row r="121" spans="1:9" ht="19.5" thickBot="1" x14ac:dyDescent="0.35">
      <c r="A121" s="25" t="s">
        <v>109</v>
      </c>
      <c r="B121" s="9">
        <v>7102</v>
      </c>
      <c r="C121" s="6">
        <f t="shared" si="24"/>
        <v>15541</v>
      </c>
      <c r="D121" s="8">
        <v>1692975</v>
      </c>
      <c r="E121" s="26">
        <f t="shared" si="25"/>
        <v>238.38003379329766</v>
      </c>
      <c r="F121" s="16"/>
      <c r="G121" s="16"/>
      <c r="H121" s="223">
        <v>6861</v>
      </c>
      <c r="I121" s="223">
        <v>8680</v>
      </c>
    </row>
    <row r="122" spans="1:9" ht="19.5" thickBot="1" x14ac:dyDescent="0.35">
      <c r="A122" s="28" t="s">
        <v>49</v>
      </c>
      <c r="B122" s="39">
        <f>SUM(B108:B121)</f>
        <v>78381</v>
      </c>
      <c r="C122" s="39">
        <f t="shared" ref="C122:D122" si="26">SUM(C108:C121)</f>
        <v>176898</v>
      </c>
      <c r="D122" s="39">
        <f t="shared" si="26"/>
        <v>19282349</v>
      </c>
      <c r="E122" s="30">
        <f t="shared" si="25"/>
        <v>246.00794835483089</v>
      </c>
      <c r="F122" s="16"/>
      <c r="G122" s="16"/>
      <c r="H122" s="224">
        <f>SUM(H108:H121)</f>
        <v>77891</v>
      </c>
      <c r="I122" s="225">
        <f>SUM(I108:I121)</f>
        <v>99007</v>
      </c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222"/>
      <c r="I123" s="222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222"/>
      <c r="I124" s="222"/>
    </row>
    <row r="125" spans="1:9" ht="18.75" x14ac:dyDescent="0.3">
      <c r="A125" s="23" t="s">
        <v>111</v>
      </c>
      <c r="B125" s="214">
        <v>1275</v>
      </c>
      <c r="C125" s="6">
        <f>SUM(H125:I125)</f>
        <v>2981</v>
      </c>
      <c r="D125" s="7">
        <v>320895</v>
      </c>
      <c r="E125" s="26">
        <f>D125/B125</f>
        <v>251.68235294117648</v>
      </c>
      <c r="F125" s="16"/>
      <c r="G125" s="16"/>
      <c r="H125" s="221">
        <v>1181</v>
      </c>
      <c r="I125" s="221">
        <v>1800</v>
      </c>
    </row>
    <row r="126" spans="1:9" ht="18.75" x14ac:dyDescent="0.3">
      <c r="A126" s="25" t="s">
        <v>112</v>
      </c>
      <c r="B126" s="8">
        <v>3937</v>
      </c>
      <c r="C126" s="6">
        <f t="shared" ref="C126:C135" si="27">SUM(H126:I126)</f>
        <v>8157</v>
      </c>
      <c r="D126" s="7">
        <v>895025</v>
      </c>
      <c r="E126" s="26">
        <f t="shared" ref="E126:E138" si="28">D126/B126</f>
        <v>227.33680467360935</v>
      </c>
      <c r="F126" s="16"/>
      <c r="G126" s="16"/>
      <c r="H126" s="217">
        <v>3096</v>
      </c>
      <c r="I126" s="217">
        <v>5061</v>
      </c>
    </row>
    <row r="127" spans="1:9" ht="18.75" x14ac:dyDescent="0.3">
      <c r="A127" s="25" t="s">
        <v>113</v>
      </c>
      <c r="B127" s="8">
        <v>1387</v>
      </c>
      <c r="C127" s="6">
        <f t="shared" si="27"/>
        <v>2951</v>
      </c>
      <c r="D127" s="8">
        <v>319329</v>
      </c>
      <c r="E127" s="26">
        <f t="shared" si="28"/>
        <v>230.22999279019467</v>
      </c>
      <c r="F127" s="16"/>
      <c r="G127" s="16"/>
      <c r="H127" s="217">
        <v>1174</v>
      </c>
      <c r="I127" s="217">
        <v>1777</v>
      </c>
    </row>
    <row r="128" spans="1:9" ht="18.75" x14ac:dyDescent="0.3">
      <c r="A128" s="25" t="s">
        <v>114</v>
      </c>
      <c r="B128" s="8">
        <v>4279</v>
      </c>
      <c r="C128" s="6">
        <f t="shared" si="27"/>
        <v>8583</v>
      </c>
      <c r="D128" s="8">
        <v>943654</v>
      </c>
      <c r="E128" s="26">
        <f t="shared" si="28"/>
        <v>220.53143257770506</v>
      </c>
      <c r="F128" s="16"/>
      <c r="G128" s="16"/>
      <c r="H128" s="217">
        <v>3667</v>
      </c>
      <c r="I128" s="217">
        <v>4916</v>
      </c>
    </row>
    <row r="129" spans="1:9" ht="18.75" x14ac:dyDescent="0.3">
      <c r="A129" s="25" t="s">
        <v>115</v>
      </c>
      <c r="B129" s="8">
        <v>6019</v>
      </c>
      <c r="C129" s="6">
        <f t="shared" si="27"/>
        <v>10499</v>
      </c>
      <c r="D129" s="8">
        <v>1174255</v>
      </c>
      <c r="E129" s="26">
        <f t="shared" si="28"/>
        <v>195.09137730520021</v>
      </c>
      <c r="F129" s="16"/>
      <c r="G129" s="16"/>
      <c r="H129" s="217">
        <v>4295</v>
      </c>
      <c r="I129" s="217">
        <v>6204</v>
      </c>
    </row>
    <row r="130" spans="1:9" ht="18.75" x14ac:dyDescent="0.3">
      <c r="A130" s="25" t="s">
        <v>116</v>
      </c>
      <c r="B130" s="8">
        <v>5381</v>
      </c>
      <c r="C130" s="6">
        <f t="shared" si="27"/>
        <v>12215</v>
      </c>
      <c r="D130" s="8">
        <v>1328432</v>
      </c>
      <c r="E130" s="26">
        <f t="shared" si="28"/>
        <v>246.87455863222451</v>
      </c>
      <c r="F130" s="16"/>
      <c r="G130" s="16"/>
      <c r="H130" s="217">
        <v>4581</v>
      </c>
      <c r="I130" s="217">
        <v>7634</v>
      </c>
    </row>
    <row r="131" spans="1:9" ht="18.75" x14ac:dyDescent="0.3">
      <c r="A131" s="25" t="s">
        <v>117</v>
      </c>
      <c r="B131" s="8">
        <v>4963</v>
      </c>
      <c r="C131" s="6">
        <f t="shared" si="27"/>
        <v>10394</v>
      </c>
      <c r="D131" s="8">
        <v>1148559</v>
      </c>
      <c r="E131" s="26">
        <f t="shared" si="28"/>
        <v>231.42434011686481</v>
      </c>
      <c r="F131" s="16"/>
      <c r="G131" s="16"/>
      <c r="H131" s="217">
        <v>3986</v>
      </c>
      <c r="I131" s="217">
        <v>6408</v>
      </c>
    </row>
    <row r="132" spans="1:9" ht="18.75" x14ac:dyDescent="0.3">
      <c r="A132" s="25" t="s">
        <v>118</v>
      </c>
      <c r="B132" s="8">
        <v>7366</v>
      </c>
      <c r="C132" s="6">
        <f t="shared" si="27"/>
        <v>15926</v>
      </c>
      <c r="D132" s="8">
        <v>1734197</v>
      </c>
      <c r="E132" s="26">
        <f t="shared" si="28"/>
        <v>235.43266358946511</v>
      </c>
      <c r="F132" s="16"/>
      <c r="G132" s="16"/>
      <c r="H132" s="217">
        <v>5912</v>
      </c>
      <c r="I132" s="217">
        <v>10014</v>
      </c>
    </row>
    <row r="133" spans="1:9" ht="18.75" x14ac:dyDescent="0.3">
      <c r="A133" s="25" t="s">
        <v>119</v>
      </c>
      <c r="B133" s="8">
        <v>6345</v>
      </c>
      <c r="C133" s="6">
        <f t="shared" si="27"/>
        <v>14370</v>
      </c>
      <c r="D133" s="8">
        <v>1564722</v>
      </c>
      <c r="E133" s="26">
        <f t="shared" si="28"/>
        <v>246.60709219858157</v>
      </c>
      <c r="F133" s="16"/>
      <c r="G133" s="16"/>
      <c r="H133" s="217">
        <v>5506</v>
      </c>
      <c r="I133" s="217">
        <v>8864</v>
      </c>
    </row>
    <row r="134" spans="1:9" ht="18.75" x14ac:dyDescent="0.3">
      <c r="A134" s="46" t="s">
        <v>120</v>
      </c>
      <c r="B134" s="8">
        <v>6399</v>
      </c>
      <c r="C134" s="6">
        <f t="shared" si="27"/>
        <v>13101</v>
      </c>
      <c r="D134" s="8">
        <v>1537891</v>
      </c>
      <c r="E134" s="26">
        <f t="shared" si="28"/>
        <v>240.33302078449759</v>
      </c>
      <c r="F134" s="16"/>
      <c r="G134" s="16"/>
      <c r="H134" s="217">
        <v>4861</v>
      </c>
      <c r="I134" s="217">
        <v>8240</v>
      </c>
    </row>
    <row r="135" spans="1:9" ht="19.5" thickBot="1" x14ac:dyDescent="0.35">
      <c r="A135" s="46" t="s">
        <v>121</v>
      </c>
      <c r="B135" s="55">
        <v>4714</v>
      </c>
      <c r="C135" s="6">
        <f t="shared" si="27"/>
        <v>8184</v>
      </c>
      <c r="D135" s="8">
        <v>917710</v>
      </c>
      <c r="E135" s="26">
        <f t="shared" si="28"/>
        <v>194.67755621552823</v>
      </c>
      <c r="F135" s="16"/>
      <c r="G135" s="16"/>
      <c r="H135" s="223">
        <v>3249</v>
      </c>
      <c r="I135" s="223">
        <v>4935</v>
      </c>
    </row>
    <row r="136" spans="1:9" ht="19.5" thickBot="1" x14ac:dyDescent="0.35">
      <c r="A136" s="28" t="s">
        <v>49</v>
      </c>
      <c r="B136" s="39">
        <f>SUM(B125:B135)</f>
        <v>52065</v>
      </c>
      <c r="C136" s="39">
        <f>SUM(C125:C135)</f>
        <v>107361</v>
      </c>
      <c r="D136" s="39">
        <f>SUM(D125:D135)</f>
        <v>11884669</v>
      </c>
      <c r="E136" s="30">
        <f t="shared" si="28"/>
        <v>228.26599443003937</v>
      </c>
      <c r="F136" s="16"/>
      <c r="G136" s="16"/>
      <c r="H136" s="224">
        <f>SUM(H125:H135)</f>
        <v>41508</v>
      </c>
      <c r="I136" s="225">
        <f>SUM(I125:I135)</f>
        <v>65853</v>
      </c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222"/>
      <c r="I137" s="222"/>
    </row>
    <row r="138" spans="1:9" ht="19.5" thickBot="1" x14ac:dyDescent="0.35">
      <c r="A138" s="51" t="s">
        <v>122</v>
      </c>
      <c r="B138" s="49">
        <f>SUM(B136+B122+B105+B92+B79+B70+B58+B48+B32+B16)</f>
        <v>538970</v>
      </c>
      <c r="C138" s="49">
        <f t="shared" ref="C138" si="29">SUM(C136+C122+C105+C92+C79+C70+C58+C48+C32+C16)</f>
        <v>1146626</v>
      </c>
      <c r="D138" s="49">
        <f>SUM(D136+D122+D105+D92+D79+D70+D58+D48+D32+D16)+177956</f>
        <v>126027737</v>
      </c>
      <c r="E138" s="42">
        <f t="shared" si="28"/>
        <v>233.83070857376106</v>
      </c>
      <c r="F138" s="16"/>
      <c r="G138" s="16"/>
      <c r="H138" s="226">
        <f t="shared" ref="H138:I138" si="30">SUM(H136+H122+H105+H92+H79+H70+H58+H48+H32+H16)</f>
        <v>487314</v>
      </c>
      <c r="I138" s="226">
        <f t="shared" si="30"/>
        <v>659312</v>
      </c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/>
      <c r="I139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132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6632</v>
      </c>
      <c r="C8" s="12">
        <v>14854</v>
      </c>
      <c r="D8" s="13">
        <v>1713795</v>
      </c>
      <c r="E8" s="24">
        <f>D8/B8</f>
        <v>258.41299758745475</v>
      </c>
      <c r="F8" s="16"/>
      <c r="G8" s="16"/>
      <c r="H8" s="54"/>
      <c r="I8" s="54"/>
    </row>
    <row r="9" spans="1:9" ht="18.75" x14ac:dyDescent="0.3">
      <c r="A9" s="25" t="s">
        <v>12</v>
      </c>
      <c r="B9" s="2">
        <v>5365</v>
      </c>
      <c r="C9" s="12">
        <v>11107</v>
      </c>
      <c r="D9" s="2">
        <v>1310824</v>
      </c>
      <c r="E9" s="24">
        <f t="shared" ref="E9:E16" si="0">D9/B9</f>
        <v>244.32879776328053</v>
      </c>
      <c r="F9" s="16"/>
      <c r="G9" s="16"/>
      <c r="H9" s="54"/>
      <c r="I9" s="54"/>
    </row>
    <row r="10" spans="1:9" ht="18.75" x14ac:dyDescent="0.3">
      <c r="A10" s="25" t="s">
        <v>13</v>
      </c>
      <c r="B10" s="2">
        <v>5631</v>
      </c>
      <c r="C10" s="12">
        <v>11424</v>
      </c>
      <c r="D10" s="2">
        <v>1356877</v>
      </c>
      <c r="E10" s="24">
        <f t="shared" si="0"/>
        <v>240.96554786006038</v>
      </c>
      <c r="F10" s="16"/>
      <c r="G10" s="16"/>
      <c r="H10" s="54"/>
      <c r="I10" s="54"/>
    </row>
    <row r="11" spans="1:9" ht="18.75" x14ac:dyDescent="0.3">
      <c r="A11" s="25" t="s">
        <v>14</v>
      </c>
      <c r="B11" s="2">
        <v>7381</v>
      </c>
      <c r="C11" s="12">
        <v>15604</v>
      </c>
      <c r="D11" s="2">
        <v>1812034</v>
      </c>
      <c r="E11" s="24">
        <f t="shared" si="0"/>
        <v>245.49979677550468</v>
      </c>
      <c r="F11" s="16"/>
      <c r="G11" s="16"/>
      <c r="H11" s="54"/>
      <c r="I11" s="54"/>
    </row>
    <row r="12" spans="1:9" ht="18.75" x14ac:dyDescent="0.3">
      <c r="A12" s="25" t="s">
        <v>15</v>
      </c>
      <c r="B12" s="2">
        <v>1840</v>
      </c>
      <c r="C12" s="12">
        <v>4134</v>
      </c>
      <c r="D12" s="2">
        <v>481788</v>
      </c>
      <c r="E12" s="24">
        <f t="shared" si="0"/>
        <v>261.84130434782611</v>
      </c>
      <c r="F12" s="16"/>
      <c r="G12" s="16"/>
      <c r="H12" s="54"/>
      <c r="I12" s="54"/>
    </row>
    <row r="13" spans="1:9" ht="18.75" x14ac:dyDescent="0.3">
      <c r="A13" s="25" t="s">
        <v>16</v>
      </c>
      <c r="B13" s="2">
        <v>7703</v>
      </c>
      <c r="C13" s="12">
        <v>17333</v>
      </c>
      <c r="D13" s="2">
        <v>2023008</v>
      </c>
      <c r="E13" s="24">
        <f t="shared" si="0"/>
        <v>262.62598987407506</v>
      </c>
      <c r="F13" s="16"/>
      <c r="G13" s="16"/>
      <c r="H13" s="54"/>
      <c r="I13" s="54"/>
    </row>
    <row r="14" spans="1:9" ht="18.75" x14ac:dyDescent="0.3">
      <c r="A14" s="25" t="s">
        <v>17</v>
      </c>
      <c r="B14" s="2">
        <v>2700</v>
      </c>
      <c r="C14" s="12">
        <v>5406</v>
      </c>
      <c r="D14" s="2">
        <v>636046</v>
      </c>
      <c r="E14" s="24">
        <f t="shared" si="0"/>
        <v>235.5725925925926</v>
      </c>
      <c r="F14" s="16"/>
      <c r="G14" s="16"/>
      <c r="H14" s="54"/>
      <c r="I14" s="54"/>
    </row>
    <row r="15" spans="1:9" ht="19.5" thickBot="1" x14ac:dyDescent="0.35">
      <c r="A15" s="27" t="s">
        <v>18</v>
      </c>
      <c r="B15" s="3">
        <v>9266</v>
      </c>
      <c r="C15" s="12">
        <v>19052</v>
      </c>
      <c r="D15" s="10">
        <v>2256991</v>
      </c>
      <c r="E15" s="24">
        <f t="shared" si="0"/>
        <v>243.57770343190157</v>
      </c>
      <c r="F15" s="16"/>
      <c r="G15" s="16"/>
      <c r="H15" s="54"/>
      <c r="I15" s="54"/>
    </row>
    <row r="16" spans="1:9" ht="19.5" thickBot="1" x14ac:dyDescent="0.35">
      <c r="A16" s="28" t="s">
        <v>19</v>
      </c>
      <c r="B16" s="29">
        <f>SUM(B8:B15)</f>
        <v>46518</v>
      </c>
      <c r="C16" s="29">
        <f t="shared" ref="C16:D16" si="1">SUM(C8:C15)</f>
        <v>98914</v>
      </c>
      <c r="D16" s="29">
        <f t="shared" si="1"/>
        <v>11591363</v>
      </c>
      <c r="E16" s="30">
        <f t="shared" si="0"/>
        <v>249.18016681714604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276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276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34">
        <v>13085</v>
      </c>
      <c r="C19" s="4">
        <v>26205</v>
      </c>
      <c r="D19" s="5">
        <v>3123481</v>
      </c>
      <c r="E19" s="26">
        <f t="shared" ref="E19:E32" si="2">D19/B19</f>
        <v>238.70699273977837</v>
      </c>
      <c r="F19" s="37"/>
      <c r="G19" s="37"/>
      <c r="H19" s="54"/>
      <c r="I19" s="54"/>
      <c r="J19" s="37"/>
      <c r="K19" s="276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5998</v>
      </c>
      <c r="C20" s="2">
        <v>11549</v>
      </c>
      <c r="D20" s="2">
        <v>1382240</v>
      </c>
      <c r="E20" s="26">
        <f t="shared" si="2"/>
        <v>230.45015005001667</v>
      </c>
      <c r="F20" s="37"/>
      <c r="G20" s="37"/>
      <c r="H20" s="54"/>
      <c r="I20" s="54"/>
      <c r="J20" s="37"/>
      <c r="K20" s="276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5288</v>
      </c>
      <c r="C21" s="8">
        <v>10879</v>
      </c>
      <c r="D21" s="2">
        <v>1285693</v>
      </c>
      <c r="E21" s="26">
        <f t="shared" si="2"/>
        <v>243.13407715582451</v>
      </c>
      <c r="F21" s="1"/>
      <c r="G21" s="1"/>
      <c r="H21" s="54"/>
      <c r="I21" s="54"/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6697</v>
      </c>
      <c r="C22" s="8">
        <v>14083</v>
      </c>
      <c r="D22" s="2">
        <v>1651795</v>
      </c>
      <c r="E22" s="26">
        <f t="shared" si="2"/>
        <v>246.64700612214423</v>
      </c>
      <c r="F22" s="1"/>
      <c r="G22" s="1"/>
      <c r="H22" s="54"/>
      <c r="I22" s="54"/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4255</v>
      </c>
      <c r="C23" s="2">
        <v>9379</v>
      </c>
      <c r="D23" s="2">
        <v>1089585</v>
      </c>
      <c r="E23" s="26">
        <f t="shared" si="2"/>
        <v>256.07168037602821</v>
      </c>
      <c r="F23" s="1"/>
      <c r="G23" s="1"/>
      <c r="H23" s="54"/>
      <c r="I23" s="54"/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2792</v>
      </c>
      <c r="C24" s="2">
        <v>6179</v>
      </c>
      <c r="D24" s="8">
        <v>719971</v>
      </c>
      <c r="E24" s="26">
        <f t="shared" si="2"/>
        <v>257.8692693409742</v>
      </c>
      <c r="F24" s="1"/>
      <c r="G24" s="1"/>
      <c r="H24" s="54"/>
      <c r="I24" s="54"/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7474</v>
      </c>
      <c r="C25" s="2">
        <v>15774</v>
      </c>
      <c r="D25" s="8">
        <v>1854446</v>
      </c>
      <c r="E25" s="26">
        <f t="shared" si="2"/>
        <v>248.11961466416912</v>
      </c>
      <c r="F25" s="1"/>
      <c r="G25" s="1"/>
      <c r="H25" s="54"/>
      <c r="I25" s="54"/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6851</v>
      </c>
      <c r="C26" s="2">
        <v>15288</v>
      </c>
      <c r="D26" s="8">
        <v>1791329</v>
      </c>
      <c r="E26" s="26">
        <f t="shared" si="2"/>
        <v>261.46971245073712</v>
      </c>
      <c r="F26" s="1"/>
      <c r="G26" s="1"/>
      <c r="H26" s="54"/>
      <c r="I26" s="54"/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8853</v>
      </c>
      <c r="C27" s="2">
        <v>18129</v>
      </c>
      <c r="D27" s="8">
        <v>2133733</v>
      </c>
      <c r="E27" s="26">
        <f t="shared" si="2"/>
        <v>241.01807296961482</v>
      </c>
      <c r="F27" s="1"/>
      <c r="G27" s="1"/>
      <c r="H27" s="54"/>
      <c r="I27" s="54"/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5858</v>
      </c>
      <c r="C28" s="2">
        <v>13836</v>
      </c>
      <c r="D28" s="8">
        <v>1596396</v>
      </c>
      <c r="E28" s="26">
        <f t="shared" si="2"/>
        <v>272.5155343120519</v>
      </c>
      <c r="F28" s="1"/>
      <c r="G28" s="1"/>
      <c r="H28" s="54"/>
      <c r="I28" s="54"/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4938</v>
      </c>
      <c r="C29" s="2">
        <v>10871</v>
      </c>
      <c r="D29" s="8">
        <v>1258637</v>
      </c>
      <c r="E29" s="26">
        <f t="shared" si="2"/>
        <v>254.88801134062373</v>
      </c>
      <c r="F29" s="1"/>
      <c r="G29" s="1"/>
      <c r="H29" s="54"/>
      <c r="I29" s="54"/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5046</v>
      </c>
      <c r="C30" s="12">
        <v>11336</v>
      </c>
      <c r="D30" s="7">
        <v>1331154</v>
      </c>
      <c r="E30" s="26">
        <f t="shared" si="2"/>
        <v>263.8038049940547</v>
      </c>
      <c r="F30" s="1"/>
      <c r="G30" s="1"/>
      <c r="H30" s="54"/>
      <c r="I30" s="54"/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1711</v>
      </c>
      <c r="C31" s="4">
        <v>3777</v>
      </c>
      <c r="D31" s="56">
        <v>443652</v>
      </c>
      <c r="E31" s="26">
        <f t="shared" si="2"/>
        <v>259.29398012857979</v>
      </c>
      <c r="F31" s="1"/>
      <c r="G31" s="1"/>
      <c r="H31" s="54"/>
      <c r="I31" s="54"/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78846</v>
      </c>
      <c r="C32" s="39">
        <f t="shared" ref="C32:D32" si="3">SUM(C19:C31)</f>
        <v>167285</v>
      </c>
      <c r="D32" s="39">
        <f t="shared" si="3"/>
        <v>19662112</v>
      </c>
      <c r="E32" s="30">
        <f t="shared" si="2"/>
        <v>249.37361438754027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11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11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  <c r="K34" s="275"/>
    </row>
    <row r="35" spans="1:11" ht="18.75" x14ac:dyDescent="0.3">
      <c r="A35" s="23" t="s">
        <v>36</v>
      </c>
      <c r="B35" s="15">
        <v>7620</v>
      </c>
      <c r="C35" s="7">
        <v>16345</v>
      </c>
      <c r="D35" s="6">
        <v>1916403</v>
      </c>
      <c r="E35" s="26">
        <f t="shared" ref="E35:E48" si="4">D35/B35</f>
        <v>251.4964566929134</v>
      </c>
      <c r="F35" s="16"/>
      <c r="G35" s="16"/>
      <c r="H35" s="54"/>
      <c r="I35" s="54"/>
      <c r="K35" s="275"/>
    </row>
    <row r="36" spans="1:11" ht="18.75" x14ac:dyDescent="0.3">
      <c r="A36" s="25" t="s">
        <v>37</v>
      </c>
      <c r="B36" s="8">
        <v>7598</v>
      </c>
      <c r="C36" s="8">
        <v>15358</v>
      </c>
      <c r="D36" s="6">
        <v>1803176</v>
      </c>
      <c r="E36" s="26">
        <f t="shared" si="4"/>
        <v>237.3224532771782</v>
      </c>
      <c r="F36" s="16"/>
      <c r="G36" s="16"/>
      <c r="H36" s="54"/>
      <c r="I36" s="54"/>
    </row>
    <row r="37" spans="1:11" ht="18.75" x14ac:dyDescent="0.3">
      <c r="A37" s="25" t="s">
        <v>38</v>
      </c>
      <c r="B37" s="8">
        <v>9099</v>
      </c>
      <c r="C37" s="6">
        <v>19078</v>
      </c>
      <c r="D37" s="8">
        <v>2215842</v>
      </c>
      <c r="E37" s="26">
        <f t="shared" si="4"/>
        <v>243.5258819650511</v>
      </c>
      <c r="F37" s="16"/>
      <c r="G37" s="16"/>
      <c r="H37" s="54"/>
      <c r="I37" s="54"/>
    </row>
    <row r="38" spans="1:11" ht="18.75" x14ac:dyDescent="0.3">
      <c r="A38" s="25" t="s">
        <v>39</v>
      </c>
      <c r="B38" s="8">
        <v>4379</v>
      </c>
      <c r="C38" s="6">
        <v>9497</v>
      </c>
      <c r="D38" s="8">
        <v>1117935</v>
      </c>
      <c r="E38" s="26">
        <f t="shared" si="4"/>
        <v>255.29458780543504</v>
      </c>
      <c r="F38" s="16"/>
      <c r="G38" s="16"/>
      <c r="H38" s="54"/>
      <c r="I38" s="54"/>
    </row>
    <row r="39" spans="1:11" ht="18.75" x14ac:dyDescent="0.3">
      <c r="A39" s="25" t="s">
        <v>40</v>
      </c>
      <c r="B39" s="8">
        <v>7010</v>
      </c>
      <c r="C39" s="6">
        <v>15660</v>
      </c>
      <c r="D39" s="8">
        <v>1824998</v>
      </c>
      <c r="E39" s="26">
        <f t="shared" si="4"/>
        <v>260.34208273894438</v>
      </c>
      <c r="F39" s="16"/>
      <c r="G39" s="16"/>
      <c r="H39" s="54"/>
      <c r="I39" s="54"/>
    </row>
    <row r="40" spans="1:11" ht="18.75" x14ac:dyDescent="0.3">
      <c r="A40" s="25" t="s">
        <v>41</v>
      </c>
      <c r="B40" s="8">
        <v>4646</v>
      </c>
      <c r="C40" s="6">
        <v>9920</v>
      </c>
      <c r="D40" s="8">
        <v>1153591</v>
      </c>
      <c r="E40" s="26">
        <f t="shared" si="4"/>
        <v>248.29767541971589</v>
      </c>
      <c r="F40" s="16"/>
      <c r="G40" s="16"/>
      <c r="H40" s="54"/>
      <c r="I40" s="54"/>
    </row>
    <row r="41" spans="1:11" ht="18.75" x14ac:dyDescent="0.3">
      <c r="A41" s="25" t="s">
        <v>42</v>
      </c>
      <c r="B41" s="8">
        <v>5549</v>
      </c>
      <c r="C41" s="6">
        <v>12247</v>
      </c>
      <c r="D41" s="8">
        <v>1420936</v>
      </c>
      <c r="E41" s="26">
        <f t="shared" si="4"/>
        <v>256.0706433591638</v>
      </c>
      <c r="F41" s="16"/>
      <c r="G41" s="16"/>
      <c r="H41" s="54"/>
      <c r="I41" s="54"/>
    </row>
    <row r="42" spans="1:11" ht="18.75" x14ac:dyDescent="0.3">
      <c r="A42" s="25" t="s">
        <v>43</v>
      </c>
      <c r="B42" s="8">
        <v>8656</v>
      </c>
      <c r="C42" s="6">
        <v>19397</v>
      </c>
      <c r="D42" s="8">
        <v>2250660</v>
      </c>
      <c r="E42" s="26">
        <f t="shared" si="4"/>
        <v>260.01155268022183</v>
      </c>
      <c r="F42" s="16"/>
      <c r="G42" s="16"/>
      <c r="H42" s="54"/>
      <c r="I42" s="54"/>
    </row>
    <row r="43" spans="1:11" ht="18.75" x14ac:dyDescent="0.3">
      <c r="A43" s="25" t="s">
        <v>44</v>
      </c>
      <c r="B43" s="8">
        <v>5749</v>
      </c>
      <c r="C43" s="6">
        <v>12618</v>
      </c>
      <c r="D43" s="8">
        <v>1471918</v>
      </c>
      <c r="E43" s="26">
        <f t="shared" si="4"/>
        <v>256.03026613324056</v>
      </c>
      <c r="F43" s="16"/>
      <c r="G43" s="16"/>
      <c r="H43" s="54"/>
      <c r="I43" s="54"/>
    </row>
    <row r="44" spans="1:11" ht="18.75" x14ac:dyDescent="0.3">
      <c r="A44" s="25" t="s">
        <v>45</v>
      </c>
      <c r="B44" s="8">
        <v>4802</v>
      </c>
      <c r="C44" s="6">
        <v>9930</v>
      </c>
      <c r="D44" s="8">
        <v>1150715</v>
      </c>
      <c r="E44" s="26">
        <f t="shared" si="4"/>
        <v>239.63244481466054</v>
      </c>
      <c r="F44" s="16"/>
      <c r="G44" s="16"/>
      <c r="H44" s="54"/>
      <c r="I44" s="54"/>
    </row>
    <row r="45" spans="1:11" ht="18.75" x14ac:dyDescent="0.3">
      <c r="A45" s="25" t="s">
        <v>46</v>
      </c>
      <c r="B45" s="8">
        <v>6370</v>
      </c>
      <c r="C45" s="6">
        <v>13841</v>
      </c>
      <c r="D45" s="8">
        <v>1616574</v>
      </c>
      <c r="E45" s="26">
        <f t="shared" si="4"/>
        <v>253.77927786499214</v>
      </c>
      <c r="F45" s="16"/>
      <c r="G45" s="16"/>
      <c r="H45" s="54"/>
      <c r="I45" s="54"/>
    </row>
    <row r="46" spans="1:11" ht="18.75" x14ac:dyDescent="0.3">
      <c r="A46" s="38" t="s">
        <v>47</v>
      </c>
      <c r="B46" s="8">
        <v>5922</v>
      </c>
      <c r="C46" s="6">
        <v>12555</v>
      </c>
      <c r="D46" s="11">
        <v>1469332</v>
      </c>
      <c r="E46" s="26">
        <f t="shared" si="4"/>
        <v>248.11415062478892</v>
      </c>
      <c r="F46" s="16"/>
      <c r="G46" s="16"/>
      <c r="H46" s="54"/>
      <c r="I46" s="54"/>
    </row>
    <row r="47" spans="1:11" ht="19.5" thickBot="1" x14ac:dyDescent="0.35">
      <c r="A47" s="38" t="s">
        <v>48</v>
      </c>
      <c r="B47" s="55">
        <v>4636</v>
      </c>
      <c r="C47" s="6">
        <v>9688</v>
      </c>
      <c r="D47" s="11">
        <v>1128612</v>
      </c>
      <c r="E47" s="26">
        <f t="shared" si="4"/>
        <v>243.44521138912856</v>
      </c>
      <c r="F47" s="16"/>
      <c r="G47" s="16"/>
      <c r="H47" s="54"/>
      <c r="I47" s="54"/>
    </row>
    <row r="48" spans="1:11" ht="19.5" thickBot="1" x14ac:dyDescent="0.35">
      <c r="A48" s="28" t="s">
        <v>49</v>
      </c>
      <c r="B48" s="39">
        <f>SUM(B35:B47)</f>
        <v>82036</v>
      </c>
      <c r="C48" s="39">
        <f t="shared" ref="C48:D48" si="5">SUM(C35:C47)</f>
        <v>176134</v>
      </c>
      <c r="D48" s="39">
        <f t="shared" si="5"/>
        <v>20540692</v>
      </c>
      <c r="E48" s="30">
        <f t="shared" si="4"/>
        <v>250.38631820176508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4380</v>
      </c>
      <c r="C51" s="6">
        <v>9143</v>
      </c>
      <c r="D51" s="7">
        <v>1074217</v>
      </c>
      <c r="E51" s="26">
        <f t="shared" ref="E51:E58" si="6">D51/B51</f>
        <v>245.25502283105024</v>
      </c>
      <c r="F51" s="16"/>
      <c r="G51" s="16"/>
      <c r="H51" s="54"/>
      <c r="I51" s="54"/>
    </row>
    <row r="52" spans="1:9" ht="18.75" x14ac:dyDescent="0.3">
      <c r="A52" s="25" t="s">
        <v>52</v>
      </c>
      <c r="B52" s="8">
        <v>7153</v>
      </c>
      <c r="C52" s="6">
        <v>16479</v>
      </c>
      <c r="D52" s="8">
        <v>1927737</v>
      </c>
      <c r="E52" s="26">
        <f t="shared" si="6"/>
        <v>269.50048930518665</v>
      </c>
      <c r="F52" s="16"/>
      <c r="G52" s="16"/>
      <c r="H52" s="54"/>
      <c r="I52" s="54"/>
    </row>
    <row r="53" spans="1:9" ht="18.75" x14ac:dyDescent="0.3">
      <c r="A53" s="25" t="s">
        <v>53</v>
      </c>
      <c r="B53" s="8">
        <v>18784</v>
      </c>
      <c r="C53" s="6">
        <v>38384</v>
      </c>
      <c r="D53" s="8">
        <v>4483850</v>
      </c>
      <c r="E53" s="26">
        <f t="shared" si="6"/>
        <v>238.70581345826236</v>
      </c>
      <c r="F53" s="16"/>
      <c r="G53" s="16"/>
      <c r="H53" s="54"/>
      <c r="I53" s="54"/>
    </row>
    <row r="54" spans="1:9" ht="18.75" x14ac:dyDescent="0.3">
      <c r="A54" s="25" t="s">
        <v>54</v>
      </c>
      <c r="B54" s="8">
        <v>5820</v>
      </c>
      <c r="C54" s="6">
        <v>12668</v>
      </c>
      <c r="D54" s="8">
        <v>1463627</v>
      </c>
      <c r="E54" s="26">
        <f t="shared" si="6"/>
        <v>251.48230240549827</v>
      </c>
      <c r="F54" s="16"/>
      <c r="G54" s="16"/>
      <c r="H54" s="54"/>
      <c r="I54" s="54"/>
    </row>
    <row r="55" spans="1:9" ht="18.75" x14ac:dyDescent="0.3">
      <c r="A55" s="25" t="s">
        <v>55</v>
      </c>
      <c r="B55" s="8">
        <v>4752</v>
      </c>
      <c r="C55" s="6">
        <v>9952</v>
      </c>
      <c r="D55" s="8">
        <v>1176663</v>
      </c>
      <c r="E55" s="26">
        <f t="shared" si="6"/>
        <v>247.61426767676767</v>
      </c>
      <c r="F55" s="16"/>
      <c r="G55" s="16"/>
      <c r="H55" s="54"/>
      <c r="I55" s="54"/>
    </row>
    <row r="56" spans="1:9" ht="18.75" x14ac:dyDescent="0.3">
      <c r="A56" s="25" t="s">
        <v>56</v>
      </c>
      <c r="B56" s="8">
        <v>4723</v>
      </c>
      <c r="C56" s="6">
        <v>9613</v>
      </c>
      <c r="D56" s="8">
        <v>1122802</v>
      </c>
      <c r="E56" s="26">
        <f t="shared" si="6"/>
        <v>237.73067965276309</v>
      </c>
      <c r="F56" s="16"/>
      <c r="G56" s="16"/>
      <c r="H56" s="54"/>
      <c r="I56" s="54"/>
    </row>
    <row r="57" spans="1:9" ht="19.5" thickBot="1" x14ac:dyDescent="0.35">
      <c r="A57" s="25" t="s">
        <v>57</v>
      </c>
      <c r="B57" s="9">
        <v>6786</v>
      </c>
      <c r="C57" s="6">
        <v>13943</v>
      </c>
      <c r="D57" s="8">
        <v>1626113</v>
      </c>
      <c r="E57" s="26">
        <f t="shared" si="6"/>
        <v>239.62761567933981</v>
      </c>
      <c r="F57" s="16"/>
      <c r="G57" s="16"/>
      <c r="H57" s="54"/>
      <c r="I57" s="54"/>
    </row>
    <row r="58" spans="1:9" ht="19.5" thickBot="1" x14ac:dyDescent="0.35">
      <c r="A58" s="28" t="s">
        <v>49</v>
      </c>
      <c r="B58" s="39">
        <f>SUM(B51:B57)</f>
        <v>52398</v>
      </c>
      <c r="C58" s="39">
        <f t="shared" ref="C58:D58" si="7">SUM(C51:C57)</f>
        <v>110182</v>
      </c>
      <c r="D58" s="39">
        <f t="shared" si="7"/>
        <v>12875009</v>
      </c>
      <c r="E58" s="30">
        <f t="shared" si="6"/>
        <v>245.71565708614833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7282</v>
      </c>
      <c r="C61" s="6">
        <v>15740</v>
      </c>
      <c r="D61" s="7">
        <v>1826880</v>
      </c>
      <c r="E61" s="26">
        <f t="shared" ref="E61:E70" si="8">D61/B61</f>
        <v>250.87613293051359</v>
      </c>
      <c r="F61" s="16"/>
      <c r="G61" s="16"/>
      <c r="H61" s="54"/>
      <c r="I61" s="54"/>
    </row>
    <row r="62" spans="1:9" ht="18.75" x14ac:dyDescent="0.3">
      <c r="A62" s="25" t="s">
        <v>60</v>
      </c>
      <c r="B62" s="8">
        <v>7846</v>
      </c>
      <c r="C62" s="6">
        <v>16408</v>
      </c>
      <c r="D62" s="8">
        <v>1920694</v>
      </c>
      <c r="E62" s="26">
        <f t="shared" si="8"/>
        <v>244.79913331633955</v>
      </c>
      <c r="F62" s="16"/>
      <c r="G62" s="16"/>
      <c r="H62" s="54"/>
      <c r="I62" s="54"/>
    </row>
    <row r="63" spans="1:9" ht="18.75" x14ac:dyDescent="0.3">
      <c r="A63" s="25" t="s">
        <v>61</v>
      </c>
      <c r="B63" s="8">
        <v>9671</v>
      </c>
      <c r="C63" s="6">
        <v>19832</v>
      </c>
      <c r="D63" s="8">
        <v>2314558</v>
      </c>
      <c r="E63" s="26">
        <f t="shared" si="8"/>
        <v>239.32974873332643</v>
      </c>
      <c r="F63" s="16"/>
      <c r="G63" s="16"/>
      <c r="H63" s="54"/>
      <c r="I63" s="54"/>
    </row>
    <row r="64" spans="1:9" ht="18.75" x14ac:dyDescent="0.3">
      <c r="A64" s="25" t="s">
        <v>62</v>
      </c>
      <c r="B64" s="8">
        <v>4604</v>
      </c>
      <c r="C64" s="6">
        <v>10669</v>
      </c>
      <c r="D64" s="8">
        <v>1247405</v>
      </c>
      <c r="E64" s="26">
        <f t="shared" si="8"/>
        <v>270.93940052128585</v>
      </c>
      <c r="F64" s="16"/>
      <c r="G64" s="16"/>
      <c r="H64" s="54"/>
      <c r="I64" s="54"/>
    </row>
    <row r="65" spans="1:9" ht="18.75" x14ac:dyDescent="0.3">
      <c r="A65" s="25" t="s">
        <v>63</v>
      </c>
      <c r="B65" s="8">
        <v>3424</v>
      </c>
      <c r="C65" s="6">
        <v>7279</v>
      </c>
      <c r="D65" s="8">
        <v>841116</v>
      </c>
      <c r="E65" s="26">
        <f t="shared" si="8"/>
        <v>245.65303738317758</v>
      </c>
      <c r="F65" s="16"/>
      <c r="G65" s="16"/>
      <c r="H65" s="54"/>
      <c r="I65" s="54"/>
    </row>
    <row r="66" spans="1:9" ht="18.75" x14ac:dyDescent="0.3">
      <c r="A66" s="25" t="s">
        <v>64</v>
      </c>
      <c r="B66" s="8">
        <v>6191</v>
      </c>
      <c r="C66" s="6">
        <v>13210</v>
      </c>
      <c r="D66" s="8">
        <v>1543537</v>
      </c>
      <c r="E66" s="26">
        <f t="shared" si="8"/>
        <v>249.31949604264256</v>
      </c>
      <c r="F66" s="16"/>
      <c r="G66" s="16"/>
      <c r="H66" s="54"/>
      <c r="I66" s="54"/>
    </row>
    <row r="67" spans="1:9" ht="18.75" x14ac:dyDescent="0.3">
      <c r="A67" s="25" t="s">
        <v>65</v>
      </c>
      <c r="B67" s="8">
        <v>2151</v>
      </c>
      <c r="C67" s="6">
        <v>4590</v>
      </c>
      <c r="D67" s="8">
        <v>536142</v>
      </c>
      <c r="E67" s="26">
        <f t="shared" si="8"/>
        <v>249.25244072524407</v>
      </c>
      <c r="F67" s="16"/>
      <c r="G67" s="16"/>
      <c r="H67" s="54"/>
      <c r="I67" s="54"/>
    </row>
    <row r="68" spans="1:9" ht="19.5" thickBot="1" x14ac:dyDescent="0.35">
      <c r="A68" s="25" t="s">
        <v>66</v>
      </c>
      <c r="B68" s="9">
        <v>7204</v>
      </c>
      <c r="C68" s="6">
        <v>15040</v>
      </c>
      <c r="D68" s="8">
        <v>1762078</v>
      </c>
      <c r="E68" s="26">
        <f t="shared" si="8"/>
        <v>244.59716823986673</v>
      </c>
      <c r="F68" s="16"/>
      <c r="G68" s="16"/>
      <c r="H68" s="54"/>
      <c r="I68" s="54"/>
    </row>
    <row r="69" spans="1:9" ht="19.5" thickBot="1" x14ac:dyDescent="0.35">
      <c r="A69" s="25" t="s">
        <v>67</v>
      </c>
      <c r="B69" s="9">
        <v>579</v>
      </c>
      <c r="C69" s="6">
        <v>1094</v>
      </c>
      <c r="D69" s="8">
        <v>128255</v>
      </c>
      <c r="E69" s="26">
        <f t="shared" si="8"/>
        <v>221.51122625215891</v>
      </c>
      <c r="F69" s="16"/>
      <c r="G69" s="16"/>
      <c r="H69" s="54"/>
      <c r="I69" s="54"/>
    </row>
    <row r="70" spans="1:9" ht="19.5" thickBot="1" x14ac:dyDescent="0.35">
      <c r="A70" s="28" t="s">
        <v>49</v>
      </c>
      <c r="B70" s="39">
        <f>SUM(B61:B69)</f>
        <v>48952</v>
      </c>
      <c r="C70" s="39">
        <f t="shared" ref="C70:D70" si="9">SUM(C61:C69)</f>
        <v>103862</v>
      </c>
      <c r="D70" s="39">
        <f t="shared" si="9"/>
        <v>12120665</v>
      </c>
      <c r="E70" s="30">
        <f t="shared" si="8"/>
        <v>247.60306014054584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3541</v>
      </c>
      <c r="C73" s="6">
        <v>7653</v>
      </c>
      <c r="D73" s="7">
        <v>888163</v>
      </c>
      <c r="E73" s="26">
        <f t="shared" ref="E73:E78" si="10">D73/B73</f>
        <v>250.82264896921774</v>
      </c>
      <c r="F73" s="16"/>
      <c r="G73" s="16"/>
      <c r="H73" s="54"/>
      <c r="I73" s="54"/>
    </row>
    <row r="74" spans="1:9" ht="18.75" x14ac:dyDescent="0.3">
      <c r="A74" s="25" t="s">
        <v>70</v>
      </c>
      <c r="B74" s="8">
        <v>6040</v>
      </c>
      <c r="C74" s="6">
        <v>11857</v>
      </c>
      <c r="D74" s="8">
        <v>1370043</v>
      </c>
      <c r="E74" s="26">
        <f t="shared" si="10"/>
        <v>226.82831125827815</v>
      </c>
      <c r="F74" s="16"/>
      <c r="G74" s="16"/>
      <c r="H74" s="54"/>
      <c r="I74" s="54"/>
    </row>
    <row r="75" spans="1:9" ht="18.75" x14ac:dyDescent="0.3">
      <c r="A75" s="25" t="s">
        <v>68</v>
      </c>
      <c r="B75" s="8">
        <v>7368</v>
      </c>
      <c r="C75" s="6">
        <v>15566</v>
      </c>
      <c r="D75" s="8">
        <v>1809342</v>
      </c>
      <c r="E75" s="26">
        <f t="shared" si="10"/>
        <v>245.56758957654722</v>
      </c>
      <c r="F75" s="16"/>
      <c r="G75" s="16"/>
      <c r="H75" s="54"/>
      <c r="I75" s="54"/>
    </row>
    <row r="76" spans="1:9" ht="18.75" x14ac:dyDescent="0.3">
      <c r="A76" s="25" t="s">
        <v>71</v>
      </c>
      <c r="B76" s="8">
        <v>3607</v>
      </c>
      <c r="C76" s="6">
        <v>7416</v>
      </c>
      <c r="D76" s="8">
        <v>867516</v>
      </c>
      <c r="E76" s="26">
        <f t="shared" si="10"/>
        <v>240.50901025783199</v>
      </c>
      <c r="F76" s="16"/>
      <c r="G76" s="16"/>
      <c r="H76" s="54"/>
      <c r="I76" s="54"/>
    </row>
    <row r="77" spans="1:9" ht="18.75" x14ac:dyDescent="0.3">
      <c r="A77" s="25" t="s">
        <v>72</v>
      </c>
      <c r="B77" s="8">
        <v>5470</v>
      </c>
      <c r="C77" s="6">
        <v>11493</v>
      </c>
      <c r="D77" s="8">
        <v>1334657</v>
      </c>
      <c r="E77" s="26">
        <f t="shared" si="10"/>
        <v>243.99579524680072</v>
      </c>
      <c r="F77" s="16"/>
      <c r="G77" s="16"/>
      <c r="H77" s="54"/>
      <c r="I77" s="54"/>
    </row>
    <row r="78" spans="1:9" ht="19.5" thickBot="1" x14ac:dyDescent="0.35">
      <c r="A78" s="27" t="s">
        <v>73</v>
      </c>
      <c r="B78" s="9">
        <v>3533</v>
      </c>
      <c r="C78" s="6">
        <v>7863</v>
      </c>
      <c r="D78" s="9">
        <v>893818</v>
      </c>
      <c r="E78" s="26">
        <f t="shared" si="10"/>
        <v>252.99122558731955</v>
      </c>
      <c r="F78" s="16"/>
      <c r="G78" s="16"/>
      <c r="H78" s="54"/>
      <c r="I78" s="54"/>
    </row>
    <row r="79" spans="1:9" ht="19.5" thickBot="1" x14ac:dyDescent="0.35">
      <c r="A79" s="28" t="s">
        <v>49</v>
      </c>
      <c r="B79" s="39">
        <f>SUM(B73:B78)</f>
        <v>29559</v>
      </c>
      <c r="C79" s="39">
        <f t="shared" ref="C79:D79" si="11">SUM(C73:C78)</f>
        <v>61848</v>
      </c>
      <c r="D79" s="39">
        <f t="shared" si="11"/>
        <v>7163539</v>
      </c>
      <c r="E79" s="30">
        <f t="shared" ref="E79" si="12">D79/B79</f>
        <v>242.34713623600257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1966</v>
      </c>
      <c r="C82" s="6">
        <v>4080</v>
      </c>
      <c r="D82" s="7">
        <v>468958</v>
      </c>
      <c r="E82" s="26">
        <f t="shared" ref="E82:E91" si="13">D82/B82</f>
        <v>238.53407934893184</v>
      </c>
      <c r="F82" s="16"/>
      <c r="G82" s="16"/>
      <c r="H82" s="54"/>
      <c r="I82" s="54"/>
    </row>
    <row r="83" spans="1:9" ht="18.75" x14ac:dyDescent="0.3">
      <c r="A83" s="25" t="s">
        <v>76</v>
      </c>
      <c r="B83" s="8">
        <v>168</v>
      </c>
      <c r="C83" s="6">
        <v>369</v>
      </c>
      <c r="D83" s="8">
        <v>40269</v>
      </c>
      <c r="E83" s="26">
        <f t="shared" si="13"/>
        <v>239.69642857142858</v>
      </c>
      <c r="F83" s="16"/>
      <c r="G83" s="16"/>
      <c r="H83" s="54"/>
      <c r="I83" s="54"/>
    </row>
    <row r="84" spans="1:9" ht="18.75" x14ac:dyDescent="0.3">
      <c r="A84" s="25" t="s">
        <v>77</v>
      </c>
      <c r="B84" s="8">
        <v>6145</v>
      </c>
      <c r="C84" s="6">
        <v>12789</v>
      </c>
      <c r="D84" s="8">
        <v>1496486</v>
      </c>
      <c r="E84" s="26">
        <f t="shared" si="13"/>
        <v>243.52904800650936</v>
      </c>
      <c r="F84" s="16"/>
      <c r="G84" s="16"/>
      <c r="H84" s="54"/>
      <c r="I84" s="54"/>
    </row>
    <row r="85" spans="1:9" ht="18.75" x14ac:dyDescent="0.3">
      <c r="A85" s="25" t="s">
        <v>74</v>
      </c>
      <c r="B85" s="8">
        <v>9871</v>
      </c>
      <c r="C85" s="6">
        <v>19713</v>
      </c>
      <c r="D85" s="8">
        <v>2310774</v>
      </c>
      <c r="E85" s="26">
        <f t="shared" si="13"/>
        <v>234.09725458413536</v>
      </c>
      <c r="F85" s="16"/>
      <c r="G85" s="16"/>
      <c r="H85" s="54"/>
      <c r="I85" s="54"/>
    </row>
    <row r="86" spans="1:9" ht="18.75" x14ac:dyDescent="0.3">
      <c r="A86" s="25" t="s">
        <v>78</v>
      </c>
      <c r="B86" s="8">
        <v>7366</v>
      </c>
      <c r="C86" s="6">
        <v>15663</v>
      </c>
      <c r="D86" s="8">
        <v>1845099</v>
      </c>
      <c r="E86" s="26">
        <f t="shared" si="13"/>
        <v>250.48859625305457</v>
      </c>
      <c r="F86" s="16"/>
      <c r="G86" s="16"/>
      <c r="H86" s="54"/>
      <c r="I86" s="54"/>
    </row>
    <row r="87" spans="1:9" ht="18.75" x14ac:dyDescent="0.3">
      <c r="A87" s="25" t="s">
        <v>79</v>
      </c>
      <c r="B87" s="8">
        <v>6150</v>
      </c>
      <c r="C87" s="6">
        <v>12652</v>
      </c>
      <c r="D87" s="8">
        <v>1494212</v>
      </c>
      <c r="E87" s="26">
        <f t="shared" si="13"/>
        <v>242.96130081300814</v>
      </c>
      <c r="F87" s="16"/>
      <c r="G87" s="16"/>
      <c r="H87" s="54"/>
      <c r="I87" s="54"/>
    </row>
    <row r="88" spans="1:9" ht="18.75" x14ac:dyDescent="0.3">
      <c r="A88" s="25" t="s">
        <v>80</v>
      </c>
      <c r="B88" s="8">
        <v>2596</v>
      </c>
      <c r="C88" s="6">
        <v>5361</v>
      </c>
      <c r="D88" s="8">
        <v>621224</v>
      </c>
      <c r="E88" s="26">
        <f t="shared" si="13"/>
        <v>239.30046224961478</v>
      </c>
      <c r="F88" s="16"/>
      <c r="G88" s="16"/>
      <c r="H88" s="54"/>
      <c r="I88" s="54"/>
    </row>
    <row r="89" spans="1:9" ht="18.75" x14ac:dyDescent="0.3">
      <c r="A89" s="25" t="s">
        <v>81</v>
      </c>
      <c r="B89" s="8">
        <v>4636</v>
      </c>
      <c r="C89" s="6">
        <v>9799</v>
      </c>
      <c r="D89" s="8">
        <v>1141031</v>
      </c>
      <c r="E89" s="26">
        <f t="shared" si="13"/>
        <v>246.12402933563416</v>
      </c>
      <c r="F89" s="16"/>
      <c r="G89" s="16"/>
      <c r="H89" s="54"/>
      <c r="I89" s="54"/>
    </row>
    <row r="90" spans="1:9" ht="18.75" x14ac:dyDescent="0.3">
      <c r="A90" s="25" t="s">
        <v>82</v>
      </c>
      <c r="B90" s="8">
        <v>1881</v>
      </c>
      <c r="C90" s="6">
        <v>3867</v>
      </c>
      <c r="D90" s="8">
        <v>453345</v>
      </c>
      <c r="E90" s="26">
        <f t="shared" si="13"/>
        <v>241.01275917065391</v>
      </c>
      <c r="F90" s="16"/>
      <c r="G90" s="16"/>
      <c r="H90" s="54"/>
      <c r="I90" s="54"/>
    </row>
    <row r="91" spans="1:9" ht="19.5" thickBot="1" x14ac:dyDescent="0.35">
      <c r="A91" s="27" t="s">
        <v>83</v>
      </c>
      <c r="B91" s="9">
        <v>8253</v>
      </c>
      <c r="C91" s="6">
        <v>16941</v>
      </c>
      <c r="D91" s="9">
        <v>1971974</v>
      </c>
      <c r="E91" s="26">
        <f t="shared" si="13"/>
        <v>238.94026414637102</v>
      </c>
      <c r="F91" s="16"/>
      <c r="G91" s="16"/>
      <c r="H91" s="54"/>
      <c r="I91" s="54"/>
    </row>
    <row r="92" spans="1:9" ht="19.5" thickBot="1" x14ac:dyDescent="0.35">
      <c r="A92" s="28" t="s">
        <v>49</v>
      </c>
      <c r="B92" s="39">
        <f>SUM(B82:B91)</f>
        <v>49032</v>
      </c>
      <c r="C92" s="39">
        <f t="shared" ref="C92:D92" si="14">SUM(C82:C91)</f>
        <v>101234</v>
      </c>
      <c r="D92" s="39">
        <f t="shared" si="14"/>
        <v>11843372</v>
      </c>
      <c r="E92" s="30">
        <f t="shared" ref="E92" si="15">D92/B92</f>
        <v>241.54372654592919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4912</v>
      </c>
      <c r="C95" s="6">
        <v>10197</v>
      </c>
      <c r="D95" s="7">
        <v>1185529</v>
      </c>
      <c r="E95" s="26">
        <f t="shared" ref="E95:E104" si="16">D95/B95</f>
        <v>241.35362377850163</v>
      </c>
      <c r="F95" s="16"/>
      <c r="G95" s="16"/>
      <c r="H95" s="54"/>
      <c r="I95" s="54"/>
    </row>
    <row r="96" spans="1:9" ht="18.75" x14ac:dyDescent="0.3">
      <c r="A96" s="25" t="s">
        <v>86</v>
      </c>
      <c r="B96" s="8">
        <v>6800</v>
      </c>
      <c r="C96" s="6">
        <v>14377</v>
      </c>
      <c r="D96" s="8">
        <v>1682079</v>
      </c>
      <c r="E96" s="26">
        <f t="shared" si="16"/>
        <v>247.36455882352942</v>
      </c>
      <c r="F96" s="16"/>
      <c r="G96" s="16"/>
      <c r="H96" s="54"/>
      <c r="I96" s="54"/>
    </row>
    <row r="97" spans="1:9" ht="18.75" x14ac:dyDescent="0.3">
      <c r="A97" s="25" t="s">
        <v>87</v>
      </c>
      <c r="B97" s="8">
        <v>3793</v>
      </c>
      <c r="C97" s="6">
        <v>8324</v>
      </c>
      <c r="D97" s="8">
        <v>969686</v>
      </c>
      <c r="E97" s="26">
        <f t="shared" si="16"/>
        <v>255.65146322172424</v>
      </c>
      <c r="F97" s="16"/>
      <c r="G97" s="16"/>
      <c r="H97" s="54"/>
      <c r="I97" s="54"/>
    </row>
    <row r="98" spans="1:9" ht="18.75" x14ac:dyDescent="0.3">
      <c r="A98" s="25" t="s">
        <v>88</v>
      </c>
      <c r="B98" s="8">
        <v>2154</v>
      </c>
      <c r="C98" s="6">
        <v>4130</v>
      </c>
      <c r="D98" s="8">
        <v>486454</v>
      </c>
      <c r="E98" s="26">
        <f t="shared" si="16"/>
        <v>225.83751160631383</v>
      </c>
      <c r="F98" s="16"/>
      <c r="G98" s="16"/>
      <c r="H98" s="54"/>
      <c r="I98" s="54"/>
    </row>
    <row r="99" spans="1:9" ht="18.75" x14ac:dyDescent="0.3">
      <c r="A99" s="25" t="s">
        <v>89</v>
      </c>
      <c r="B99" s="8">
        <v>4552</v>
      </c>
      <c r="C99" s="6">
        <v>9776</v>
      </c>
      <c r="D99" s="8">
        <v>1139891</v>
      </c>
      <c r="E99" s="26">
        <f t="shared" si="16"/>
        <v>250.41542179261862</v>
      </c>
      <c r="F99" s="16"/>
      <c r="G99" s="16"/>
      <c r="H99" s="54"/>
      <c r="I99" s="54"/>
    </row>
    <row r="100" spans="1:9" ht="18.75" x14ac:dyDescent="0.3">
      <c r="A100" s="25" t="s">
        <v>90</v>
      </c>
      <c r="B100" s="8">
        <v>1046</v>
      </c>
      <c r="C100" s="6">
        <v>2487</v>
      </c>
      <c r="D100" s="8">
        <v>286843</v>
      </c>
      <c r="E100" s="26">
        <f t="shared" si="16"/>
        <v>274.22848948374764</v>
      </c>
      <c r="F100" s="16"/>
      <c r="G100" s="16"/>
      <c r="H100" s="54"/>
      <c r="I100" s="54"/>
    </row>
    <row r="101" spans="1:9" ht="18.75" x14ac:dyDescent="0.3">
      <c r="A101" s="25" t="s">
        <v>91</v>
      </c>
      <c r="B101" s="8">
        <v>7243</v>
      </c>
      <c r="C101" s="6">
        <v>14864</v>
      </c>
      <c r="D101" s="8">
        <v>1749283</v>
      </c>
      <c r="E101" s="26">
        <f t="shared" si="16"/>
        <v>241.51359933729117</v>
      </c>
      <c r="F101" s="16"/>
      <c r="G101" s="16"/>
      <c r="H101" s="54"/>
      <c r="I101" s="54"/>
    </row>
    <row r="102" spans="1:9" ht="18.75" x14ac:dyDescent="0.3">
      <c r="A102" s="25" t="s">
        <v>92</v>
      </c>
      <c r="B102" s="8">
        <v>6636</v>
      </c>
      <c r="C102" s="6">
        <v>12619</v>
      </c>
      <c r="D102" s="8">
        <v>1515174</v>
      </c>
      <c r="E102" s="26">
        <f t="shared" si="16"/>
        <v>228.32640144665461</v>
      </c>
      <c r="F102" s="16"/>
      <c r="G102" s="16"/>
      <c r="H102" s="54"/>
      <c r="I102" s="54"/>
    </row>
    <row r="103" spans="1:9" ht="18.75" x14ac:dyDescent="0.3">
      <c r="A103" s="46" t="s">
        <v>93</v>
      </c>
      <c r="B103" s="8">
        <v>3817</v>
      </c>
      <c r="C103" s="6">
        <v>8291</v>
      </c>
      <c r="D103" s="8">
        <v>953520</v>
      </c>
      <c r="E103" s="26">
        <f t="shared" si="16"/>
        <v>249.80875032748233</v>
      </c>
      <c r="F103" s="16"/>
      <c r="G103" s="16"/>
      <c r="H103" s="54"/>
      <c r="I103" s="54"/>
    </row>
    <row r="104" spans="1:9" ht="19.5" thickBot="1" x14ac:dyDescent="0.35">
      <c r="A104" s="25" t="s">
        <v>94</v>
      </c>
      <c r="B104" s="9">
        <v>5781</v>
      </c>
      <c r="C104" s="6">
        <v>12042</v>
      </c>
      <c r="D104" s="8">
        <v>1408857</v>
      </c>
      <c r="E104" s="26">
        <f t="shared" si="16"/>
        <v>243.70472236637261</v>
      </c>
      <c r="F104" s="16"/>
      <c r="G104" s="16"/>
      <c r="H104" s="54"/>
      <c r="I104" s="54"/>
    </row>
    <row r="105" spans="1:9" ht="19.5" thickBot="1" x14ac:dyDescent="0.35">
      <c r="A105" s="28" t="s">
        <v>49</v>
      </c>
      <c r="B105" s="39">
        <f>SUM(B95:B104)</f>
        <v>46734</v>
      </c>
      <c r="C105" s="39">
        <f t="shared" ref="C105:D105" si="17">SUM(C95:C104)</f>
        <v>97107</v>
      </c>
      <c r="D105" s="39">
        <f t="shared" si="17"/>
        <v>11377316</v>
      </c>
      <c r="E105" s="30">
        <f t="shared" ref="E105" si="18">D105/B105</f>
        <v>243.44836735567253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9.5" thickBot="1" x14ac:dyDescent="0.35">
      <c r="A108" s="47" t="s">
        <v>96</v>
      </c>
      <c r="B108" s="15">
        <v>3553</v>
      </c>
      <c r="C108" s="6">
        <v>8635</v>
      </c>
      <c r="D108" s="7">
        <v>1005089</v>
      </c>
      <c r="E108" s="26">
        <f t="shared" ref="E108:E121" si="19">D108/B108</f>
        <v>282.88460455952713</v>
      </c>
      <c r="F108" s="16"/>
      <c r="G108" s="16"/>
      <c r="H108" s="54"/>
      <c r="I108" s="54"/>
    </row>
    <row r="109" spans="1:9" ht="18.75" x14ac:dyDescent="0.3">
      <c r="A109" s="48" t="s">
        <v>97</v>
      </c>
      <c r="B109" s="15">
        <v>5095</v>
      </c>
      <c r="C109" s="6">
        <v>10576</v>
      </c>
      <c r="D109" s="7">
        <v>1229487</v>
      </c>
      <c r="E109" s="26">
        <f t="shared" si="19"/>
        <v>241.3124631992149</v>
      </c>
      <c r="F109" s="16"/>
      <c r="G109" s="16"/>
      <c r="H109" s="54"/>
      <c r="I109" s="54"/>
    </row>
    <row r="110" spans="1:9" ht="18.75" x14ac:dyDescent="0.3">
      <c r="A110" s="48" t="s">
        <v>98</v>
      </c>
      <c r="B110" s="8">
        <v>816</v>
      </c>
      <c r="C110" s="6">
        <v>1911</v>
      </c>
      <c r="D110" s="8">
        <v>226679</v>
      </c>
      <c r="E110" s="26">
        <f t="shared" si="19"/>
        <v>277.79289215686276</v>
      </c>
      <c r="F110" s="16"/>
      <c r="G110" s="16"/>
      <c r="H110" s="54"/>
      <c r="I110" s="54"/>
    </row>
    <row r="111" spans="1:9" ht="18.75" x14ac:dyDescent="0.3">
      <c r="A111" s="48" t="s">
        <v>99</v>
      </c>
      <c r="B111" s="8">
        <v>6903</v>
      </c>
      <c r="C111" s="6">
        <v>15057</v>
      </c>
      <c r="D111" s="8">
        <v>1755293</v>
      </c>
      <c r="E111" s="26">
        <f t="shared" si="19"/>
        <v>254.27973344922498</v>
      </c>
      <c r="F111" s="16"/>
      <c r="G111" s="16"/>
      <c r="H111" s="54"/>
      <c r="I111" s="54"/>
    </row>
    <row r="112" spans="1:9" ht="18.75" x14ac:dyDescent="0.3">
      <c r="A112" s="25" t="s">
        <v>100</v>
      </c>
      <c r="B112" s="8">
        <v>4185</v>
      </c>
      <c r="C112" s="6">
        <v>9375</v>
      </c>
      <c r="D112" s="8">
        <v>1088685</v>
      </c>
      <c r="E112" s="26">
        <f t="shared" si="19"/>
        <v>260.13978494623655</v>
      </c>
      <c r="F112" s="16"/>
      <c r="G112" s="16"/>
      <c r="H112" s="54"/>
      <c r="I112" s="54"/>
    </row>
    <row r="113" spans="1:9" ht="18.75" x14ac:dyDescent="0.3">
      <c r="A113" s="25" t="s">
        <v>101</v>
      </c>
      <c r="B113" s="8">
        <v>3400</v>
      </c>
      <c r="C113" s="6">
        <v>8318</v>
      </c>
      <c r="D113" s="8">
        <v>966564</v>
      </c>
      <c r="E113" s="26">
        <f t="shared" si="19"/>
        <v>284.28352941176473</v>
      </c>
      <c r="F113" s="16"/>
      <c r="G113" s="16"/>
      <c r="H113" s="54"/>
      <c r="I113" s="54"/>
    </row>
    <row r="114" spans="1:9" ht="18.75" x14ac:dyDescent="0.3">
      <c r="A114" s="25" t="s">
        <v>102</v>
      </c>
      <c r="B114" s="8">
        <v>7712</v>
      </c>
      <c r="C114" s="6">
        <v>17735</v>
      </c>
      <c r="D114" s="8">
        <v>2045722</v>
      </c>
      <c r="E114" s="26">
        <f t="shared" si="19"/>
        <v>265.26478215767634</v>
      </c>
      <c r="F114" s="16"/>
      <c r="G114" s="16"/>
      <c r="H114" s="54"/>
      <c r="I114" s="54"/>
    </row>
    <row r="115" spans="1:9" ht="18.75" x14ac:dyDescent="0.3">
      <c r="A115" s="25" t="s">
        <v>103</v>
      </c>
      <c r="B115" s="8">
        <v>5276</v>
      </c>
      <c r="C115" s="6">
        <v>12305</v>
      </c>
      <c r="D115" s="8">
        <v>1424989</v>
      </c>
      <c r="E115" s="26">
        <f t="shared" si="19"/>
        <v>270.08889310083396</v>
      </c>
      <c r="F115" s="16"/>
      <c r="G115" s="16"/>
      <c r="H115" s="54"/>
      <c r="I115" s="54"/>
    </row>
    <row r="116" spans="1:9" ht="18.75" x14ac:dyDescent="0.3">
      <c r="A116" s="25" t="s">
        <v>104</v>
      </c>
      <c r="B116" s="8">
        <v>4342</v>
      </c>
      <c r="C116" s="6">
        <v>10395</v>
      </c>
      <c r="D116" s="8">
        <v>1190099</v>
      </c>
      <c r="E116" s="26">
        <f t="shared" si="19"/>
        <v>274.09005066789496</v>
      </c>
      <c r="F116" s="16"/>
      <c r="G116" s="16"/>
      <c r="H116" s="54"/>
      <c r="I116" s="54"/>
    </row>
    <row r="117" spans="1:9" ht="18.75" x14ac:dyDescent="0.3">
      <c r="A117" s="25" t="s">
        <v>105</v>
      </c>
      <c r="B117" s="8">
        <v>6441</v>
      </c>
      <c r="C117" s="6">
        <v>13319</v>
      </c>
      <c r="D117" s="8">
        <v>1552554</v>
      </c>
      <c r="E117" s="26">
        <f t="shared" si="19"/>
        <v>241.04238472286912</v>
      </c>
      <c r="F117" s="16"/>
      <c r="G117" s="16"/>
      <c r="H117" s="54"/>
      <c r="I117" s="54"/>
    </row>
    <row r="118" spans="1:9" ht="18.75" x14ac:dyDescent="0.3">
      <c r="A118" s="25" t="s">
        <v>106</v>
      </c>
      <c r="B118" s="8">
        <v>7453</v>
      </c>
      <c r="C118" s="6">
        <v>17626</v>
      </c>
      <c r="D118" s="8">
        <v>2044720</v>
      </c>
      <c r="E118" s="26">
        <f t="shared" si="19"/>
        <v>274.34858446263252</v>
      </c>
      <c r="F118" s="16"/>
      <c r="G118" s="16"/>
      <c r="H118" s="54"/>
      <c r="I118" s="54"/>
    </row>
    <row r="119" spans="1:9" ht="18.75" x14ac:dyDescent="0.3">
      <c r="A119" s="25" t="s">
        <v>107</v>
      </c>
      <c r="B119" s="8">
        <v>14622</v>
      </c>
      <c r="C119" s="6">
        <v>32662</v>
      </c>
      <c r="D119" s="8">
        <v>3832642</v>
      </c>
      <c r="E119" s="26">
        <f t="shared" si="19"/>
        <v>262.11475858295717</v>
      </c>
      <c r="F119" s="16"/>
      <c r="G119" s="16"/>
      <c r="H119" s="54"/>
      <c r="I119" s="54"/>
    </row>
    <row r="120" spans="1:9" ht="18.75" x14ac:dyDescent="0.3">
      <c r="A120" s="25" t="s">
        <v>108</v>
      </c>
      <c r="B120" s="8">
        <v>4900</v>
      </c>
      <c r="C120" s="6">
        <v>11416</v>
      </c>
      <c r="D120" s="8">
        <v>1324670</v>
      </c>
      <c r="E120" s="26">
        <f t="shared" si="19"/>
        <v>270.34081632653061</v>
      </c>
      <c r="F120" s="16"/>
      <c r="G120" s="16"/>
      <c r="H120" s="54"/>
      <c r="I120" s="54"/>
    </row>
    <row r="121" spans="1:9" ht="19.5" thickBot="1" x14ac:dyDescent="0.35">
      <c r="A121" s="25" t="s">
        <v>109</v>
      </c>
      <c r="B121" s="9">
        <v>7451</v>
      </c>
      <c r="C121" s="6">
        <v>16170</v>
      </c>
      <c r="D121" s="8">
        <v>1882497</v>
      </c>
      <c r="E121" s="26">
        <f t="shared" si="19"/>
        <v>252.65024828882028</v>
      </c>
      <c r="F121" s="16"/>
      <c r="G121" s="16"/>
      <c r="H121" s="54"/>
      <c r="I121" s="54"/>
    </row>
    <row r="122" spans="1:9" ht="19.5" thickBot="1" x14ac:dyDescent="0.35">
      <c r="A122" s="28" t="s">
        <v>49</v>
      </c>
      <c r="B122" s="39">
        <f>SUM(B108:B121)</f>
        <v>82149</v>
      </c>
      <c r="C122" s="39">
        <f t="shared" ref="C122:D122" si="20">SUM(C108:C121)</f>
        <v>185500</v>
      </c>
      <c r="D122" s="39">
        <f t="shared" si="20"/>
        <v>21569690</v>
      </c>
      <c r="E122" s="30">
        <f t="shared" ref="E122" si="21">D122/B122</f>
        <v>262.56789492264056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1333</v>
      </c>
      <c r="C125" s="6">
        <v>3134</v>
      </c>
      <c r="D125" s="7">
        <v>366502</v>
      </c>
      <c r="E125" s="26">
        <f t="shared" ref="E125:E135" si="22">D125/B125</f>
        <v>274.94523630907725</v>
      </c>
      <c r="F125" s="16"/>
      <c r="G125" s="16"/>
      <c r="H125" s="54"/>
      <c r="I125" s="54"/>
    </row>
    <row r="126" spans="1:9" ht="18.75" x14ac:dyDescent="0.3">
      <c r="A126" s="25" t="s">
        <v>112</v>
      </c>
      <c r="B126" s="8">
        <v>4161</v>
      </c>
      <c r="C126" s="6">
        <v>8560</v>
      </c>
      <c r="D126" s="8">
        <v>1007536</v>
      </c>
      <c r="E126" s="26">
        <f t="shared" si="22"/>
        <v>242.13794760874791</v>
      </c>
      <c r="F126" s="16"/>
      <c r="G126" s="16"/>
      <c r="H126" s="54"/>
      <c r="I126" s="54"/>
    </row>
    <row r="127" spans="1:9" ht="18.75" x14ac:dyDescent="0.3">
      <c r="A127" s="25" t="s">
        <v>113</v>
      </c>
      <c r="B127" s="8">
        <v>1486</v>
      </c>
      <c r="C127" s="6">
        <v>3144</v>
      </c>
      <c r="D127" s="8">
        <v>365473</v>
      </c>
      <c r="E127" s="26">
        <f t="shared" si="22"/>
        <v>245.94414535666218</v>
      </c>
      <c r="F127" s="16"/>
      <c r="G127" s="16"/>
      <c r="H127" s="54"/>
      <c r="I127" s="54"/>
    </row>
    <row r="128" spans="1:9" ht="18.75" x14ac:dyDescent="0.3">
      <c r="A128" s="25" t="s">
        <v>114</v>
      </c>
      <c r="B128" s="8">
        <v>4505</v>
      </c>
      <c r="C128" s="6">
        <v>8942</v>
      </c>
      <c r="D128" s="8">
        <v>1055233</v>
      </c>
      <c r="E128" s="26">
        <f t="shared" si="22"/>
        <v>234.23596004439511</v>
      </c>
      <c r="F128" s="16"/>
      <c r="G128" s="16"/>
      <c r="H128" s="54"/>
      <c r="I128" s="54"/>
    </row>
    <row r="129" spans="1:9" ht="18.75" x14ac:dyDescent="0.3">
      <c r="A129" s="25" t="s">
        <v>115</v>
      </c>
      <c r="B129" s="8">
        <v>6283</v>
      </c>
      <c r="C129" s="6">
        <v>10889</v>
      </c>
      <c r="D129" s="8">
        <v>1325345</v>
      </c>
      <c r="E129" s="26">
        <f t="shared" si="22"/>
        <v>210.94142925354132</v>
      </c>
      <c r="F129" s="16"/>
      <c r="G129" s="16"/>
      <c r="H129" s="54"/>
      <c r="I129" s="54"/>
    </row>
    <row r="130" spans="1:9" ht="18.75" x14ac:dyDescent="0.3">
      <c r="A130" s="25" t="s">
        <v>116</v>
      </c>
      <c r="B130" s="8">
        <v>5738</v>
      </c>
      <c r="C130" s="6">
        <v>12922</v>
      </c>
      <c r="D130" s="8">
        <v>1509357</v>
      </c>
      <c r="E130" s="26">
        <f t="shared" si="22"/>
        <v>263.04583478563961</v>
      </c>
      <c r="F130" s="16"/>
      <c r="G130" s="16"/>
      <c r="H130" s="54"/>
      <c r="I130" s="54"/>
    </row>
    <row r="131" spans="1:9" ht="18.75" x14ac:dyDescent="0.3">
      <c r="A131" s="25" t="s">
        <v>117</v>
      </c>
      <c r="B131" s="8">
        <v>5149</v>
      </c>
      <c r="C131" s="6">
        <v>10738</v>
      </c>
      <c r="D131" s="8">
        <v>1280935</v>
      </c>
      <c r="E131" s="26">
        <f t="shared" si="22"/>
        <v>248.7735482617984</v>
      </c>
      <c r="F131" s="16"/>
      <c r="G131" s="16"/>
      <c r="H131" s="54"/>
      <c r="I131" s="54"/>
    </row>
    <row r="132" spans="1:9" ht="18.75" x14ac:dyDescent="0.3">
      <c r="A132" s="25" t="s">
        <v>118</v>
      </c>
      <c r="B132" s="8">
        <v>7903</v>
      </c>
      <c r="C132" s="6">
        <v>16830</v>
      </c>
      <c r="D132" s="8">
        <v>1985068</v>
      </c>
      <c r="E132" s="26">
        <f t="shared" si="22"/>
        <v>251.17904593192458</v>
      </c>
      <c r="F132" s="16"/>
      <c r="G132" s="16"/>
      <c r="H132" s="54"/>
      <c r="I132" s="54"/>
    </row>
    <row r="133" spans="1:9" ht="18.75" x14ac:dyDescent="0.3">
      <c r="A133" s="25" t="s">
        <v>119</v>
      </c>
      <c r="B133" s="8">
        <v>6550</v>
      </c>
      <c r="C133" s="6">
        <v>14710</v>
      </c>
      <c r="D133" s="8">
        <v>1727087</v>
      </c>
      <c r="E133" s="26">
        <f t="shared" si="22"/>
        <v>263.67740458015265</v>
      </c>
      <c r="F133" s="16"/>
      <c r="G133" s="16"/>
      <c r="H133" s="54"/>
      <c r="I133" s="54"/>
    </row>
    <row r="134" spans="1:9" ht="19.5" thickBot="1" x14ac:dyDescent="0.35">
      <c r="A134" s="46" t="s">
        <v>120</v>
      </c>
      <c r="B134" s="9">
        <v>6696</v>
      </c>
      <c r="C134" s="6">
        <v>14600</v>
      </c>
      <c r="D134" s="8">
        <v>1728385</v>
      </c>
      <c r="E134" s="26">
        <f t="shared" si="22"/>
        <v>258.12201314217441</v>
      </c>
      <c r="F134" s="16"/>
      <c r="G134" s="16"/>
      <c r="H134" s="54"/>
      <c r="I134" s="54"/>
    </row>
    <row r="135" spans="1:9" ht="19.5" thickBot="1" x14ac:dyDescent="0.35">
      <c r="A135" s="46" t="s">
        <v>121</v>
      </c>
      <c r="B135" s="9">
        <v>5048</v>
      </c>
      <c r="C135" s="6">
        <v>8818</v>
      </c>
      <c r="D135" s="8">
        <v>1058587</v>
      </c>
      <c r="E135" s="26">
        <f t="shared" si="22"/>
        <v>209.70423930269413</v>
      </c>
      <c r="F135" s="16"/>
      <c r="G135" s="16"/>
      <c r="H135" s="54"/>
      <c r="I135" s="54"/>
    </row>
    <row r="136" spans="1:9" ht="19.5" thickBot="1" x14ac:dyDescent="0.35">
      <c r="A136" s="28" t="s">
        <v>49</v>
      </c>
      <c r="B136" s="39">
        <f>SUM(B125:B135)</f>
        <v>54852</v>
      </c>
      <c r="C136" s="39">
        <f t="shared" ref="C136:D136" si="23">SUM(C125:C135)</f>
        <v>113287</v>
      </c>
      <c r="D136" s="39">
        <f t="shared" si="23"/>
        <v>13409508</v>
      </c>
      <c r="E136" s="30">
        <f t="shared" ref="E136" si="24">D136/B136</f>
        <v>244.46707503828483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571076</v>
      </c>
      <c r="C138" s="49">
        <f t="shared" ref="C138:D138" si="25">SUM(C136+C122+C105+C92+C79+C70+C58+C48+C32+C16)</f>
        <v>1215353</v>
      </c>
      <c r="D138" s="49">
        <f t="shared" si="25"/>
        <v>142153266</v>
      </c>
      <c r="E138" s="42">
        <f t="shared" ref="E138" si="26">D138/B138</f>
        <v>248.92180025075473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opLeftCell="A94" workbookViewId="0">
      <selection activeCell="D119" sqref="D119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133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6688</v>
      </c>
      <c r="C8" s="12">
        <v>14983</v>
      </c>
      <c r="D8" s="13">
        <v>1740814</v>
      </c>
      <c r="E8" s="24">
        <f t="shared" ref="E8:E15" si="0">D8/B8</f>
        <v>260.28917464114835</v>
      </c>
      <c r="F8" s="16"/>
      <c r="G8" s="16"/>
      <c r="H8" s="54"/>
      <c r="I8" s="54"/>
    </row>
    <row r="9" spans="1:9" ht="18.75" x14ac:dyDescent="0.3">
      <c r="A9" s="25" t="s">
        <v>12</v>
      </c>
      <c r="B9" s="2">
        <v>5446</v>
      </c>
      <c r="C9" s="12">
        <v>11275</v>
      </c>
      <c r="D9" s="2">
        <v>1339014</v>
      </c>
      <c r="E9" s="24">
        <f t="shared" si="0"/>
        <v>245.87109805361735</v>
      </c>
      <c r="F9" s="16"/>
      <c r="G9" s="16"/>
      <c r="H9" s="54"/>
      <c r="I9" s="54"/>
    </row>
    <row r="10" spans="1:9" ht="18.75" x14ac:dyDescent="0.3">
      <c r="A10" s="25" t="s">
        <v>13</v>
      </c>
      <c r="B10" s="2">
        <v>5723</v>
      </c>
      <c r="C10" s="12">
        <v>11563</v>
      </c>
      <c r="D10" s="2">
        <v>1385734</v>
      </c>
      <c r="E10" s="24">
        <f t="shared" si="0"/>
        <v>242.13419535208806</v>
      </c>
      <c r="F10" s="16"/>
      <c r="G10" s="16"/>
      <c r="H10" s="54"/>
      <c r="I10" s="54"/>
    </row>
    <row r="11" spans="1:9" ht="18.75" x14ac:dyDescent="0.3">
      <c r="A11" s="25" t="s">
        <v>14</v>
      </c>
      <c r="B11" s="2">
        <v>7455</v>
      </c>
      <c r="C11" s="12">
        <v>15774</v>
      </c>
      <c r="D11" s="2">
        <v>1847234</v>
      </c>
      <c r="E11" s="24">
        <f t="shared" si="0"/>
        <v>247.78457411133468</v>
      </c>
      <c r="F11" s="16"/>
      <c r="G11" s="16"/>
      <c r="H11" s="54"/>
      <c r="I11" s="54"/>
    </row>
    <row r="12" spans="1:9" ht="18.75" x14ac:dyDescent="0.3">
      <c r="A12" s="25" t="s">
        <v>15</v>
      </c>
      <c r="B12" s="2">
        <v>1854</v>
      </c>
      <c r="C12" s="12">
        <v>4158</v>
      </c>
      <c r="D12" s="2">
        <v>489750</v>
      </c>
      <c r="E12" s="24">
        <f t="shared" si="0"/>
        <v>264.15857605177996</v>
      </c>
      <c r="F12" s="16"/>
      <c r="G12" s="16"/>
      <c r="H12" s="54"/>
      <c r="I12" s="54"/>
    </row>
    <row r="13" spans="1:9" ht="18.75" x14ac:dyDescent="0.3">
      <c r="A13" s="25" t="s">
        <v>16</v>
      </c>
      <c r="B13" s="2">
        <v>7821</v>
      </c>
      <c r="C13" s="12">
        <v>17556</v>
      </c>
      <c r="D13" s="2">
        <v>2067924</v>
      </c>
      <c r="E13" s="24">
        <f t="shared" si="0"/>
        <v>264.40659762178751</v>
      </c>
      <c r="F13" s="16"/>
      <c r="G13" s="16"/>
      <c r="H13" s="54"/>
      <c r="I13" s="54"/>
    </row>
    <row r="14" spans="1:9" ht="18.75" x14ac:dyDescent="0.3">
      <c r="A14" s="25" t="s">
        <v>17</v>
      </c>
      <c r="B14" s="2">
        <v>2739</v>
      </c>
      <c r="C14" s="12">
        <v>5498</v>
      </c>
      <c r="D14" s="2">
        <v>652025</v>
      </c>
      <c r="E14" s="24">
        <f t="shared" si="0"/>
        <v>238.05220883534136</v>
      </c>
      <c r="F14" s="16"/>
      <c r="G14" s="16"/>
      <c r="H14" s="54"/>
      <c r="I14" s="54"/>
    </row>
    <row r="15" spans="1:9" ht="19.5" thickBot="1" x14ac:dyDescent="0.35">
      <c r="A15" s="27" t="s">
        <v>18</v>
      </c>
      <c r="B15" s="3">
        <v>9373</v>
      </c>
      <c r="C15" s="12">
        <v>19292</v>
      </c>
      <c r="D15" s="10">
        <v>2309859</v>
      </c>
      <c r="E15" s="24">
        <f t="shared" si="0"/>
        <v>246.43753334044595</v>
      </c>
      <c r="F15" s="16"/>
      <c r="G15" s="16"/>
      <c r="H15" s="54"/>
      <c r="I15" s="54"/>
    </row>
    <row r="16" spans="1:9" ht="19.5" thickBot="1" x14ac:dyDescent="0.35">
      <c r="A16" s="28" t="s">
        <v>19</v>
      </c>
      <c r="B16" s="29">
        <f>SUM(B8:B15)</f>
        <v>47099</v>
      </c>
      <c r="C16" s="29">
        <f t="shared" ref="C16:D16" si="1">SUM(C8:C15)</f>
        <v>100099</v>
      </c>
      <c r="D16" s="29">
        <f t="shared" si="1"/>
        <v>11832354</v>
      </c>
      <c r="E16" s="30">
        <f t="shared" ref="E16" si="2">D16/B16</f>
        <v>251.22304082889232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34">
        <v>13252</v>
      </c>
      <c r="C19" s="4">
        <v>26514</v>
      </c>
      <c r="D19" s="5">
        <v>3189424</v>
      </c>
      <c r="E19" s="26">
        <f t="shared" ref="E19:E31" si="3">D19/B19</f>
        <v>240.67491699366133</v>
      </c>
      <c r="F19" s="37"/>
      <c r="G19" s="37"/>
      <c r="H19" s="54"/>
      <c r="I19" s="54"/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6062</v>
      </c>
      <c r="C20" s="2">
        <v>11660</v>
      </c>
      <c r="D20" s="2">
        <v>1409043</v>
      </c>
      <c r="E20" s="26">
        <f t="shared" si="3"/>
        <v>232.43863411415376</v>
      </c>
      <c r="F20" s="37"/>
      <c r="G20" s="37"/>
      <c r="H20" s="54"/>
      <c r="I20" s="54"/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5341</v>
      </c>
      <c r="C21" s="2">
        <v>10988</v>
      </c>
      <c r="D21" s="8">
        <v>1308839</v>
      </c>
      <c r="E21" s="26">
        <f t="shared" si="3"/>
        <v>245.05504587155963</v>
      </c>
      <c r="F21" s="1"/>
      <c r="G21" s="1"/>
      <c r="H21" s="54"/>
      <c r="I21" s="54"/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6759</v>
      </c>
      <c r="C22" s="2">
        <v>14201</v>
      </c>
      <c r="D22" s="8">
        <v>1681633</v>
      </c>
      <c r="E22" s="26">
        <f t="shared" si="3"/>
        <v>248.79908270454209</v>
      </c>
      <c r="F22" s="1"/>
      <c r="G22" s="1"/>
      <c r="H22" s="54"/>
      <c r="I22" s="54"/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4284</v>
      </c>
      <c r="C23" s="2">
        <v>9440</v>
      </c>
      <c r="D23" s="8">
        <v>1108758</v>
      </c>
      <c r="E23" s="26">
        <f t="shared" si="3"/>
        <v>258.81372549019608</v>
      </c>
      <c r="F23" s="1"/>
      <c r="G23" s="1"/>
      <c r="H23" s="54"/>
      <c r="I23" s="54"/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2830</v>
      </c>
      <c r="C24" s="2">
        <v>6253</v>
      </c>
      <c r="D24" s="8">
        <v>735116</v>
      </c>
      <c r="E24" s="26">
        <f t="shared" si="3"/>
        <v>259.75830388692577</v>
      </c>
      <c r="F24" s="1"/>
      <c r="G24" s="1"/>
      <c r="H24" s="54"/>
      <c r="I24" s="54"/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7592</v>
      </c>
      <c r="C25" s="2">
        <v>16001</v>
      </c>
      <c r="D25" s="8">
        <v>1897672</v>
      </c>
      <c r="E25" s="26">
        <f t="shared" si="3"/>
        <v>249.95679662802951</v>
      </c>
      <c r="F25" s="1"/>
      <c r="G25" s="1"/>
      <c r="H25" s="54"/>
      <c r="I25" s="54"/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6898</v>
      </c>
      <c r="C26" s="2">
        <v>15356</v>
      </c>
      <c r="D26" s="8">
        <v>1818302</v>
      </c>
      <c r="E26" s="26">
        <f t="shared" si="3"/>
        <v>263.59843432879097</v>
      </c>
      <c r="F26" s="1"/>
      <c r="G26" s="1"/>
      <c r="H26" s="54"/>
      <c r="I26" s="54"/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8969</v>
      </c>
      <c r="C27" s="2">
        <v>18361</v>
      </c>
      <c r="D27" s="8">
        <v>2180803</v>
      </c>
      <c r="E27" s="26">
        <f t="shared" si="3"/>
        <v>243.14895752034786</v>
      </c>
      <c r="F27" s="1"/>
      <c r="G27" s="1"/>
      <c r="H27" s="54"/>
      <c r="I27" s="54"/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5923</v>
      </c>
      <c r="C28" s="2">
        <v>13941</v>
      </c>
      <c r="D28" s="8">
        <v>1625652</v>
      </c>
      <c r="E28" s="26">
        <f t="shared" si="3"/>
        <v>274.46429174404864</v>
      </c>
      <c r="F28" s="1"/>
      <c r="G28" s="1"/>
      <c r="H28" s="54"/>
      <c r="I28" s="54"/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4971</v>
      </c>
      <c r="C29" s="2">
        <v>10883</v>
      </c>
      <c r="D29" s="8">
        <v>1272649</v>
      </c>
      <c r="E29" s="26">
        <f t="shared" si="3"/>
        <v>256.01468517400923</v>
      </c>
      <c r="F29" s="1"/>
      <c r="G29" s="1"/>
      <c r="H29" s="54"/>
      <c r="I29" s="54"/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5101</v>
      </c>
      <c r="C30" s="12">
        <v>11476</v>
      </c>
      <c r="D30" s="7">
        <v>1356742</v>
      </c>
      <c r="E30" s="26">
        <f t="shared" si="3"/>
        <v>265.97569104097238</v>
      </c>
      <c r="F30" s="1"/>
      <c r="G30" s="1"/>
      <c r="H30" s="54"/>
      <c r="I30" s="54"/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1730</v>
      </c>
      <c r="C31" s="4">
        <v>3826</v>
      </c>
      <c r="D31" s="56">
        <v>454794</v>
      </c>
      <c r="E31" s="26">
        <f t="shared" si="3"/>
        <v>262.88670520231216</v>
      </c>
      <c r="F31" s="1"/>
      <c r="G31" s="1"/>
      <c r="H31" s="54"/>
      <c r="I31" s="54"/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79712</v>
      </c>
      <c r="C32" s="39">
        <f t="shared" ref="C32:D32" si="4">SUM(C19:C31)</f>
        <v>168900</v>
      </c>
      <c r="D32" s="39">
        <f t="shared" si="4"/>
        <v>20039427</v>
      </c>
      <c r="E32" s="30">
        <f t="shared" ref="E32" si="5">D32/B32</f>
        <v>251.39786983139302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7773</v>
      </c>
      <c r="C35" s="6">
        <v>16696</v>
      </c>
      <c r="D35" s="7">
        <v>1975054</v>
      </c>
      <c r="E35" s="26">
        <f t="shared" ref="E35:E47" si="6">D35/B35</f>
        <v>254.09159912517688</v>
      </c>
      <c r="F35" s="16"/>
      <c r="G35" s="16"/>
      <c r="H35" s="54"/>
      <c r="I35" s="54"/>
    </row>
    <row r="36" spans="1:9" ht="18.75" x14ac:dyDescent="0.3">
      <c r="A36" s="25" t="s">
        <v>37</v>
      </c>
      <c r="B36" s="8">
        <v>7765</v>
      </c>
      <c r="C36" s="6">
        <v>15746</v>
      </c>
      <c r="D36" s="8">
        <v>1862004</v>
      </c>
      <c r="E36" s="26">
        <f t="shared" si="6"/>
        <v>239.79446233097232</v>
      </c>
      <c r="F36" s="16"/>
      <c r="G36" s="16"/>
      <c r="H36" s="54"/>
      <c r="I36" s="54"/>
    </row>
    <row r="37" spans="1:9" ht="18.75" x14ac:dyDescent="0.3">
      <c r="A37" s="25" t="s">
        <v>38</v>
      </c>
      <c r="B37" s="8">
        <v>9301</v>
      </c>
      <c r="C37" s="6">
        <v>19523</v>
      </c>
      <c r="D37" s="8">
        <v>2285393</v>
      </c>
      <c r="E37" s="26">
        <f t="shared" si="6"/>
        <v>245.71476185356414</v>
      </c>
      <c r="F37" s="16"/>
      <c r="G37" s="16"/>
      <c r="H37" s="54"/>
      <c r="I37" s="54"/>
    </row>
    <row r="38" spans="1:9" ht="18.75" x14ac:dyDescent="0.3">
      <c r="A38" s="25" t="s">
        <v>39</v>
      </c>
      <c r="B38" s="8">
        <v>4455</v>
      </c>
      <c r="C38" s="6">
        <v>9653</v>
      </c>
      <c r="D38" s="8">
        <v>1147580</v>
      </c>
      <c r="E38" s="26">
        <f t="shared" si="6"/>
        <v>257.59371492704827</v>
      </c>
      <c r="F38" s="16"/>
      <c r="G38" s="16"/>
      <c r="H38" s="54"/>
      <c r="I38" s="54"/>
    </row>
    <row r="39" spans="1:9" ht="18.75" x14ac:dyDescent="0.3">
      <c r="A39" s="25" t="s">
        <v>40</v>
      </c>
      <c r="B39" s="8">
        <v>7106</v>
      </c>
      <c r="C39" s="6">
        <v>15846</v>
      </c>
      <c r="D39" s="8">
        <v>1861719</v>
      </c>
      <c r="E39" s="26">
        <f t="shared" si="6"/>
        <v>261.99254151421331</v>
      </c>
      <c r="F39" s="16"/>
      <c r="G39" s="16"/>
      <c r="H39" s="54"/>
      <c r="I39" s="54"/>
    </row>
    <row r="40" spans="1:9" ht="18.75" x14ac:dyDescent="0.3">
      <c r="A40" s="25" t="s">
        <v>41</v>
      </c>
      <c r="B40" s="8">
        <v>4785</v>
      </c>
      <c r="C40" s="6">
        <v>10221</v>
      </c>
      <c r="D40" s="8">
        <v>1196033</v>
      </c>
      <c r="E40" s="26">
        <f t="shared" si="6"/>
        <v>249.95464994775341</v>
      </c>
      <c r="F40" s="16"/>
      <c r="G40" s="16"/>
      <c r="H40" s="54"/>
      <c r="I40" s="54"/>
    </row>
    <row r="41" spans="1:9" ht="18.75" x14ac:dyDescent="0.3">
      <c r="A41" s="25" t="s">
        <v>42</v>
      </c>
      <c r="B41" s="8">
        <v>5651</v>
      </c>
      <c r="C41" s="6">
        <v>12465</v>
      </c>
      <c r="D41" s="8">
        <v>1455663</v>
      </c>
      <c r="E41" s="26">
        <f t="shared" si="6"/>
        <v>257.5938771898779</v>
      </c>
      <c r="F41" s="16"/>
      <c r="G41" s="16"/>
      <c r="H41" s="54"/>
      <c r="I41" s="54"/>
    </row>
    <row r="42" spans="1:9" ht="18.75" x14ac:dyDescent="0.3">
      <c r="A42" s="25" t="s">
        <v>43</v>
      </c>
      <c r="B42" s="8">
        <v>8760</v>
      </c>
      <c r="C42" s="6">
        <v>19618</v>
      </c>
      <c r="D42" s="8">
        <v>2295121</v>
      </c>
      <c r="E42" s="26">
        <f t="shared" si="6"/>
        <v>262.00011415525114</v>
      </c>
      <c r="F42" s="16"/>
      <c r="G42" s="16"/>
      <c r="H42" s="54"/>
      <c r="I42" s="54"/>
    </row>
    <row r="43" spans="1:9" ht="18.75" x14ac:dyDescent="0.3">
      <c r="A43" s="25" t="s">
        <v>44</v>
      </c>
      <c r="B43" s="8">
        <v>5857</v>
      </c>
      <c r="C43" s="6">
        <v>12867</v>
      </c>
      <c r="D43" s="8">
        <v>1509956</v>
      </c>
      <c r="E43" s="26">
        <f t="shared" si="6"/>
        <v>257.80365374765239</v>
      </c>
      <c r="F43" s="16"/>
      <c r="G43" s="16"/>
      <c r="H43" s="54"/>
      <c r="I43" s="54"/>
    </row>
    <row r="44" spans="1:9" ht="18.75" x14ac:dyDescent="0.3">
      <c r="A44" s="25" t="s">
        <v>45</v>
      </c>
      <c r="B44" s="8">
        <v>4934</v>
      </c>
      <c r="C44" s="6">
        <v>10205</v>
      </c>
      <c r="D44" s="8">
        <v>1191664</v>
      </c>
      <c r="E44" s="26">
        <f t="shared" si="6"/>
        <v>241.5208755573571</v>
      </c>
      <c r="F44" s="16"/>
      <c r="G44" s="16"/>
      <c r="H44" s="54"/>
      <c r="I44" s="54"/>
    </row>
    <row r="45" spans="1:9" ht="18.75" x14ac:dyDescent="0.3">
      <c r="A45" s="25" t="s">
        <v>46</v>
      </c>
      <c r="B45" s="8">
        <v>6442</v>
      </c>
      <c r="C45" s="6">
        <v>14009</v>
      </c>
      <c r="D45" s="8">
        <v>1650800</v>
      </c>
      <c r="E45" s="26">
        <f t="shared" si="6"/>
        <v>256.25582117354861</v>
      </c>
      <c r="F45" s="16"/>
      <c r="G45" s="16"/>
      <c r="H45" s="54"/>
      <c r="I45" s="54"/>
    </row>
    <row r="46" spans="1:9" ht="19.5" thickBot="1" x14ac:dyDescent="0.35">
      <c r="A46" s="38" t="s">
        <v>47</v>
      </c>
      <c r="B46" s="9">
        <v>6026</v>
      </c>
      <c r="C46" s="6">
        <v>12844</v>
      </c>
      <c r="D46" s="11">
        <v>1514826</v>
      </c>
      <c r="E46" s="26">
        <f t="shared" si="6"/>
        <v>251.38167938931298</v>
      </c>
      <c r="F46" s="16"/>
      <c r="G46" s="16"/>
      <c r="H46" s="54"/>
      <c r="I46" s="54"/>
    </row>
    <row r="47" spans="1:9" ht="19.5" thickBot="1" x14ac:dyDescent="0.35">
      <c r="A47" s="38" t="s">
        <v>48</v>
      </c>
      <c r="B47" s="9">
        <v>4696</v>
      </c>
      <c r="C47" s="6">
        <v>9813</v>
      </c>
      <c r="D47" s="11">
        <v>1153198</v>
      </c>
      <c r="E47" s="26">
        <f t="shared" si="6"/>
        <v>245.57027257240205</v>
      </c>
      <c r="F47" s="16"/>
      <c r="G47" s="16"/>
      <c r="H47" s="54"/>
      <c r="I47" s="54"/>
    </row>
    <row r="48" spans="1:9" ht="19.5" thickBot="1" x14ac:dyDescent="0.35">
      <c r="A48" s="28" t="s">
        <v>49</v>
      </c>
      <c r="B48" s="39">
        <f>SUM(B35:B47)</f>
        <v>83551</v>
      </c>
      <c r="C48" s="39">
        <f t="shared" ref="C48:D48" si="7">SUM(C35:C47)</f>
        <v>179506</v>
      </c>
      <c r="D48" s="39">
        <f t="shared" si="7"/>
        <v>21099011</v>
      </c>
      <c r="E48" s="30">
        <f t="shared" ref="E48" si="8">D48/B48</f>
        <v>252.52852748620603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4440</v>
      </c>
      <c r="C51" s="6">
        <v>9265</v>
      </c>
      <c r="D51" s="7">
        <v>1097574</v>
      </c>
      <c r="E51" s="26">
        <f t="shared" ref="E51:E57" si="9">D51/B51</f>
        <v>247.20135135135135</v>
      </c>
      <c r="F51" s="16"/>
      <c r="G51" s="16"/>
      <c r="H51" s="54"/>
      <c r="I51" s="54"/>
    </row>
    <row r="52" spans="1:9" ht="18.75" x14ac:dyDescent="0.3">
      <c r="A52" s="25" t="s">
        <v>52</v>
      </c>
      <c r="B52" s="8">
        <v>7237</v>
      </c>
      <c r="C52" s="6">
        <v>16656</v>
      </c>
      <c r="D52" s="8">
        <v>1963057</v>
      </c>
      <c r="E52" s="26">
        <f t="shared" si="9"/>
        <v>271.25286721016994</v>
      </c>
      <c r="F52" s="16"/>
      <c r="G52" s="16"/>
      <c r="H52" s="54"/>
      <c r="I52" s="54"/>
    </row>
    <row r="53" spans="1:9" ht="18.75" x14ac:dyDescent="0.3">
      <c r="A53" s="25" t="s">
        <v>53</v>
      </c>
      <c r="B53" s="8">
        <v>19007</v>
      </c>
      <c r="C53" s="6">
        <v>38858</v>
      </c>
      <c r="D53" s="8">
        <v>4575287</v>
      </c>
      <c r="E53" s="26">
        <f t="shared" si="9"/>
        <v>240.71589414426265</v>
      </c>
      <c r="F53" s="16"/>
      <c r="G53" s="16"/>
      <c r="H53" s="54"/>
      <c r="I53" s="54"/>
    </row>
    <row r="54" spans="1:9" ht="18.75" x14ac:dyDescent="0.3">
      <c r="A54" s="25" t="s">
        <v>54</v>
      </c>
      <c r="B54" s="8">
        <v>5903</v>
      </c>
      <c r="C54" s="6">
        <v>12860</v>
      </c>
      <c r="D54" s="8">
        <v>1496882</v>
      </c>
      <c r="E54" s="26">
        <f t="shared" si="9"/>
        <v>253.57987464001354</v>
      </c>
      <c r="F54" s="16"/>
      <c r="G54" s="16"/>
      <c r="H54" s="54"/>
      <c r="I54" s="54"/>
    </row>
    <row r="55" spans="1:9" ht="18.75" x14ac:dyDescent="0.3">
      <c r="A55" s="25" t="s">
        <v>55</v>
      </c>
      <c r="B55" s="8">
        <v>4807</v>
      </c>
      <c r="C55" s="6">
        <v>10080</v>
      </c>
      <c r="D55" s="8">
        <v>1201534</v>
      </c>
      <c r="E55" s="26">
        <f t="shared" si="9"/>
        <v>249.95506552943624</v>
      </c>
      <c r="F55" s="16"/>
      <c r="G55" s="16"/>
      <c r="H55" s="54"/>
      <c r="I55" s="54"/>
    </row>
    <row r="56" spans="1:9" ht="18.75" x14ac:dyDescent="0.3">
      <c r="A56" s="25" t="s">
        <v>56</v>
      </c>
      <c r="B56" s="8">
        <v>4797</v>
      </c>
      <c r="C56" s="6">
        <v>9796</v>
      </c>
      <c r="D56" s="8">
        <v>1154371</v>
      </c>
      <c r="E56" s="26">
        <f t="shared" si="9"/>
        <v>240.6443610589952</v>
      </c>
      <c r="F56" s="16"/>
      <c r="G56" s="16"/>
      <c r="H56" s="54"/>
      <c r="I56" s="54"/>
    </row>
    <row r="57" spans="1:9" ht="19.5" thickBot="1" x14ac:dyDescent="0.35">
      <c r="A57" s="25" t="s">
        <v>57</v>
      </c>
      <c r="B57" s="9">
        <v>6851</v>
      </c>
      <c r="C57" s="6">
        <v>14084</v>
      </c>
      <c r="D57" s="8">
        <v>1659556</v>
      </c>
      <c r="E57" s="26">
        <f t="shared" si="9"/>
        <v>242.23558604583272</v>
      </c>
      <c r="F57" s="16"/>
      <c r="G57" s="16"/>
      <c r="H57" s="54"/>
      <c r="I57" s="54"/>
    </row>
    <row r="58" spans="1:9" ht="19.5" thickBot="1" x14ac:dyDescent="0.35">
      <c r="A58" s="28" t="s">
        <v>49</v>
      </c>
      <c r="B58" s="39">
        <f>SUM(B51:B57)</f>
        <v>53042</v>
      </c>
      <c r="C58" s="39">
        <f t="shared" ref="C58:D58" si="10">SUM(C51:C57)</f>
        <v>111599</v>
      </c>
      <c r="D58" s="39">
        <f t="shared" si="10"/>
        <v>13148261</v>
      </c>
      <c r="E58" s="30">
        <f t="shared" ref="E58" si="11">D58/B58</f>
        <v>247.88395988084915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7426</v>
      </c>
      <c r="C61" s="6">
        <v>16014</v>
      </c>
      <c r="D61" s="7">
        <v>1874385</v>
      </c>
      <c r="E61" s="26">
        <f t="shared" ref="E61:E69" si="12">D61/B61</f>
        <v>252.40842984109884</v>
      </c>
      <c r="F61" s="16"/>
      <c r="G61" s="16"/>
      <c r="H61" s="54"/>
      <c r="I61" s="54"/>
    </row>
    <row r="62" spans="1:9" ht="18.75" x14ac:dyDescent="0.3">
      <c r="A62" s="25" t="s">
        <v>60</v>
      </c>
      <c r="B62" s="8">
        <v>7992</v>
      </c>
      <c r="C62" s="6">
        <v>16723</v>
      </c>
      <c r="D62" s="8">
        <v>1972751</v>
      </c>
      <c r="E62" s="26">
        <f t="shared" si="12"/>
        <v>246.8407157157157</v>
      </c>
      <c r="F62" s="16"/>
      <c r="G62" s="16"/>
      <c r="H62" s="54"/>
      <c r="I62" s="54"/>
    </row>
    <row r="63" spans="1:9" ht="18.75" x14ac:dyDescent="0.3">
      <c r="A63" s="25" t="s">
        <v>61</v>
      </c>
      <c r="B63" s="8">
        <v>9850</v>
      </c>
      <c r="C63" s="6">
        <v>20203</v>
      </c>
      <c r="D63" s="8">
        <v>2376318</v>
      </c>
      <c r="E63" s="26">
        <f t="shared" si="12"/>
        <v>241.25055837563451</v>
      </c>
      <c r="F63" s="16"/>
      <c r="G63" s="16"/>
      <c r="H63" s="54"/>
      <c r="I63" s="54"/>
    </row>
    <row r="64" spans="1:9" ht="18.75" x14ac:dyDescent="0.3">
      <c r="A64" s="25" t="s">
        <v>62</v>
      </c>
      <c r="B64" s="8">
        <v>4669</v>
      </c>
      <c r="C64" s="6">
        <v>10806</v>
      </c>
      <c r="D64" s="8">
        <v>1274402</v>
      </c>
      <c r="E64" s="26">
        <f t="shared" si="12"/>
        <v>272.94966802313127</v>
      </c>
      <c r="F64" s="16"/>
      <c r="G64" s="16"/>
      <c r="H64" s="54"/>
      <c r="I64" s="54"/>
    </row>
    <row r="65" spans="1:9" ht="18.75" x14ac:dyDescent="0.3">
      <c r="A65" s="25" t="s">
        <v>63</v>
      </c>
      <c r="B65" s="8">
        <v>3475</v>
      </c>
      <c r="C65" s="6">
        <v>7390</v>
      </c>
      <c r="D65" s="8">
        <v>860931</v>
      </c>
      <c r="E65" s="26">
        <f t="shared" si="12"/>
        <v>247.74992805755394</v>
      </c>
      <c r="F65" s="16"/>
      <c r="G65" s="16"/>
      <c r="H65" s="54"/>
      <c r="I65" s="54"/>
    </row>
    <row r="66" spans="1:9" ht="18.75" x14ac:dyDescent="0.3">
      <c r="A66" s="25" t="s">
        <v>64</v>
      </c>
      <c r="B66" s="8">
        <v>6330</v>
      </c>
      <c r="C66" s="6">
        <v>13528</v>
      </c>
      <c r="D66" s="8">
        <v>1588892</v>
      </c>
      <c r="E66" s="26">
        <f t="shared" si="12"/>
        <v>251.00979462875196</v>
      </c>
      <c r="F66" s="16"/>
      <c r="G66" s="16"/>
      <c r="H66" s="54"/>
      <c r="I66" s="54"/>
    </row>
    <row r="67" spans="1:9" ht="18.75" x14ac:dyDescent="0.3">
      <c r="A67" s="25" t="s">
        <v>65</v>
      </c>
      <c r="B67" s="8">
        <v>2208</v>
      </c>
      <c r="C67" s="6">
        <v>4735</v>
      </c>
      <c r="D67" s="8">
        <v>555666</v>
      </c>
      <c r="E67" s="26">
        <f t="shared" si="12"/>
        <v>251.66032608695653</v>
      </c>
      <c r="F67" s="16"/>
      <c r="G67" s="16"/>
      <c r="H67" s="54"/>
      <c r="I67" s="54"/>
    </row>
    <row r="68" spans="1:9" ht="19.5" thickBot="1" x14ac:dyDescent="0.35">
      <c r="A68" s="25" t="s">
        <v>66</v>
      </c>
      <c r="B68" s="9">
        <v>7358</v>
      </c>
      <c r="C68" s="6">
        <v>15352</v>
      </c>
      <c r="D68" s="8">
        <v>1814478</v>
      </c>
      <c r="E68" s="26">
        <f t="shared" si="12"/>
        <v>246.59934764881763</v>
      </c>
      <c r="F68" s="16"/>
      <c r="G68" s="16"/>
      <c r="H68" s="54"/>
      <c r="I68" s="54"/>
    </row>
    <row r="69" spans="1:9" ht="19.5" thickBot="1" x14ac:dyDescent="0.35">
      <c r="A69" s="25" t="s">
        <v>67</v>
      </c>
      <c r="B69" s="9">
        <v>586</v>
      </c>
      <c r="C69" s="6">
        <v>1119</v>
      </c>
      <c r="D69" s="8">
        <v>132391</v>
      </c>
      <c r="E69" s="26">
        <f t="shared" si="12"/>
        <v>225.92320819112629</v>
      </c>
      <c r="F69" s="16"/>
      <c r="G69" s="16"/>
      <c r="H69" s="54"/>
      <c r="I69" s="54"/>
    </row>
    <row r="70" spans="1:9" ht="19.5" thickBot="1" x14ac:dyDescent="0.35">
      <c r="A70" s="28" t="s">
        <v>49</v>
      </c>
      <c r="B70" s="39">
        <f>SUM(B61:B69)</f>
        <v>49894</v>
      </c>
      <c r="C70" s="39">
        <f t="shared" ref="C70:D70" si="13">SUM(C61:C69)</f>
        <v>105870</v>
      </c>
      <c r="D70" s="39">
        <f t="shared" si="13"/>
        <v>12450214</v>
      </c>
      <c r="E70" s="30">
        <f t="shared" ref="E70" si="14">D70/B70</f>
        <v>249.53329057602116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3610</v>
      </c>
      <c r="C73" s="6">
        <v>7797</v>
      </c>
      <c r="D73" s="7">
        <v>910596</v>
      </c>
      <c r="E73" s="26">
        <f t="shared" ref="E73:E78" si="15">D73/B73</f>
        <v>252.24265927977839</v>
      </c>
      <c r="F73" s="16"/>
      <c r="G73" s="16"/>
      <c r="H73" s="54"/>
      <c r="I73" s="54"/>
    </row>
    <row r="74" spans="1:9" ht="18.75" x14ac:dyDescent="0.3">
      <c r="A74" s="25" t="s">
        <v>70</v>
      </c>
      <c r="B74" s="8">
        <v>6143</v>
      </c>
      <c r="C74" s="6">
        <v>12069</v>
      </c>
      <c r="D74" s="8">
        <v>1406533</v>
      </c>
      <c r="E74" s="26">
        <f t="shared" si="15"/>
        <v>228.96516360084649</v>
      </c>
      <c r="F74" s="16"/>
      <c r="G74" s="16"/>
      <c r="H74" s="54"/>
      <c r="I74" s="54"/>
    </row>
    <row r="75" spans="1:9" ht="18.75" x14ac:dyDescent="0.3">
      <c r="A75" s="25" t="s">
        <v>68</v>
      </c>
      <c r="B75" s="8">
        <v>7473</v>
      </c>
      <c r="C75" s="6">
        <v>15759</v>
      </c>
      <c r="D75" s="8">
        <v>1849717</v>
      </c>
      <c r="E75" s="26">
        <f t="shared" si="15"/>
        <v>247.52000535260271</v>
      </c>
      <c r="F75" s="16"/>
      <c r="G75" s="16"/>
      <c r="H75" s="54"/>
      <c r="I75" s="54"/>
    </row>
    <row r="76" spans="1:9" ht="18.75" x14ac:dyDescent="0.3">
      <c r="A76" s="25" t="s">
        <v>71</v>
      </c>
      <c r="B76" s="8">
        <v>3643</v>
      </c>
      <c r="C76" s="6">
        <v>7501</v>
      </c>
      <c r="D76" s="8">
        <v>885486</v>
      </c>
      <c r="E76" s="26">
        <f t="shared" si="15"/>
        <v>243.06505627230305</v>
      </c>
      <c r="F76" s="16"/>
      <c r="G76" s="16"/>
      <c r="H76" s="54"/>
      <c r="I76" s="54"/>
    </row>
    <row r="77" spans="1:9" ht="18.75" x14ac:dyDescent="0.3">
      <c r="A77" s="25" t="s">
        <v>72</v>
      </c>
      <c r="B77" s="8">
        <v>5544</v>
      </c>
      <c r="C77" s="6">
        <v>11663</v>
      </c>
      <c r="D77" s="8">
        <v>1367050</v>
      </c>
      <c r="E77" s="26">
        <f t="shared" si="15"/>
        <v>246.58189033189032</v>
      </c>
      <c r="F77" s="16"/>
      <c r="G77" s="16"/>
      <c r="H77" s="54"/>
      <c r="I77" s="54"/>
    </row>
    <row r="78" spans="1:9" ht="19.5" thickBot="1" x14ac:dyDescent="0.35">
      <c r="A78" s="27" t="s">
        <v>73</v>
      </c>
      <c r="B78" s="9">
        <v>3598</v>
      </c>
      <c r="C78" s="6">
        <v>8020</v>
      </c>
      <c r="D78" s="9">
        <v>917208</v>
      </c>
      <c r="E78" s="26">
        <f t="shared" si="15"/>
        <v>254.92162312395774</v>
      </c>
      <c r="F78" s="16"/>
      <c r="G78" s="16"/>
      <c r="H78" s="54"/>
      <c r="I78" s="54"/>
    </row>
    <row r="79" spans="1:9" ht="19.5" thickBot="1" x14ac:dyDescent="0.35">
      <c r="A79" s="28" t="s">
        <v>49</v>
      </c>
      <c r="B79" s="39">
        <f>SUM(B73:B78)</f>
        <v>30011</v>
      </c>
      <c r="C79" s="39">
        <f t="shared" ref="C79:D79" si="16">SUM(C73:C78)</f>
        <v>62809</v>
      </c>
      <c r="D79" s="39">
        <f t="shared" si="16"/>
        <v>7336590</v>
      </c>
      <c r="E79" s="30">
        <f t="shared" ref="E79" si="17">D79/B79</f>
        <v>244.46336343340775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2012</v>
      </c>
      <c r="C82" s="6">
        <v>4194</v>
      </c>
      <c r="D82" s="7">
        <v>486410</v>
      </c>
      <c r="E82" s="26">
        <f t="shared" ref="E82:E91" si="18">D82/B82</f>
        <v>241.75447316103379</v>
      </c>
      <c r="F82" s="16"/>
      <c r="G82" s="16"/>
      <c r="H82" s="54"/>
      <c r="I82" s="54"/>
    </row>
    <row r="83" spans="1:9" ht="18.75" x14ac:dyDescent="0.3">
      <c r="A83" s="25" t="s">
        <v>76</v>
      </c>
      <c r="B83" s="8">
        <v>172</v>
      </c>
      <c r="C83" s="6">
        <v>382</v>
      </c>
      <c r="D83" s="8">
        <v>42368</v>
      </c>
      <c r="E83" s="26">
        <f t="shared" si="18"/>
        <v>246.32558139534885</v>
      </c>
      <c r="F83" s="16"/>
      <c r="G83" s="16"/>
      <c r="H83" s="54"/>
      <c r="I83" s="54"/>
    </row>
    <row r="84" spans="1:9" ht="18.75" x14ac:dyDescent="0.3">
      <c r="A84" s="25" t="s">
        <v>77</v>
      </c>
      <c r="B84" s="8">
        <v>6259</v>
      </c>
      <c r="C84" s="6">
        <v>12994</v>
      </c>
      <c r="D84" s="8">
        <v>1535557</v>
      </c>
      <c r="E84" s="26">
        <f t="shared" si="18"/>
        <v>245.33583639559035</v>
      </c>
      <c r="F84" s="16"/>
      <c r="G84" s="16"/>
      <c r="H84" s="54"/>
      <c r="I84" s="54"/>
    </row>
    <row r="85" spans="1:9" ht="18.75" x14ac:dyDescent="0.3">
      <c r="A85" s="25" t="s">
        <v>74</v>
      </c>
      <c r="B85" s="8">
        <v>10059</v>
      </c>
      <c r="C85" s="6">
        <v>20037</v>
      </c>
      <c r="D85" s="8">
        <v>2368056</v>
      </c>
      <c r="E85" s="26">
        <f t="shared" si="18"/>
        <v>235.41664181330151</v>
      </c>
      <c r="F85" s="16"/>
      <c r="G85" s="16"/>
      <c r="H85" s="54"/>
      <c r="I85" s="54"/>
    </row>
    <row r="86" spans="1:9" ht="18.75" x14ac:dyDescent="0.3">
      <c r="A86" s="25" t="s">
        <v>78</v>
      </c>
      <c r="B86" s="8">
        <v>7465</v>
      </c>
      <c r="C86" s="6">
        <v>15852</v>
      </c>
      <c r="D86" s="8">
        <v>1885515</v>
      </c>
      <c r="E86" s="26">
        <f t="shared" si="18"/>
        <v>252.58070997990623</v>
      </c>
      <c r="F86" s="16"/>
      <c r="G86" s="16"/>
      <c r="H86" s="54"/>
      <c r="I86" s="54"/>
    </row>
    <row r="87" spans="1:9" ht="18.75" x14ac:dyDescent="0.3">
      <c r="A87" s="25" t="s">
        <v>79</v>
      </c>
      <c r="B87" s="8">
        <v>6261</v>
      </c>
      <c r="C87" s="6">
        <v>12869</v>
      </c>
      <c r="D87" s="8">
        <v>1531347</v>
      </c>
      <c r="E87" s="26">
        <f t="shared" si="18"/>
        <v>244.58505031145185</v>
      </c>
      <c r="F87" s="16"/>
      <c r="G87" s="16"/>
      <c r="H87" s="54"/>
      <c r="I87" s="54"/>
    </row>
    <row r="88" spans="1:9" ht="18.75" x14ac:dyDescent="0.3">
      <c r="A88" s="25" t="s">
        <v>80</v>
      </c>
      <c r="B88" s="8">
        <v>2628</v>
      </c>
      <c r="C88" s="6">
        <v>5459</v>
      </c>
      <c r="D88" s="8">
        <v>639000</v>
      </c>
      <c r="E88" s="26">
        <f t="shared" si="18"/>
        <v>243.15068493150685</v>
      </c>
      <c r="F88" s="16"/>
      <c r="G88" s="16"/>
      <c r="H88" s="54"/>
      <c r="I88" s="54"/>
    </row>
    <row r="89" spans="1:9" ht="18.75" x14ac:dyDescent="0.3">
      <c r="A89" s="25" t="s">
        <v>81</v>
      </c>
      <c r="B89" s="8">
        <v>4728</v>
      </c>
      <c r="C89" s="6">
        <v>9984</v>
      </c>
      <c r="D89" s="8">
        <v>1173060</v>
      </c>
      <c r="E89" s="26">
        <f t="shared" si="18"/>
        <v>248.10913705583755</v>
      </c>
      <c r="F89" s="16"/>
      <c r="G89" s="16"/>
      <c r="H89" s="54"/>
      <c r="I89" s="54"/>
    </row>
    <row r="90" spans="1:9" ht="18.75" x14ac:dyDescent="0.3">
      <c r="A90" s="25" t="s">
        <v>82</v>
      </c>
      <c r="B90" s="8">
        <v>1930</v>
      </c>
      <c r="C90" s="6">
        <v>3981</v>
      </c>
      <c r="D90" s="8">
        <v>470526</v>
      </c>
      <c r="E90" s="26">
        <f t="shared" si="18"/>
        <v>243.7958549222798</v>
      </c>
      <c r="F90" s="16"/>
      <c r="G90" s="16"/>
      <c r="H90" s="54"/>
      <c r="I90" s="54"/>
    </row>
    <row r="91" spans="1:9" ht="19.5" thickBot="1" x14ac:dyDescent="0.35">
      <c r="A91" s="27" t="s">
        <v>83</v>
      </c>
      <c r="B91" s="9">
        <v>8361</v>
      </c>
      <c r="C91" s="6">
        <v>17209</v>
      </c>
      <c r="D91" s="9">
        <v>2020425</v>
      </c>
      <c r="E91" s="26">
        <f t="shared" si="18"/>
        <v>241.64872622892</v>
      </c>
      <c r="F91" s="16"/>
      <c r="G91" s="16"/>
      <c r="H91" s="54"/>
      <c r="I91" s="54"/>
    </row>
    <row r="92" spans="1:9" ht="19.5" thickBot="1" x14ac:dyDescent="0.35">
      <c r="A92" s="28" t="s">
        <v>49</v>
      </c>
      <c r="B92" s="39">
        <f>SUM(B82:B91)</f>
        <v>49875</v>
      </c>
      <c r="C92" s="39">
        <f t="shared" ref="C92:D92" si="19">SUM(C82:C91)</f>
        <v>102961</v>
      </c>
      <c r="D92" s="39">
        <f t="shared" si="19"/>
        <v>12152264</v>
      </c>
      <c r="E92" s="30">
        <f t="shared" ref="E92" si="20">D92/B92</f>
        <v>243.65441604010024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4972</v>
      </c>
      <c r="C95" s="6">
        <v>10328</v>
      </c>
      <c r="D95" s="7">
        <v>1208310</v>
      </c>
      <c r="E95" s="26">
        <f t="shared" ref="E95:E104" si="21">D95/B95</f>
        <v>243.02292839903458</v>
      </c>
      <c r="F95" s="16"/>
      <c r="G95" s="16"/>
      <c r="H95" s="54"/>
      <c r="I95" s="54"/>
    </row>
    <row r="96" spans="1:9" ht="18.75" x14ac:dyDescent="0.3">
      <c r="A96" s="25" t="s">
        <v>86</v>
      </c>
      <c r="B96" s="8">
        <v>6894</v>
      </c>
      <c r="C96" s="6">
        <v>14588</v>
      </c>
      <c r="D96" s="8">
        <v>1720934</v>
      </c>
      <c r="E96" s="26">
        <f t="shared" si="21"/>
        <v>249.62779228314477</v>
      </c>
      <c r="F96" s="16"/>
      <c r="G96" s="16"/>
      <c r="H96" s="54"/>
      <c r="I96" s="54"/>
    </row>
    <row r="97" spans="1:9" ht="18.75" x14ac:dyDescent="0.3">
      <c r="A97" s="25" t="s">
        <v>87</v>
      </c>
      <c r="B97" s="8">
        <v>3846</v>
      </c>
      <c r="C97" s="6">
        <v>8417</v>
      </c>
      <c r="D97" s="8">
        <v>990003</v>
      </c>
      <c r="E97" s="26">
        <f t="shared" si="21"/>
        <v>257.41107644305771</v>
      </c>
      <c r="F97" s="16"/>
      <c r="G97" s="16"/>
      <c r="H97" s="54"/>
      <c r="I97" s="54"/>
    </row>
    <row r="98" spans="1:9" ht="18.75" x14ac:dyDescent="0.3">
      <c r="A98" s="25" t="s">
        <v>88</v>
      </c>
      <c r="B98" s="8">
        <v>2191</v>
      </c>
      <c r="C98" s="6">
        <v>4200</v>
      </c>
      <c r="D98" s="8">
        <v>497450</v>
      </c>
      <c r="E98" s="26">
        <f t="shared" si="21"/>
        <v>227.04244637151984</v>
      </c>
      <c r="F98" s="16"/>
      <c r="G98" s="16"/>
      <c r="H98" s="54"/>
      <c r="I98" s="54"/>
    </row>
    <row r="99" spans="1:9" ht="18.75" x14ac:dyDescent="0.3">
      <c r="A99" s="25" t="s">
        <v>89</v>
      </c>
      <c r="B99" s="8">
        <v>4596</v>
      </c>
      <c r="C99" s="6">
        <v>9868</v>
      </c>
      <c r="D99" s="8">
        <v>1161181</v>
      </c>
      <c r="E99" s="26">
        <f t="shared" si="21"/>
        <v>252.65034812880765</v>
      </c>
      <c r="F99" s="16"/>
      <c r="G99" s="16"/>
      <c r="H99" s="54"/>
      <c r="I99" s="54"/>
    </row>
    <row r="100" spans="1:9" ht="18.75" x14ac:dyDescent="0.3">
      <c r="A100" s="25" t="s">
        <v>90</v>
      </c>
      <c r="B100" s="8">
        <v>1053</v>
      </c>
      <c r="C100" s="6">
        <v>2500</v>
      </c>
      <c r="D100" s="8">
        <v>291975</v>
      </c>
      <c r="E100" s="26">
        <f t="shared" si="21"/>
        <v>277.27920227920225</v>
      </c>
      <c r="F100" s="16"/>
      <c r="G100" s="16"/>
      <c r="H100" s="54"/>
      <c r="I100" s="54"/>
    </row>
    <row r="101" spans="1:9" ht="18.75" x14ac:dyDescent="0.3">
      <c r="A101" s="25" t="s">
        <v>91</v>
      </c>
      <c r="B101" s="8">
        <v>7351</v>
      </c>
      <c r="C101" s="6">
        <v>15109</v>
      </c>
      <c r="D101" s="8">
        <v>1790833</v>
      </c>
      <c r="E101" s="26">
        <f t="shared" si="21"/>
        <v>243.61760304720445</v>
      </c>
      <c r="F101" s="16"/>
      <c r="G101" s="16"/>
      <c r="H101" s="54"/>
      <c r="I101" s="54"/>
    </row>
    <row r="102" spans="1:9" ht="18.75" x14ac:dyDescent="0.3">
      <c r="A102" s="25" t="s">
        <v>92</v>
      </c>
      <c r="B102" s="8">
        <v>6686</v>
      </c>
      <c r="C102" s="6">
        <v>12723</v>
      </c>
      <c r="D102" s="8">
        <v>1543659</v>
      </c>
      <c r="E102" s="26">
        <f t="shared" si="21"/>
        <v>230.87930002991325</v>
      </c>
      <c r="F102" s="16"/>
      <c r="G102" s="16"/>
      <c r="H102" s="54"/>
      <c r="I102" s="54"/>
    </row>
    <row r="103" spans="1:9" ht="18.75" x14ac:dyDescent="0.3">
      <c r="A103" s="46" t="s">
        <v>93</v>
      </c>
      <c r="B103" s="8">
        <v>3867</v>
      </c>
      <c r="C103" s="6">
        <v>8409</v>
      </c>
      <c r="D103" s="8">
        <v>974580</v>
      </c>
      <c r="E103" s="26">
        <f t="shared" si="21"/>
        <v>252.02482544608225</v>
      </c>
      <c r="F103" s="16"/>
      <c r="G103" s="16"/>
      <c r="H103" s="54"/>
      <c r="I103" s="54"/>
    </row>
    <row r="104" spans="1:9" ht="19.5" thickBot="1" x14ac:dyDescent="0.35">
      <c r="A104" s="25" t="s">
        <v>94</v>
      </c>
      <c r="B104" s="9">
        <v>5851</v>
      </c>
      <c r="C104" s="6">
        <v>12176</v>
      </c>
      <c r="D104" s="8">
        <v>1438102</v>
      </c>
      <c r="E104" s="26">
        <f t="shared" si="21"/>
        <v>245.78738677149207</v>
      </c>
      <c r="F104" s="16"/>
      <c r="G104" s="16"/>
      <c r="H104" s="54"/>
      <c r="I104" s="54"/>
    </row>
    <row r="105" spans="1:9" ht="19.5" thickBot="1" x14ac:dyDescent="0.35">
      <c r="A105" s="28" t="s">
        <v>49</v>
      </c>
      <c r="B105" s="39">
        <f>SUM(B95:B104)</f>
        <v>47307</v>
      </c>
      <c r="C105" s="39">
        <f t="shared" ref="C105:D105" si="22">SUM(C95:C104)</f>
        <v>98318</v>
      </c>
      <c r="D105" s="39">
        <f t="shared" si="22"/>
        <v>11617027</v>
      </c>
      <c r="E105" s="30">
        <f t="shared" ref="E105" si="23">D105/B105</f>
        <v>245.56676601771409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9.5" thickBot="1" x14ac:dyDescent="0.35">
      <c r="A108" s="47" t="s">
        <v>96</v>
      </c>
      <c r="B108" s="15">
        <v>3579</v>
      </c>
      <c r="C108" s="6">
        <v>8671</v>
      </c>
      <c r="D108" s="7">
        <v>1018895</v>
      </c>
      <c r="E108" s="26">
        <f t="shared" ref="E108:E122" si="24">D108/B108</f>
        <v>284.68706342553787</v>
      </c>
      <c r="F108" s="16"/>
      <c r="G108" s="16"/>
      <c r="H108" s="54"/>
      <c r="I108" s="54"/>
    </row>
    <row r="109" spans="1:9" ht="18.75" x14ac:dyDescent="0.3">
      <c r="A109" s="48" t="s">
        <v>97</v>
      </c>
      <c r="B109" s="15">
        <v>5162</v>
      </c>
      <c r="C109" s="6">
        <v>10702</v>
      </c>
      <c r="D109" s="7">
        <v>1253636</v>
      </c>
      <c r="E109" s="26">
        <f t="shared" si="24"/>
        <v>242.85858194498257</v>
      </c>
      <c r="F109" s="16"/>
      <c r="G109" s="16"/>
      <c r="H109" s="54"/>
      <c r="I109" s="54"/>
    </row>
    <row r="110" spans="1:9" ht="18.75" x14ac:dyDescent="0.3">
      <c r="A110" s="48" t="s">
        <v>98</v>
      </c>
      <c r="B110" s="8">
        <v>829</v>
      </c>
      <c r="C110" s="6">
        <v>1931</v>
      </c>
      <c r="D110" s="8">
        <v>231279</v>
      </c>
      <c r="E110" s="26">
        <f t="shared" si="24"/>
        <v>278.98552472858864</v>
      </c>
      <c r="F110" s="16"/>
      <c r="G110" s="16"/>
      <c r="H110" s="54"/>
      <c r="I110" s="54"/>
    </row>
    <row r="111" spans="1:9" ht="18.75" x14ac:dyDescent="0.3">
      <c r="A111" s="48" t="s">
        <v>99</v>
      </c>
      <c r="B111" s="8">
        <v>6956</v>
      </c>
      <c r="C111" s="6">
        <v>15137</v>
      </c>
      <c r="D111" s="8">
        <v>1779541</v>
      </c>
      <c r="E111" s="26">
        <f t="shared" si="24"/>
        <v>255.82820586543991</v>
      </c>
      <c r="F111" s="16"/>
      <c r="G111" s="16"/>
      <c r="H111" s="54"/>
      <c r="I111" s="54"/>
    </row>
    <row r="112" spans="1:9" ht="18.75" x14ac:dyDescent="0.3">
      <c r="A112" s="25" t="s">
        <v>100</v>
      </c>
      <c r="B112" s="8">
        <v>4234</v>
      </c>
      <c r="C112" s="6">
        <v>9460</v>
      </c>
      <c r="D112" s="8">
        <v>1110651</v>
      </c>
      <c r="E112" s="26">
        <f t="shared" si="24"/>
        <v>262.31719414265473</v>
      </c>
      <c r="F112" s="16"/>
      <c r="G112" s="16"/>
      <c r="H112" s="54"/>
      <c r="I112" s="54"/>
    </row>
    <row r="113" spans="1:12" ht="18.75" x14ac:dyDescent="0.3">
      <c r="A113" s="25" t="s">
        <v>101</v>
      </c>
      <c r="B113" s="8">
        <v>3437</v>
      </c>
      <c r="C113" s="6">
        <v>8368</v>
      </c>
      <c r="D113" s="8">
        <v>981424</v>
      </c>
      <c r="E113" s="26">
        <f t="shared" si="24"/>
        <v>285.54669770148388</v>
      </c>
      <c r="F113" s="16"/>
      <c r="G113" s="16"/>
      <c r="H113" s="54"/>
      <c r="I113" s="54"/>
    </row>
    <row r="114" spans="1:12" ht="18.75" x14ac:dyDescent="0.3">
      <c r="A114" s="25" t="s">
        <v>102</v>
      </c>
      <c r="B114" s="8">
        <v>7820</v>
      </c>
      <c r="C114" s="6">
        <v>17990</v>
      </c>
      <c r="D114" s="8">
        <v>2092374</v>
      </c>
      <c r="E114" s="26">
        <f t="shared" si="24"/>
        <v>267.56700767263425</v>
      </c>
      <c r="F114" s="16"/>
      <c r="G114" s="16"/>
      <c r="H114" s="54"/>
      <c r="I114" s="54"/>
    </row>
    <row r="115" spans="1:12" ht="18.75" x14ac:dyDescent="0.3">
      <c r="A115" s="25" t="s">
        <v>103</v>
      </c>
      <c r="B115" s="8">
        <v>5332</v>
      </c>
      <c r="C115" s="6">
        <v>12387</v>
      </c>
      <c r="D115" s="8">
        <v>1447985</v>
      </c>
      <c r="E115" s="26">
        <f t="shared" si="24"/>
        <v>271.56507876969243</v>
      </c>
      <c r="F115" s="16"/>
      <c r="G115" s="16"/>
      <c r="H115" s="54"/>
      <c r="I115" s="54"/>
    </row>
    <row r="116" spans="1:12" ht="18.75" x14ac:dyDescent="0.3">
      <c r="A116" s="25" t="s">
        <v>104</v>
      </c>
      <c r="B116" s="8">
        <v>4395</v>
      </c>
      <c r="C116" s="6">
        <v>10536</v>
      </c>
      <c r="D116" s="8">
        <v>1215407</v>
      </c>
      <c r="E116" s="26">
        <f t="shared" si="24"/>
        <v>276.54311717861208</v>
      </c>
      <c r="F116" s="16"/>
      <c r="G116" s="16"/>
      <c r="H116" s="54"/>
      <c r="I116" s="54"/>
    </row>
    <row r="117" spans="1:12" ht="18.75" x14ac:dyDescent="0.3">
      <c r="A117" s="25" t="s">
        <v>105</v>
      </c>
      <c r="B117" s="8">
        <v>6535</v>
      </c>
      <c r="C117" s="6">
        <v>13533</v>
      </c>
      <c r="D117" s="8">
        <v>1590387</v>
      </c>
      <c r="E117" s="26">
        <f t="shared" si="24"/>
        <v>243.36449885233358</v>
      </c>
      <c r="F117" s="16"/>
      <c r="G117" s="16"/>
      <c r="H117" s="54"/>
      <c r="I117" s="54"/>
    </row>
    <row r="118" spans="1:12" ht="18.75" x14ac:dyDescent="0.3">
      <c r="A118" s="25" t="s">
        <v>106</v>
      </c>
      <c r="B118" s="8">
        <v>7543</v>
      </c>
      <c r="C118" s="6">
        <v>17830</v>
      </c>
      <c r="D118" s="8">
        <v>2085231</v>
      </c>
      <c r="E118" s="26">
        <f t="shared" si="24"/>
        <v>276.44584382871534</v>
      </c>
      <c r="F118" s="16"/>
      <c r="G118" s="16"/>
      <c r="H118" s="54"/>
      <c r="I118" s="54"/>
    </row>
    <row r="119" spans="1:12" ht="18.75" x14ac:dyDescent="0.3">
      <c r="A119" s="25" t="s">
        <v>107</v>
      </c>
      <c r="B119" s="8">
        <v>14795</v>
      </c>
      <c r="C119" s="6">
        <v>33006</v>
      </c>
      <c r="D119" s="8">
        <v>3905414</v>
      </c>
      <c r="E119" s="26">
        <f t="shared" si="24"/>
        <v>263.96850287259207</v>
      </c>
      <c r="F119" s="16"/>
      <c r="G119" s="16"/>
      <c r="H119" s="54"/>
      <c r="I119" s="54"/>
    </row>
    <row r="120" spans="1:12" ht="18.75" x14ac:dyDescent="0.3">
      <c r="A120" s="25" t="s">
        <v>108</v>
      </c>
      <c r="B120" s="8">
        <v>4929</v>
      </c>
      <c r="C120" s="6">
        <v>11518</v>
      </c>
      <c r="D120" s="8">
        <v>1348720</v>
      </c>
      <c r="E120" s="26">
        <f t="shared" si="24"/>
        <v>273.62953946033679</v>
      </c>
      <c r="F120" s="16"/>
      <c r="G120" s="16"/>
      <c r="H120" s="54"/>
      <c r="I120" s="54"/>
    </row>
    <row r="121" spans="1:12" ht="19.5" thickBot="1" x14ac:dyDescent="0.35">
      <c r="A121" s="25" t="s">
        <v>109</v>
      </c>
      <c r="B121" s="9">
        <v>7494</v>
      </c>
      <c r="C121" s="6">
        <v>16262</v>
      </c>
      <c r="D121" s="8">
        <v>1908240</v>
      </c>
      <c r="E121" s="26">
        <f t="shared" si="24"/>
        <v>254.63570856685348</v>
      </c>
      <c r="F121" s="16"/>
      <c r="G121" s="16"/>
      <c r="H121" s="54"/>
      <c r="I121" s="54"/>
    </row>
    <row r="122" spans="1:12" ht="19.5" thickBot="1" x14ac:dyDescent="0.35">
      <c r="A122" s="28" t="s">
        <v>49</v>
      </c>
      <c r="B122" s="39">
        <f>SUM(B108:B121)</f>
        <v>83040</v>
      </c>
      <c r="C122" s="39">
        <f t="shared" ref="C122:D122" si="25">SUM(C108:C121)</f>
        <v>187331</v>
      </c>
      <c r="D122" s="39">
        <f t="shared" si="25"/>
        <v>21969184</v>
      </c>
      <c r="E122" s="30">
        <f t="shared" si="24"/>
        <v>264.56146435452791</v>
      </c>
      <c r="F122" s="16"/>
      <c r="G122" s="16"/>
      <c r="H122" s="54"/>
      <c r="I122" s="54"/>
    </row>
    <row r="123" spans="1:12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12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12" ht="18.75" x14ac:dyDescent="0.3">
      <c r="A125" s="23" t="s">
        <v>111</v>
      </c>
      <c r="B125" s="15">
        <v>1374</v>
      </c>
      <c r="C125" s="6">
        <v>3195</v>
      </c>
      <c r="D125" s="7">
        <v>377116</v>
      </c>
      <c r="E125" s="26">
        <f>D125/B125</f>
        <v>274.46579330422128</v>
      </c>
      <c r="F125" s="16"/>
      <c r="G125" s="16"/>
      <c r="H125" s="54"/>
      <c r="I125" s="54"/>
    </row>
    <row r="126" spans="1:12" ht="18.75" x14ac:dyDescent="0.3">
      <c r="A126" s="25" t="s">
        <v>112</v>
      </c>
      <c r="B126" s="8">
        <v>4272</v>
      </c>
      <c r="C126" s="6">
        <v>8800</v>
      </c>
      <c r="D126" s="8">
        <v>1043499</v>
      </c>
      <c r="E126" s="26">
        <f t="shared" ref="E126:E135" si="26">D126/B126</f>
        <v>244.26474719101122</v>
      </c>
      <c r="F126" s="16"/>
      <c r="G126" s="16"/>
      <c r="H126" s="54"/>
      <c r="I126" s="54"/>
    </row>
    <row r="127" spans="1:12" ht="18.75" x14ac:dyDescent="0.3">
      <c r="A127" s="25" t="s">
        <v>113</v>
      </c>
      <c r="B127" s="8">
        <v>1503</v>
      </c>
      <c r="C127" s="6">
        <v>3175</v>
      </c>
      <c r="D127" s="8">
        <v>372348</v>
      </c>
      <c r="E127" s="26">
        <f t="shared" si="26"/>
        <v>247.73652694610777</v>
      </c>
      <c r="F127" s="16"/>
      <c r="G127" s="16"/>
      <c r="H127" s="54"/>
      <c r="I127" s="54"/>
    </row>
    <row r="128" spans="1:12" ht="18.75" x14ac:dyDescent="0.3">
      <c r="A128" s="25" t="s">
        <v>114</v>
      </c>
      <c r="B128" s="8">
        <v>4580</v>
      </c>
      <c r="C128" s="6">
        <v>9095</v>
      </c>
      <c r="D128" s="8">
        <v>1083899</v>
      </c>
      <c r="E128" s="26">
        <f t="shared" si="26"/>
        <v>236.65917030567687</v>
      </c>
      <c r="F128" s="16"/>
      <c r="G128" s="16"/>
      <c r="H128" s="54"/>
      <c r="I128" s="54"/>
      <c r="L128" s="275"/>
    </row>
    <row r="129" spans="1:12" ht="18.75" x14ac:dyDescent="0.3">
      <c r="A129" s="25" t="s">
        <v>115</v>
      </c>
      <c r="B129" s="8">
        <v>6460</v>
      </c>
      <c r="C129" s="8">
        <v>11125</v>
      </c>
      <c r="D129" s="6">
        <v>1368013</v>
      </c>
      <c r="E129" s="26">
        <f t="shared" si="26"/>
        <v>211.76671826625386</v>
      </c>
      <c r="F129" s="16"/>
      <c r="G129" s="16"/>
      <c r="H129" s="54"/>
      <c r="I129" s="54"/>
      <c r="L129" s="275"/>
    </row>
    <row r="130" spans="1:12" ht="18.75" x14ac:dyDescent="0.3">
      <c r="A130" s="25" t="s">
        <v>116</v>
      </c>
      <c r="B130" s="8">
        <v>5807</v>
      </c>
      <c r="C130" s="8">
        <v>13094</v>
      </c>
      <c r="D130" s="6">
        <v>1542439</v>
      </c>
      <c r="E130" s="26">
        <f t="shared" si="26"/>
        <v>265.61718615464093</v>
      </c>
      <c r="F130" s="16"/>
      <c r="G130" s="16"/>
      <c r="H130" s="54"/>
      <c r="I130" s="54"/>
      <c r="L130" s="275"/>
    </row>
    <row r="131" spans="1:12" ht="18.75" x14ac:dyDescent="0.3">
      <c r="A131" s="25" t="s">
        <v>117</v>
      </c>
      <c r="B131" s="8">
        <v>5254</v>
      </c>
      <c r="C131" s="8">
        <v>10938</v>
      </c>
      <c r="D131" s="6">
        <v>1314277</v>
      </c>
      <c r="E131" s="26">
        <f t="shared" si="26"/>
        <v>250.14788732394365</v>
      </c>
      <c r="F131" s="16"/>
      <c r="G131" s="16"/>
      <c r="H131" s="54"/>
      <c r="I131" s="54"/>
      <c r="L131" s="275"/>
    </row>
    <row r="132" spans="1:12" ht="18.75" x14ac:dyDescent="0.3">
      <c r="A132" s="25" t="s">
        <v>118</v>
      </c>
      <c r="B132" s="8">
        <v>8136</v>
      </c>
      <c r="C132" s="8">
        <v>17264</v>
      </c>
      <c r="D132" s="6">
        <v>2050449</v>
      </c>
      <c r="E132" s="26">
        <f t="shared" si="26"/>
        <v>252.02175516224187</v>
      </c>
      <c r="F132" s="16"/>
      <c r="G132" s="16"/>
      <c r="H132" s="54"/>
      <c r="I132" s="54"/>
    </row>
    <row r="133" spans="1:12" ht="18.75" x14ac:dyDescent="0.3">
      <c r="A133" s="25" t="s">
        <v>119</v>
      </c>
      <c r="B133" s="8">
        <v>6662</v>
      </c>
      <c r="C133" s="6">
        <v>14929</v>
      </c>
      <c r="D133" s="8">
        <v>1770342</v>
      </c>
      <c r="E133" s="26">
        <f t="shared" si="26"/>
        <v>265.73731612128489</v>
      </c>
      <c r="F133" s="16"/>
      <c r="G133" s="16"/>
      <c r="H133" s="54"/>
      <c r="I133" s="54"/>
    </row>
    <row r="134" spans="1:12" ht="19.5" thickBot="1" x14ac:dyDescent="0.35">
      <c r="A134" s="46" t="s">
        <v>120</v>
      </c>
      <c r="B134" s="9">
        <v>6787</v>
      </c>
      <c r="C134" s="6">
        <v>14764</v>
      </c>
      <c r="D134" s="8">
        <v>1762620</v>
      </c>
      <c r="E134" s="26">
        <f t="shared" si="26"/>
        <v>259.70531899219094</v>
      </c>
      <c r="F134" s="16"/>
      <c r="G134" s="16"/>
      <c r="H134" s="54"/>
      <c r="I134" s="54"/>
    </row>
    <row r="135" spans="1:12" ht="19.5" thickBot="1" x14ac:dyDescent="0.35">
      <c r="A135" s="46" t="s">
        <v>121</v>
      </c>
      <c r="B135" s="9">
        <v>5129</v>
      </c>
      <c r="C135" s="6">
        <v>8933</v>
      </c>
      <c r="D135" s="8">
        <v>1080370</v>
      </c>
      <c r="E135" s="26">
        <f t="shared" si="26"/>
        <v>210.63950087736401</v>
      </c>
      <c r="F135" s="16"/>
      <c r="G135" s="16"/>
      <c r="H135" s="54"/>
      <c r="I135" s="54"/>
    </row>
    <row r="136" spans="1:12" ht="19.5" thickBot="1" x14ac:dyDescent="0.35">
      <c r="A136" s="28" t="s">
        <v>49</v>
      </c>
      <c r="B136" s="39">
        <f>SUM(B125:B135)</f>
        <v>55964</v>
      </c>
      <c r="C136" s="39">
        <f t="shared" ref="C136:D136" si="27">SUM(C125:C135)</f>
        <v>115312</v>
      </c>
      <c r="D136" s="39">
        <f t="shared" si="27"/>
        <v>13765372</v>
      </c>
      <c r="E136" s="30">
        <f>D136/B136</f>
        <v>245.9683367879351</v>
      </c>
      <c r="F136" s="16"/>
      <c r="G136" s="16"/>
      <c r="H136" s="54"/>
      <c r="I136" s="54"/>
    </row>
    <row r="137" spans="1:12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12" ht="19.5" thickBot="1" x14ac:dyDescent="0.35">
      <c r="A138" s="51" t="s">
        <v>122</v>
      </c>
      <c r="B138" s="49">
        <f>SUM(B136+B122+B105+B92+B79+B70+B58+B48+B32+B16)</f>
        <v>579495</v>
      </c>
      <c r="C138" s="49">
        <f t="shared" ref="C138:D138" si="28">SUM(C136+C122+C105+C92+C79+C70+C58+C48+C32+C16)</f>
        <v>1232705</v>
      </c>
      <c r="D138" s="49">
        <f t="shared" si="28"/>
        <v>145409704</v>
      </c>
      <c r="E138" s="42">
        <f>D138/B138</f>
        <v>250.92486389011123</v>
      </c>
      <c r="F138" s="16"/>
      <c r="G138" s="16"/>
      <c r="H138" s="54"/>
      <c r="I138" s="54"/>
    </row>
    <row r="139" spans="1:12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12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12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12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12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12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E82" sqref="E82:E91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134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6707</v>
      </c>
      <c r="C8" s="12">
        <v>15035</v>
      </c>
      <c r="D8" s="13">
        <v>1667484</v>
      </c>
      <c r="E8" s="24">
        <f t="shared" ref="E8:E16" si="0">D8/B8</f>
        <v>248.61845832712092</v>
      </c>
      <c r="F8" s="16"/>
      <c r="G8" s="16"/>
      <c r="H8" s="54"/>
      <c r="I8" s="54"/>
    </row>
    <row r="9" spans="1:9" ht="18.75" x14ac:dyDescent="0.3">
      <c r="A9" s="25" t="s">
        <v>12</v>
      </c>
      <c r="B9" s="2">
        <v>5475</v>
      </c>
      <c r="C9" s="12">
        <v>11350</v>
      </c>
      <c r="D9" s="2">
        <v>1283767</v>
      </c>
      <c r="E9" s="24">
        <f t="shared" si="0"/>
        <v>234.4779908675799</v>
      </c>
      <c r="F9" s="16"/>
      <c r="G9" s="16"/>
      <c r="H9" s="54"/>
      <c r="I9" s="54"/>
    </row>
    <row r="10" spans="1:9" ht="18.75" x14ac:dyDescent="0.3">
      <c r="A10" s="25" t="s">
        <v>13</v>
      </c>
      <c r="B10" s="2">
        <v>5767</v>
      </c>
      <c r="C10" s="12">
        <v>11646</v>
      </c>
      <c r="D10" s="2">
        <v>1329151</v>
      </c>
      <c r="E10" s="24">
        <f t="shared" si="0"/>
        <v>230.47529044563899</v>
      </c>
      <c r="F10" s="16"/>
      <c r="G10" s="16"/>
      <c r="H10" s="54"/>
      <c r="I10" s="54"/>
    </row>
    <row r="11" spans="1:9" ht="18.75" x14ac:dyDescent="0.3">
      <c r="A11" s="25" t="s">
        <v>14</v>
      </c>
      <c r="B11" s="2">
        <v>7513</v>
      </c>
      <c r="C11" s="12">
        <v>15896</v>
      </c>
      <c r="D11" s="2">
        <v>1779979</v>
      </c>
      <c r="E11" s="24">
        <f t="shared" si="0"/>
        <v>236.91987222148276</v>
      </c>
      <c r="F11" s="16"/>
      <c r="G11" s="16"/>
      <c r="H11" s="54"/>
      <c r="I11" s="54"/>
    </row>
    <row r="12" spans="1:9" ht="18.75" x14ac:dyDescent="0.3">
      <c r="A12" s="25" t="s">
        <v>15</v>
      </c>
      <c r="B12" s="2">
        <v>1869</v>
      </c>
      <c r="C12" s="12">
        <v>4192</v>
      </c>
      <c r="D12" s="2">
        <v>470075</v>
      </c>
      <c r="E12" s="24">
        <f t="shared" si="0"/>
        <v>251.5115034777956</v>
      </c>
      <c r="F12" s="16"/>
      <c r="G12" s="16"/>
      <c r="H12" s="54"/>
      <c r="I12" s="54"/>
    </row>
    <row r="13" spans="1:9" ht="18.75" x14ac:dyDescent="0.3">
      <c r="A13" s="25" t="s">
        <v>16</v>
      </c>
      <c r="B13" s="2">
        <v>7870</v>
      </c>
      <c r="C13" s="12">
        <v>17656</v>
      </c>
      <c r="D13" s="2">
        <v>1983678</v>
      </c>
      <c r="E13" s="24">
        <f t="shared" si="0"/>
        <v>252.05565438373571</v>
      </c>
      <c r="F13" s="16"/>
      <c r="G13" s="16"/>
      <c r="H13" s="54"/>
      <c r="I13" s="54"/>
    </row>
    <row r="14" spans="1:9" ht="18.75" x14ac:dyDescent="0.3">
      <c r="A14" s="25" t="s">
        <v>17</v>
      </c>
      <c r="B14" s="2">
        <v>2763</v>
      </c>
      <c r="C14" s="12">
        <v>5562</v>
      </c>
      <c r="D14" s="2">
        <v>629373</v>
      </c>
      <c r="E14" s="24">
        <f t="shared" si="0"/>
        <v>227.78610206297503</v>
      </c>
      <c r="F14" s="16"/>
      <c r="G14" s="16"/>
      <c r="H14" s="54"/>
      <c r="I14" s="54"/>
    </row>
    <row r="15" spans="1:9" ht="19.5" thickBot="1" x14ac:dyDescent="0.35">
      <c r="A15" s="27" t="s">
        <v>18</v>
      </c>
      <c r="B15" s="3">
        <v>9416</v>
      </c>
      <c r="C15" s="12">
        <v>19364</v>
      </c>
      <c r="D15" s="10">
        <v>2209306</v>
      </c>
      <c r="E15" s="24">
        <f t="shared" si="0"/>
        <v>234.63317757009347</v>
      </c>
      <c r="F15" s="16"/>
      <c r="G15" s="16"/>
      <c r="H15" s="54"/>
      <c r="I15" s="54"/>
    </row>
    <row r="16" spans="1:9" ht="19.5" thickBot="1" x14ac:dyDescent="0.35">
      <c r="A16" s="28" t="s">
        <v>19</v>
      </c>
      <c r="B16" s="29">
        <f>SUM(B8:B15)</f>
        <v>47380</v>
      </c>
      <c r="C16" s="29">
        <f t="shared" ref="C16:D16" si="1">SUM(C8:C15)</f>
        <v>100701</v>
      </c>
      <c r="D16" s="29">
        <f t="shared" si="1"/>
        <v>11352813</v>
      </c>
      <c r="E16" s="30">
        <f t="shared" si="0"/>
        <v>239.61192486281132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">
        <v>13419</v>
      </c>
      <c r="C19" s="2">
        <v>26821</v>
      </c>
      <c r="D19" s="5">
        <v>3073644</v>
      </c>
      <c r="E19" s="26">
        <f t="shared" ref="E19:E31" si="2">D19/B19</f>
        <v>229.05164319248826</v>
      </c>
      <c r="F19" s="37"/>
      <c r="G19" s="37"/>
      <c r="H19" s="54"/>
      <c r="I19" s="54"/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6137</v>
      </c>
      <c r="C20" s="2">
        <v>11807</v>
      </c>
      <c r="D20" s="2">
        <v>1357623</v>
      </c>
      <c r="E20" s="26">
        <f t="shared" si="2"/>
        <v>221.21932540329152</v>
      </c>
      <c r="F20" s="37"/>
      <c r="G20" s="37"/>
      <c r="H20" s="54"/>
      <c r="I20" s="54"/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5359</v>
      </c>
      <c r="C21" s="2">
        <v>10985</v>
      </c>
      <c r="D21" s="8">
        <v>1248748</v>
      </c>
      <c r="E21" s="26">
        <f t="shared" si="2"/>
        <v>233.01884679977607</v>
      </c>
      <c r="F21" s="1"/>
      <c r="G21" s="1"/>
      <c r="H21" s="54"/>
      <c r="I21" s="54"/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6815</v>
      </c>
      <c r="C22" s="2">
        <v>14319</v>
      </c>
      <c r="D22" s="8">
        <v>1615337</v>
      </c>
      <c r="E22" s="26">
        <f t="shared" si="2"/>
        <v>237.02670579603816</v>
      </c>
      <c r="F22" s="1"/>
      <c r="G22" s="1"/>
      <c r="H22" s="54"/>
      <c r="I22" s="54"/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4337</v>
      </c>
      <c r="C23" s="2">
        <v>9545</v>
      </c>
      <c r="D23" s="8">
        <v>1068786</v>
      </c>
      <c r="E23" s="26">
        <f t="shared" si="2"/>
        <v>246.43440166013374</v>
      </c>
      <c r="F23" s="1"/>
      <c r="G23" s="1"/>
      <c r="H23" s="54"/>
      <c r="I23" s="54"/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2852</v>
      </c>
      <c r="C24" s="2">
        <v>6314</v>
      </c>
      <c r="D24" s="8">
        <v>708350</v>
      </c>
      <c r="E24" s="26">
        <f t="shared" si="2"/>
        <v>248.36956521739131</v>
      </c>
      <c r="F24" s="1"/>
      <c r="G24" s="1"/>
      <c r="H24" s="54"/>
      <c r="I24" s="54"/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7641</v>
      </c>
      <c r="C25" s="2">
        <v>16102</v>
      </c>
      <c r="D25" s="8">
        <v>1823479</v>
      </c>
      <c r="E25" s="26">
        <f t="shared" si="2"/>
        <v>238.64402565109279</v>
      </c>
      <c r="F25" s="1"/>
      <c r="G25" s="1"/>
      <c r="H25" s="54"/>
      <c r="I25" s="54"/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6959</v>
      </c>
      <c r="C26" s="2">
        <v>15465</v>
      </c>
      <c r="D26" s="8">
        <v>1751455</v>
      </c>
      <c r="E26" s="26">
        <f t="shared" si="2"/>
        <v>251.68199453944533</v>
      </c>
      <c r="F26" s="1"/>
      <c r="G26" s="1"/>
      <c r="H26" s="54"/>
      <c r="I26" s="54"/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9039</v>
      </c>
      <c r="C27" s="2">
        <v>18526</v>
      </c>
      <c r="D27" s="8">
        <v>2099499</v>
      </c>
      <c r="E27" s="26">
        <f t="shared" si="2"/>
        <v>232.27115831397279</v>
      </c>
      <c r="F27" s="1"/>
      <c r="G27" s="1"/>
      <c r="H27" s="54"/>
      <c r="I27" s="54"/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5978</v>
      </c>
      <c r="C28" s="2">
        <v>14058</v>
      </c>
      <c r="D28" s="8">
        <v>1562426</v>
      </c>
      <c r="E28" s="26">
        <f t="shared" si="2"/>
        <v>261.36266309802608</v>
      </c>
      <c r="F28" s="1"/>
      <c r="G28" s="1"/>
      <c r="H28" s="54"/>
      <c r="I28" s="54"/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5046</v>
      </c>
      <c r="C29" s="2">
        <v>11030</v>
      </c>
      <c r="D29" s="8">
        <v>1232074</v>
      </c>
      <c r="E29" s="26">
        <f t="shared" si="2"/>
        <v>244.16845025762981</v>
      </c>
      <c r="F29" s="1"/>
      <c r="G29" s="1"/>
      <c r="H29" s="54"/>
      <c r="I29" s="54"/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5175</v>
      </c>
      <c r="C30" s="12">
        <v>11679</v>
      </c>
      <c r="D30" s="7">
        <v>1314741</v>
      </c>
      <c r="E30" s="26">
        <f t="shared" si="2"/>
        <v>254.05623188405798</v>
      </c>
      <c r="F30" s="1"/>
      <c r="G30" s="1"/>
      <c r="H30" s="54"/>
      <c r="I30" s="54"/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1752</v>
      </c>
      <c r="C31" s="4">
        <v>3884</v>
      </c>
      <c r="D31" s="56">
        <v>440917</v>
      </c>
      <c r="E31" s="26">
        <f t="shared" si="2"/>
        <v>251.66495433789953</v>
      </c>
      <c r="F31" s="1"/>
      <c r="G31" s="1"/>
      <c r="H31" s="54"/>
      <c r="I31" s="54"/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80509</v>
      </c>
      <c r="C32" s="39">
        <f t="shared" ref="C32:D32" si="3">SUM(C19:C31)</f>
        <v>170535</v>
      </c>
      <c r="D32" s="39">
        <f t="shared" si="3"/>
        <v>19297079</v>
      </c>
      <c r="E32" s="30">
        <f t="shared" ref="E32" si="4">D32/B32</f>
        <v>239.68846961209306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7887</v>
      </c>
      <c r="C35" s="6">
        <v>16891</v>
      </c>
      <c r="D35" s="7">
        <v>1903149</v>
      </c>
      <c r="E35" s="26">
        <f t="shared" ref="E35:E47" si="5">D35/B35</f>
        <v>241.30201597565613</v>
      </c>
      <c r="F35" s="16"/>
      <c r="G35" s="16"/>
      <c r="H35" s="54"/>
      <c r="I35" s="54"/>
    </row>
    <row r="36" spans="1:9" ht="18.75" x14ac:dyDescent="0.3">
      <c r="A36" s="25" t="s">
        <v>37</v>
      </c>
      <c r="B36" s="8">
        <v>7829</v>
      </c>
      <c r="C36" s="6">
        <v>15911</v>
      </c>
      <c r="D36" s="8">
        <v>1792345</v>
      </c>
      <c r="E36" s="26">
        <f t="shared" si="5"/>
        <v>228.93664580406181</v>
      </c>
      <c r="F36" s="16"/>
      <c r="G36" s="16"/>
      <c r="H36" s="54"/>
      <c r="I36" s="54"/>
    </row>
    <row r="37" spans="1:9" ht="18.75" x14ac:dyDescent="0.3">
      <c r="A37" s="25" t="s">
        <v>38</v>
      </c>
      <c r="B37" s="8">
        <v>9463</v>
      </c>
      <c r="C37" s="6">
        <v>19900</v>
      </c>
      <c r="D37" s="8">
        <v>2220826</v>
      </c>
      <c r="E37" s="26">
        <f t="shared" si="5"/>
        <v>234.6851949698827</v>
      </c>
      <c r="F37" s="16"/>
      <c r="G37" s="16"/>
      <c r="H37" s="54"/>
      <c r="I37" s="54"/>
    </row>
    <row r="38" spans="1:9" ht="18.75" x14ac:dyDescent="0.3">
      <c r="A38" s="25" t="s">
        <v>39</v>
      </c>
      <c r="B38" s="8">
        <v>4501</v>
      </c>
      <c r="C38" s="6">
        <v>9733</v>
      </c>
      <c r="D38" s="8">
        <v>1105733</v>
      </c>
      <c r="E38" s="26">
        <f t="shared" si="5"/>
        <v>245.66385247722729</v>
      </c>
      <c r="F38" s="16"/>
      <c r="G38" s="16"/>
      <c r="H38" s="54"/>
      <c r="I38" s="54"/>
    </row>
    <row r="39" spans="1:9" ht="18.75" x14ac:dyDescent="0.3">
      <c r="A39" s="25" t="s">
        <v>40</v>
      </c>
      <c r="B39" s="8">
        <v>7186</v>
      </c>
      <c r="C39" s="6">
        <v>15996</v>
      </c>
      <c r="D39" s="8">
        <v>1797262</v>
      </c>
      <c r="E39" s="26">
        <f t="shared" si="5"/>
        <v>250.10603952129139</v>
      </c>
      <c r="F39" s="16"/>
      <c r="G39" s="16"/>
      <c r="H39" s="54"/>
      <c r="I39" s="54"/>
    </row>
    <row r="40" spans="1:9" ht="18.75" x14ac:dyDescent="0.3">
      <c r="A40" s="25" t="s">
        <v>41</v>
      </c>
      <c r="B40" s="8">
        <v>4830</v>
      </c>
      <c r="C40" s="6">
        <v>10295</v>
      </c>
      <c r="D40" s="8">
        <v>1151132</v>
      </c>
      <c r="E40" s="26">
        <f t="shared" si="5"/>
        <v>238.3296066252588</v>
      </c>
      <c r="F40" s="16"/>
      <c r="G40" s="16"/>
      <c r="H40" s="54"/>
      <c r="I40" s="54"/>
    </row>
    <row r="41" spans="1:9" ht="18.75" x14ac:dyDescent="0.3">
      <c r="A41" s="25" t="s">
        <v>42</v>
      </c>
      <c r="B41" s="8">
        <v>5725</v>
      </c>
      <c r="C41" s="6">
        <v>12599</v>
      </c>
      <c r="D41" s="8">
        <v>1404767</v>
      </c>
      <c r="E41" s="26">
        <f t="shared" si="5"/>
        <v>245.37414847161571</v>
      </c>
      <c r="F41" s="16"/>
      <c r="G41" s="16"/>
      <c r="H41" s="54"/>
      <c r="I41" s="54"/>
    </row>
    <row r="42" spans="1:9" ht="18.75" x14ac:dyDescent="0.3">
      <c r="A42" s="25" t="s">
        <v>43</v>
      </c>
      <c r="B42" s="8">
        <v>8864</v>
      </c>
      <c r="C42" s="6">
        <v>19847</v>
      </c>
      <c r="D42" s="8">
        <v>2215403</v>
      </c>
      <c r="E42" s="26">
        <f t="shared" si="5"/>
        <v>249.93264891696751</v>
      </c>
      <c r="F42" s="16"/>
      <c r="G42" s="16"/>
      <c r="H42" s="54"/>
      <c r="I42" s="54"/>
    </row>
    <row r="43" spans="1:9" ht="18.75" x14ac:dyDescent="0.3">
      <c r="A43" s="25" t="s">
        <v>44</v>
      </c>
      <c r="B43" s="8">
        <v>5915</v>
      </c>
      <c r="C43" s="6">
        <v>12993</v>
      </c>
      <c r="D43" s="8">
        <v>1455052</v>
      </c>
      <c r="E43" s="26">
        <f t="shared" si="5"/>
        <v>245.99357565511411</v>
      </c>
      <c r="F43" s="16"/>
      <c r="G43" s="16"/>
      <c r="H43" s="54"/>
      <c r="I43" s="54"/>
    </row>
    <row r="44" spans="1:9" ht="18.75" x14ac:dyDescent="0.3">
      <c r="A44" s="25" t="s">
        <v>45</v>
      </c>
      <c r="B44" s="8">
        <v>4998</v>
      </c>
      <c r="C44" s="6">
        <v>10284</v>
      </c>
      <c r="D44" s="8">
        <v>1145411</v>
      </c>
      <c r="E44" s="26">
        <f t="shared" si="5"/>
        <v>229.17386954781912</v>
      </c>
      <c r="F44" s="16"/>
      <c r="G44" s="16"/>
      <c r="H44" s="54"/>
      <c r="I44" s="54"/>
    </row>
    <row r="45" spans="1:9" ht="18.75" x14ac:dyDescent="0.3">
      <c r="A45" s="25" t="s">
        <v>46</v>
      </c>
      <c r="B45" s="8">
        <v>6502</v>
      </c>
      <c r="C45" s="6">
        <v>14135</v>
      </c>
      <c r="D45" s="8">
        <v>1590197</v>
      </c>
      <c r="E45" s="26">
        <f t="shared" si="5"/>
        <v>244.57043986465703</v>
      </c>
      <c r="F45" s="16"/>
      <c r="G45" s="16"/>
      <c r="H45" s="54"/>
      <c r="I45" s="54"/>
    </row>
    <row r="46" spans="1:9" ht="18.75" x14ac:dyDescent="0.3">
      <c r="A46" s="38" t="s">
        <v>47</v>
      </c>
      <c r="B46" s="8">
        <v>6079</v>
      </c>
      <c r="C46" s="6">
        <v>12991</v>
      </c>
      <c r="D46" s="11">
        <v>1462257</v>
      </c>
      <c r="E46" s="26">
        <f t="shared" si="5"/>
        <v>240.54235894061523</v>
      </c>
      <c r="F46" s="16"/>
      <c r="G46" s="16"/>
      <c r="H46" s="54"/>
      <c r="I46" s="54"/>
    </row>
    <row r="47" spans="1:9" ht="19.5" thickBot="1" x14ac:dyDescent="0.35">
      <c r="A47" s="38" t="s">
        <v>48</v>
      </c>
      <c r="B47" s="55">
        <v>4703</v>
      </c>
      <c r="C47" s="6">
        <v>9856</v>
      </c>
      <c r="D47" s="11">
        <v>1106151</v>
      </c>
      <c r="E47" s="26">
        <f t="shared" si="5"/>
        <v>235.2011482032745</v>
      </c>
      <c r="F47" s="16"/>
      <c r="G47" s="16"/>
      <c r="H47" s="54"/>
      <c r="I47" s="54"/>
    </row>
    <row r="48" spans="1:9" ht="19.5" thickBot="1" x14ac:dyDescent="0.35">
      <c r="A48" s="28" t="s">
        <v>49</v>
      </c>
      <c r="B48" s="39">
        <f>SUM(B35:B47)</f>
        <v>84482</v>
      </c>
      <c r="C48" s="39">
        <f t="shared" ref="C48:D48" si="6">SUM(C35:C47)</f>
        <v>181431</v>
      </c>
      <c r="D48" s="39">
        <f t="shared" si="6"/>
        <v>20349685</v>
      </c>
      <c r="E48" s="30">
        <f t="shared" ref="E48" si="7">D48/B48</f>
        <v>240.87598541701192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4471</v>
      </c>
      <c r="C51" s="6">
        <v>9366</v>
      </c>
      <c r="D51" s="7">
        <v>1058742</v>
      </c>
      <c r="E51" s="26">
        <f t="shared" ref="E51:E58" si="8">D51/B51</f>
        <v>236.80205770521135</v>
      </c>
      <c r="F51" s="16"/>
      <c r="G51" s="16"/>
      <c r="H51" s="54"/>
      <c r="I51" s="54"/>
    </row>
    <row r="52" spans="1:9" ht="18.75" x14ac:dyDescent="0.3">
      <c r="A52" s="25" t="s">
        <v>52</v>
      </c>
      <c r="B52" s="8">
        <v>7306</v>
      </c>
      <c r="C52" s="6">
        <v>16796</v>
      </c>
      <c r="D52" s="8">
        <v>1889207</v>
      </c>
      <c r="E52" s="26">
        <f t="shared" si="8"/>
        <v>258.58294552422666</v>
      </c>
      <c r="F52" s="16"/>
      <c r="G52" s="16"/>
      <c r="H52" s="54"/>
      <c r="I52" s="54"/>
    </row>
    <row r="53" spans="1:9" ht="18.75" x14ac:dyDescent="0.3">
      <c r="A53" s="25" t="s">
        <v>53</v>
      </c>
      <c r="B53" s="8">
        <v>19146</v>
      </c>
      <c r="C53" s="6">
        <v>39191</v>
      </c>
      <c r="D53" s="8">
        <v>4400122</v>
      </c>
      <c r="E53" s="26">
        <f t="shared" si="8"/>
        <v>229.81938786169434</v>
      </c>
      <c r="F53" s="16"/>
      <c r="G53" s="16"/>
      <c r="H53" s="54"/>
      <c r="I53" s="54"/>
    </row>
    <row r="54" spans="1:9" ht="18.75" x14ac:dyDescent="0.3">
      <c r="A54" s="25" t="s">
        <v>54</v>
      </c>
      <c r="B54" s="8">
        <v>5932</v>
      </c>
      <c r="C54" s="6">
        <v>12922</v>
      </c>
      <c r="D54" s="8">
        <v>1433896</v>
      </c>
      <c r="E54" s="26">
        <f t="shared" si="8"/>
        <v>241.72218476062037</v>
      </c>
      <c r="F54" s="16"/>
      <c r="G54" s="16"/>
      <c r="H54" s="54"/>
      <c r="I54" s="54"/>
    </row>
    <row r="55" spans="1:9" ht="18.75" x14ac:dyDescent="0.3">
      <c r="A55" s="25" t="s">
        <v>55</v>
      </c>
      <c r="B55" s="8">
        <v>4833</v>
      </c>
      <c r="C55" s="6">
        <v>10131</v>
      </c>
      <c r="D55" s="8">
        <v>1152675</v>
      </c>
      <c r="E55" s="26">
        <f t="shared" si="8"/>
        <v>238.50093109869647</v>
      </c>
      <c r="F55" s="16"/>
      <c r="G55" s="16"/>
      <c r="H55" s="54"/>
      <c r="I55" s="54"/>
    </row>
    <row r="56" spans="1:9" ht="18.75" x14ac:dyDescent="0.3">
      <c r="A56" s="25" t="s">
        <v>56</v>
      </c>
      <c r="B56" s="8">
        <v>4839</v>
      </c>
      <c r="C56" s="6">
        <v>9900</v>
      </c>
      <c r="D56" s="8">
        <v>1111158</v>
      </c>
      <c r="E56" s="26">
        <f t="shared" si="8"/>
        <v>229.62554246745196</v>
      </c>
      <c r="F56" s="16"/>
      <c r="G56" s="16"/>
      <c r="H56" s="54"/>
      <c r="I56" s="54"/>
    </row>
    <row r="57" spans="1:9" ht="19.5" thickBot="1" x14ac:dyDescent="0.35">
      <c r="A57" s="25" t="s">
        <v>57</v>
      </c>
      <c r="B57" s="9">
        <v>6916</v>
      </c>
      <c r="C57" s="6">
        <v>14250</v>
      </c>
      <c r="D57" s="8">
        <v>1597160</v>
      </c>
      <c r="E57" s="26">
        <f t="shared" si="8"/>
        <v>230.93695777906305</v>
      </c>
      <c r="F57" s="16"/>
      <c r="G57" s="16"/>
      <c r="H57" s="54"/>
      <c r="I57" s="54"/>
    </row>
    <row r="58" spans="1:9" ht="19.5" thickBot="1" x14ac:dyDescent="0.35">
      <c r="A58" s="28" t="s">
        <v>49</v>
      </c>
      <c r="B58" s="39">
        <f>SUM(B51:B57)</f>
        <v>53443</v>
      </c>
      <c r="C58" s="39">
        <f t="shared" ref="C58:D58" si="9">SUM(C51:C57)</f>
        <v>112556</v>
      </c>
      <c r="D58" s="39">
        <f t="shared" si="9"/>
        <v>12642960</v>
      </c>
      <c r="E58" s="30">
        <f t="shared" si="8"/>
        <v>236.56905488090115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7496</v>
      </c>
      <c r="C61" s="6">
        <v>16198</v>
      </c>
      <c r="D61" s="7">
        <v>1807176</v>
      </c>
      <c r="E61" s="26">
        <f t="shared" ref="E61:E69" si="10">D61/B61</f>
        <v>241.08537886872998</v>
      </c>
      <c r="F61" s="16"/>
      <c r="G61" s="16"/>
      <c r="H61" s="54"/>
      <c r="I61" s="54"/>
    </row>
    <row r="62" spans="1:9" ht="18.75" x14ac:dyDescent="0.3">
      <c r="A62" s="25" t="s">
        <v>60</v>
      </c>
      <c r="B62" s="8">
        <v>8146</v>
      </c>
      <c r="C62" s="6">
        <v>17094</v>
      </c>
      <c r="D62" s="8">
        <v>1923559</v>
      </c>
      <c r="E62" s="26">
        <f t="shared" si="10"/>
        <v>236.13540387920452</v>
      </c>
      <c r="F62" s="16"/>
      <c r="G62" s="16"/>
      <c r="H62" s="54"/>
      <c r="I62" s="54"/>
    </row>
    <row r="63" spans="1:9" ht="18.75" x14ac:dyDescent="0.3">
      <c r="A63" s="25" t="s">
        <v>61</v>
      </c>
      <c r="B63" s="8">
        <v>9966</v>
      </c>
      <c r="C63" s="6">
        <v>20382</v>
      </c>
      <c r="D63" s="8">
        <v>2287454</v>
      </c>
      <c r="E63" s="26">
        <f t="shared" si="10"/>
        <v>229.52578767810556</v>
      </c>
      <c r="F63" s="16"/>
      <c r="G63" s="16"/>
      <c r="H63" s="54"/>
      <c r="I63" s="54"/>
    </row>
    <row r="64" spans="1:9" ht="18.75" x14ac:dyDescent="0.3">
      <c r="A64" s="25" t="s">
        <v>62</v>
      </c>
      <c r="B64" s="8">
        <v>4705</v>
      </c>
      <c r="C64" s="6">
        <v>10877</v>
      </c>
      <c r="D64" s="8">
        <v>1224508</v>
      </c>
      <c r="E64" s="26">
        <f t="shared" si="10"/>
        <v>260.25674814027633</v>
      </c>
      <c r="F64" s="16"/>
      <c r="G64" s="16"/>
      <c r="H64" s="54"/>
      <c r="I64" s="54"/>
    </row>
    <row r="65" spans="1:9" ht="18.75" x14ac:dyDescent="0.3">
      <c r="A65" s="25" t="s">
        <v>63</v>
      </c>
      <c r="B65" s="8">
        <v>3525</v>
      </c>
      <c r="C65" s="6">
        <v>7468</v>
      </c>
      <c r="D65" s="8">
        <v>829594</v>
      </c>
      <c r="E65" s="26">
        <f t="shared" si="10"/>
        <v>235.34581560283689</v>
      </c>
      <c r="F65" s="16"/>
      <c r="G65" s="16"/>
      <c r="H65" s="54"/>
      <c r="I65" s="54"/>
    </row>
    <row r="66" spans="1:9" ht="18.75" x14ac:dyDescent="0.3">
      <c r="A66" s="25" t="s">
        <v>64</v>
      </c>
      <c r="B66" s="8">
        <v>6420</v>
      </c>
      <c r="C66" s="6">
        <v>13697</v>
      </c>
      <c r="D66" s="8">
        <v>1536530</v>
      </c>
      <c r="E66" s="26">
        <f t="shared" si="10"/>
        <v>239.33489096573209</v>
      </c>
      <c r="F66" s="16"/>
      <c r="G66" s="16"/>
      <c r="H66" s="54"/>
      <c r="I66" s="54"/>
    </row>
    <row r="67" spans="1:9" ht="18.75" x14ac:dyDescent="0.3">
      <c r="A67" s="25" t="s">
        <v>65</v>
      </c>
      <c r="B67" s="8">
        <v>2237</v>
      </c>
      <c r="C67" s="6">
        <v>4783</v>
      </c>
      <c r="D67" s="8">
        <v>537033</v>
      </c>
      <c r="E67" s="26">
        <f t="shared" si="10"/>
        <v>240.06839517210551</v>
      </c>
      <c r="F67" s="16"/>
      <c r="G67" s="16"/>
      <c r="H67" s="54"/>
      <c r="I67" s="54"/>
    </row>
    <row r="68" spans="1:9" ht="18.75" x14ac:dyDescent="0.3">
      <c r="A68" s="25" t="s">
        <v>66</v>
      </c>
      <c r="B68" s="8">
        <v>7490</v>
      </c>
      <c r="C68" s="6">
        <v>15615</v>
      </c>
      <c r="D68" s="8">
        <v>1761224</v>
      </c>
      <c r="E68" s="26">
        <f t="shared" si="10"/>
        <v>235.143391188251</v>
      </c>
      <c r="F68" s="16"/>
      <c r="G68" s="16"/>
      <c r="H68" s="54"/>
      <c r="I68" s="54"/>
    </row>
    <row r="69" spans="1:9" ht="19.5" thickBot="1" x14ac:dyDescent="0.35">
      <c r="A69" s="25" t="s">
        <v>67</v>
      </c>
      <c r="B69" s="55">
        <v>594</v>
      </c>
      <c r="C69" s="6">
        <v>1138</v>
      </c>
      <c r="D69" s="8">
        <v>128116</v>
      </c>
      <c r="E69" s="26">
        <f t="shared" si="10"/>
        <v>215.68350168350167</v>
      </c>
      <c r="F69" s="16"/>
      <c r="G69" s="16"/>
      <c r="H69" s="54"/>
      <c r="I69" s="54"/>
    </row>
    <row r="70" spans="1:9" ht="19.5" thickBot="1" x14ac:dyDescent="0.35">
      <c r="A70" s="28" t="s">
        <v>49</v>
      </c>
      <c r="B70" s="39">
        <f>SUM(B61:B69)</f>
        <v>50579</v>
      </c>
      <c r="C70" s="39">
        <f t="shared" ref="C70:D70" si="11">SUM(C61:C69)</f>
        <v>107252</v>
      </c>
      <c r="D70" s="39">
        <f t="shared" si="11"/>
        <v>12035194</v>
      </c>
      <c r="E70" s="30">
        <f t="shared" ref="E70" si="12">D70/B70</f>
        <v>237.94843709840052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3608</v>
      </c>
      <c r="C73" s="6">
        <v>7754</v>
      </c>
      <c r="D73" s="7">
        <v>863635</v>
      </c>
      <c r="E73" s="26">
        <f t="shared" ref="E73:E78" si="13">D73/B73</f>
        <v>239.36668514412418</v>
      </c>
      <c r="F73" s="16"/>
      <c r="G73" s="16"/>
      <c r="H73" s="54"/>
      <c r="I73" s="54"/>
    </row>
    <row r="74" spans="1:9" ht="18.75" x14ac:dyDescent="0.3">
      <c r="A74" s="25" t="s">
        <v>70</v>
      </c>
      <c r="B74" s="8">
        <v>6192</v>
      </c>
      <c r="C74" s="6">
        <v>12195</v>
      </c>
      <c r="D74" s="8">
        <v>1353068</v>
      </c>
      <c r="E74" s="26">
        <f t="shared" si="13"/>
        <v>218.51873385012919</v>
      </c>
      <c r="F74" s="16"/>
      <c r="G74" s="16"/>
      <c r="H74" s="54"/>
      <c r="I74" s="54"/>
    </row>
    <row r="75" spans="1:9" ht="18.75" x14ac:dyDescent="0.3">
      <c r="A75" s="25" t="s">
        <v>68</v>
      </c>
      <c r="B75" s="8">
        <v>7509</v>
      </c>
      <c r="C75" s="6">
        <v>15853</v>
      </c>
      <c r="D75" s="8">
        <v>1774014</v>
      </c>
      <c r="E75" s="26">
        <f t="shared" si="13"/>
        <v>236.25169796244506</v>
      </c>
      <c r="F75" s="16"/>
      <c r="G75" s="16"/>
      <c r="H75" s="54"/>
      <c r="I75" s="54"/>
    </row>
    <row r="76" spans="1:9" ht="18.75" x14ac:dyDescent="0.3">
      <c r="A76" s="25" t="s">
        <v>71</v>
      </c>
      <c r="B76" s="8">
        <v>3705</v>
      </c>
      <c r="C76" s="6">
        <v>7678</v>
      </c>
      <c r="D76" s="8">
        <v>863479</v>
      </c>
      <c r="E76" s="26">
        <f t="shared" si="13"/>
        <v>233.05775978407559</v>
      </c>
      <c r="F76" s="16"/>
      <c r="G76" s="16"/>
      <c r="H76" s="54"/>
      <c r="I76" s="54"/>
    </row>
    <row r="77" spans="1:9" ht="18.75" x14ac:dyDescent="0.3">
      <c r="A77" s="25" t="s">
        <v>72</v>
      </c>
      <c r="B77" s="8">
        <v>5574</v>
      </c>
      <c r="C77" s="6">
        <v>11699</v>
      </c>
      <c r="D77" s="8">
        <v>1307415</v>
      </c>
      <c r="E77" s="26">
        <f t="shared" si="13"/>
        <v>234.55597416576964</v>
      </c>
      <c r="F77" s="16"/>
      <c r="G77" s="16"/>
      <c r="H77" s="54"/>
      <c r="I77" s="54"/>
    </row>
    <row r="78" spans="1:9" ht="19.5" thickBot="1" x14ac:dyDescent="0.35">
      <c r="A78" s="27" t="s">
        <v>73</v>
      </c>
      <c r="B78" s="9">
        <v>3634</v>
      </c>
      <c r="C78" s="6">
        <v>8087</v>
      </c>
      <c r="D78" s="9">
        <v>882598</v>
      </c>
      <c r="E78" s="26">
        <f t="shared" si="13"/>
        <v>242.87231700605395</v>
      </c>
      <c r="F78" s="16"/>
      <c r="G78" s="16"/>
      <c r="H78" s="54"/>
      <c r="I78" s="54"/>
    </row>
    <row r="79" spans="1:9" ht="19.5" thickBot="1" x14ac:dyDescent="0.35">
      <c r="A79" s="28" t="s">
        <v>49</v>
      </c>
      <c r="B79" s="39">
        <f>SUM(B73:B78)</f>
        <v>30222</v>
      </c>
      <c r="C79" s="39">
        <f t="shared" ref="C79:D79" si="14">SUM(C73:C78)</f>
        <v>63266</v>
      </c>
      <c r="D79" s="39">
        <f t="shared" si="14"/>
        <v>7044209</v>
      </c>
      <c r="E79" s="30">
        <f t="shared" ref="E79" si="15">D79/B79</f>
        <v>233.08215869234331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2043</v>
      </c>
      <c r="C82" s="6">
        <v>4248</v>
      </c>
      <c r="D82" s="7">
        <v>469452</v>
      </c>
      <c r="E82" s="26">
        <f t="shared" ref="E82:E91" si="16">D82/B82</f>
        <v>229.7856093979442</v>
      </c>
      <c r="F82" s="16"/>
      <c r="G82" s="16"/>
      <c r="H82" s="54"/>
      <c r="I82" s="54"/>
    </row>
    <row r="83" spans="1:9" ht="18.75" x14ac:dyDescent="0.3">
      <c r="A83" s="25" t="s">
        <v>76</v>
      </c>
      <c r="B83" s="8">
        <v>178</v>
      </c>
      <c r="C83" s="6">
        <v>394</v>
      </c>
      <c r="D83" s="8">
        <v>41635</v>
      </c>
      <c r="E83" s="26">
        <f t="shared" si="16"/>
        <v>233.90449438202248</v>
      </c>
      <c r="F83" s="16"/>
      <c r="G83" s="16"/>
      <c r="H83" s="54"/>
      <c r="I83" s="54"/>
    </row>
    <row r="84" spans="1:9" ht="18.75" x14ac:dyDescent="0.3">
      <c r="A84" s="25" t="s">
        <v>77</v>
      </c>
      <c r="B84" s="8">
        <v>6263</v>
      </c>
      <c r="C84" s="6">
        <v>12990</v>
      </c>
      <c r="D84" s="8">
        <v>1460529</v>
      </c>
      <c r="E84" s="26">
        <f t="shared" si="16"/>
        <v>233.19958486348395</v>
      </c>
      <c r="F84" s="16"/>
      <c r="G84" s="16"/>
      <c r="H84" s="54"/>
      <c r="I84" s="54"/>
    </row>
    <row r="85" spans="1:9" ht="18.75" x14ac:dyDescent="0.3">
      <c r="A85" s="25" t="s">
        <v>74</v>
      </c>
      <c r="B85" s="8">
        <v>10091</v>
      </c>
      <c r="C85" s="6">
        <v>20087</v>
      </c>
      <c r="D85" s="8">
        <v>2264436</v>
      </c>
      <c r="E85" s="26">
        <f t="shared" si="16"/>
        <v>224.40154593201862</v>
      </c>
      <c r="F85" s="16"/>
      <c r="G85" s="16"/>
      <c r="H85" s="54"/>
      <c r="I85" s="54"/>
    </row>
    <row r="86" spans="1:9" ht="18.75" x14ac:dyDescent="0.3">
      <c r="A86" s="25" t="s">
        <v>78</v>
      </c>
      <c r="B86" s="8">
        <v>7470</v>
      </c>
      <c r="C86" s="6">
        <v>15879</v>
      </c>
      <c r="D86" s="8">
        <v>1800838</v>
      </c>
      <c r="E86" s="26">
        <f t="shared" si="16"/>
        <v>241.07603748326639</v>
      </c>
      <c r="F86" s="16"/>
      <c r="G86" s="16"/>
      <c r="H86" s="54"/>
      <c r="I86" s="54"/>
    </row>
    <row r="87" spans="1:9" ht="18.75" x14ac:dyDescent="0.3">
      <c r="A87" s="25" t="s">
        <v>79</v>
      </c>
      <c r="B87" s="8">
        <v>6315</v>
      </c>
      <c r="C87" s="6">
        <v>13016</v>
      </c>
      <c r="D87" s="8">
        <v>1476212</v>
      </c>
      <c r="E87" s="26">
        <f t="shared" si="16"/>
        <v>233.76278701504356</v>
      </c>
      <c r="F87" s="16"/>
      <c r="G87" s="16"/>
      <c r="H87" s="54"/>
      <c r="I87" s="54"/>
    </row>
    <row r="88" spans="1:9" ht="18.75" x14ac:dyDescent="0.3">
      <c r="A88" s="25" t="s">
        <v>80</v>
      </c>
      <c r="B88" s="8">
        <v>2649</v>
      </c>
      <c r="C88" s="6">
        <v>5482</v>
      </c>
      <c r="D88" s="8">
        <v>612694</v>
      </c>
      <c r="E88" s="26">
        <f t="shared" si="16"/>
        <v>231.29256323140808</v>
      </c>
      <c r="F88" s="16"/>
      <c r="G88" s="16"/>
      <c r="H88" s="54"/>
      <c r="I88" s="54"/>
    </row>
    <row r="89" spans="1:9" ht="18.75" x14ac:dyDescent="0.3">
      <c r="A89" s="25" t="s">
        <v>81</v>
      </c>
      <c r="B89" s="8">
        <v>4772</v>
      </c>
      <c r="C89" s="6">
        <v>10117</v>
      </c>
      <c r="D89" s="8">
        <v>1134191</v>
      </c>
      <c r="E89" s="26">
        <f t="shared" si="16"/>
        <v>237.67623637887678</v>
      </c>
      <c r="F89" s="16"/>
      <c r="G89" s="16"/>
      <c r="H89" s="54"/>
      <c r="I89" s="54"/>
    </row>
    <row r="90" spans="1:9" ht="18.75" x14ac:dyDescent="0.3">
      <c r="A90" s="25" t="s">
        <v>82</v>
      </c>
      <c r="B90" s="8">
        <v>1955</v>
      </c>
      <c r="C90" s="6">
        <v>4007</v>
      </c>
      <c r="D90" s="8">
        <v>452288</v>
      </c>
      <c r="E90" s="26">
        <f t="shared" si="16"/>
        <v>231.34936061381075</v>
      </c>
      <c r="F90" s="16"/>
      <c r="G90" s="16"/>
      <c r="H90" s="54"/>
      <c r="I90" s="54"/>
    </row>
    <row r="91" spans="1:9" ht="19.5" thickBot="1" x14ac:dyDescent="0.35">
      <c r="A91" s="27" t="s">
        <v>83</v>
      </c>
      <c r="B91" s="9">
        <v>8436</v>
      </c>
      <c r="C91" s="6">
        <v>17399</v>
      </c>
      <c r="D91" s="9">
        <v>1947829</v>
      </c>
      <c r="E91" s="26">
        <f t="shared" si="16"/>
        <v>230.89485538169748</v>
      </c>
      <c r="F91" s="16"/>
      <c r="G91" s="16"/>
      <c r="H91" s="54"/>
      <c r="I91" s="54"/>
    </row>
    <row r="92" spans="1:9" ht="19.5" thickBot="1" x14ac:dyDescent="0.35">
      <c r="A92" s="28" t="s">
        <v>49</v>
      </c>
      <c r="B92" s="39">
        <f>SUM(B82:B91)</f>
        <v>50172</v>
      </c>
      <c r="C92" s="39">
        <f t="shared" ref="C92:D92" si="17">SUM(C82:C91)</f>
        <v>103619</v>
      </c>
      <c r="D92" s="39">
        <f t="shared" si="17"/>
        <v>11660104</v>
      </c>
      <c r="E92" s="30">
        <f t="shared" ref="E92" si="18">D92/B92</f>
        <v>232.40261500438493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5020</v>
      </c>
      <c r="C95" s="6">
        <v>10408</v>
      </c>
      <c r="D95" s="7">
        <v>1163813</v>
      </c>
      <c r="E95" s="26">
        <f t="shared" ref="E95:E104" si="19">D95/B95</f>
        <v>231.83525896414343</v>
      </c>
      <c r="F95" s="16"/>
      <c r="G95" s="16"/>
      <c r="H95" s="54"/>
      <c r="I95" s="54"/>
    </row>
    <row r="96" spans="1:9" ht="18.75" x14ac:dyDescent="0.3">
      <c r="A96" s="25" t="s">
        <v>86</v>
      </c>
      <c r="B96" s="8">
        <v>6996</v>
      </c>
      <c r="C96" s="6">
        <v>14798</v>
      </c>
      <c r="D96" s="8">
        <v>1664108</v>
      </c>
      <c r="E96" s="26">
        <f t="shared" si="19"/>
        <v>237.86563750714694</v>
      </c>
      <c r="F96" s="16"/>
      <c r="G96" s="16"/>
      <c r="H96" s="54"/>
      <c r="I96" s="54"/>
    </row>
    <row r="97" spans="1:9" ht="18.75" x14ac:dyDescent="0.3">
      <c r="A97" s="25" t="s">
        <v>87</v>
      </c>
      <c r="B97" s="8">
        <v>3857</v>
      </c>
      <c r="C97" s="6">
        <v>8446</v>
      </c>
      <c r="D97" s="8">
        <v>949154</v>
      </c>
      <c r="E97" s="26">
        <f t="shared" si="19"/>
        <v>246.08607726212082</v>
      </c>
      <c r="F97" s="16"/>
      <c r="G97" s="16"/>
      <c r="H97" s="54"/>
      <c r="I97" s="54"/>
    </row>
    <row r="98" spans="1:9" ht="18.75" x14ac:dyDescent="0.3">
      <c r="A98" s="25" t="s">
        <v>88</v>
      </c>
      <c r="B98" s="8">
        <v>2222</v>
      </c>
      <c r="C98" s="6">
        <v>4246</v>
      </c>
      <c r="D98" s="8">
        <v>479008</v>
      </c>
      <c r="E98" s="26">
        <f t="shared" si="19"/>
        <v>215.57515751575158</v>
      </c>
      <c r="F98" s="16"/>
      <c r="G98" s="16"/>
      <c r="H98" s="54"/>
      <c r="I98" s="54"/>
    </row>
    <row r="99" spans="1:9" ht="18.75" x14ac:dyDescent="0.3">
      <c r="A99" s="25" t="s">
        <v>89</v>
      </c>
      <c r="B99" s="8">
        <v>4673</v>
      </c>
      <c r="C99" s="6">
        <v>10078</v>
      </c>
      <c r="D99" s="8">
        <v>1128603</v>
      </c>
      <c r="E99" s="26">
        <f t="shared" si="19"/>
        <v>241.5157286539696</v>
      </c>
      <c r="F99" s="16"/>
      <c r="G99" s="16"/>
      <c r="H99" s="54"/>
      <c r="I99" s="54"/>
    </row>
    <row r="100" spans="1:9" ht="18.75" x14ac:dyDescent="0.3">
      <c r="A100" s="25" t="s">
        <v>90</v>
      </c>
      <c r="B100" s="8">
        <v>1068</v>
      </c>
      <c r="C100" s="6">
        <v>2535</v>
      </c>
      <c r="D100" s="8">
        <v>283506</v>
      </c>
      <c r="E100" s="26">
        <f t="shared" si="19"/>
        <v>265.45505617977528</v>
      </c>
      <c r="F100" s="16"/>
      <c r="G100" s="16"/>
      <c r="H100" s="54"/>
      <c r="I100" s="54"/>
    </row>
    <row r="101" spans="1:9" ht="18.75" x14ac:dyDescent="0.3">
      <c r="A101" s="25" t="s">
        <v>91</v>
      </c>
      <c r="B101" s="8">
        <v>7391</v>
      </c>
      <c r="C101" s="6">
        <v>15185</v>
      </c>
      <c r="D101" s="8">
        <v>1720690</v>
      </c>
      <c r="E101" s="26">
        <f t="shared" si="19"/>
        <v>232.80882153971046</v>
      </c>
      <c r="F101" s="16"/>
      <c r="G101" s="16"/>
      <c r="H101" s="54"/>
      <c r="I101" s="54"/>
    </row>
    <row r="102" spans="1:9" ht="18.75" x14ac:dyDescent="0.3">
      <c r="A102" s="25" t="s">
        <v>92</v>
      </c>
      <c r="B102" s="8">
        <v>6694</v>
      </c>
      <c r="C102" s="6">
        <v>12673</v>
      </c>
      <c r="D102" s="8">
        <v>1467534</v>
      </c>
      <c r="E102" s="26">
        <f t="shared" si="19"/>
        <v>219.2312518673439</v>
      </c>
      <c r="F102" s="16"/>
      <c r="G102" s="16"/>
      <c r="H102" s="54"/>
      <c r="I102" s="54"/>
    </row>
    <row r="103" spans="1:9" ht="18.75" x14ac:dyDescent="0.3">
      <c r="A103" s="46" t="s">
        <v>93</v>
      </c>
      <c r="B103" s="8">
        <v>3919</v>
      </c>
      <c r="C103" s="6">
        <v>8542</v>
      </c>
      <c r="D103" s="8">
        <v>944288</v>
      </c>
      <c r="E103" s="26">
        <f t="shared" si="19"/>
        <v>240.95126307731564</v>
      </c>
      <c r="F103" s="16"/>
      <c r="G103" s="16"/>
      <c r="H103" s="54"/>
      <c r="I103" s="54"/>
    </row>
    <row r="104" spans="1:9" ht="19.5" thickBot="1" x14ac:dyDescent="0.35">
      <c r="A104" s="25" t="s">
        <v>94</v>
      </c>
      <c r="B104" s="9">
        <v>5905</v>
      </c>
      <c r="C104" s="6">
        <v>12287</v>
      </c>
      <c r="D104" s="8">
        <v>1383365</v>
      </c>
      <c r="E104" s="26">
        <f t="shared" si="19"/>
        <v>234.27011007620661</v>
      </c>
      <c r="F104" s="16"/>
      <c r="G104" s="16"/>
      <c r="H104" s="54"/>
      <c r="I104" s="54"/>
    </row>
    <row r="105" spans="1:9" ht="19.5" thickBot="1" x14ac:dyDescent="0.35">
      <c r="A105" s="28" t="s">
        <v>49</v>
      </c>
      <c r="B105" s="39">
        <f>SUM(B95:B104)</f>
        <v>47745</v>
      </c>
      <c r="C105" s="39">
        <f t="shared" ref="C105:D105" si="20">SUM(C95:C104)</f>
        <v>99198</v>
      </c>
      <c r="D105" s="39">
        <f t="shared" si="20"/>
        <v>11184069</v>
      </c>
      <c r="E105" s="30">
        <f t="shared" ref="E105" si="21">D105/B105</f>
        <v>234.24586867734843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214">
        <v>3609</v>
      </c>
      <c r="C108" s="6">
        <v>8787</v>
      </c>
      <c r="D108" s="7">
        <v>983772</v>
      </c>
      <c r="E108" s="26">
        <f t="shared" ref="E108:E121" si="22">D108/B108</f>
        <v>272.58852867830421</v>
      </c>
      <c r="F108" s="16"/>
      <c r="G108" s="16"/>
      <c r="H108" s="54"/>
      <c r="I108" s="54"/>
    </row>
    <row r="109" spans="1:9" ht="18.75" x14ac:dyDescent="0.3">
      <c r="A109" s="48" t="s">
        <v>97</v>
      </c>
      <c r="B109" s="8">
        <v>5212</v>
      </c>
      <c r="C109" s="6">
        <v>10807</v>
      </c>
      <c r="D109" s="7">
        <v>1207403</v>
      </c>
      <c r="E109" s="26">
        <f t="shared" si="22"/>
        <v>231.65828856485035</v>
      </c>
      <c r="F109" s="16"/>
      <c r="G109" s="16"/>
      <c r="H109" s="54"/>
      <c r="I109" s="54"/>
    </row>
    <row r="110" spans="1:9" ht="18.75" x14ac:dyDescent="0.3">
      <c r="A110" s="48" t="s">
        <v>98</v>
      </c>
      <c r="B110" s="8">
        <v>836</v>
      </c>
      <c r="C110" s="6">
        <v>1946</v>
      </c>
      <c r="D110" s="8">
        <v>223247</v>
      </c>
      <c r="E110" s="26">
        <f t="shared" si="22"/>
        <v>267.04186602870811</v>
      </c>
      <c r="F110" s="16"/>
      <c r="G110" s="16"/>
      <c r="H110" s="54"/>
      <c r="I110" s="54"/>
    </row>
    <row r="111" spans="1:9" ht="18.75" x14ac:dyDescent="0.3">
      <c r="A111" s="48" t="s">
        <v>99</v>
      </c>
      <c r="B111" s="8">
        <v>7000</v>
      </c>
      <c r="C111" s="6">
        <v>15222</v>
      </c>
      <c r="D111" s="8">
        <v>1704061</v>
      </c>
      <c r="E111" s="26">
        <f t="shared" si="22"/>
        <v>243.43728571428571</v>
      </c>
      <c r="F111" s="16"/>
      <c r="G111" s="16"/>
      <c r="H111" s="54"/>
      <c r="I111" s="54"/>
    </row>
    <row r="112" spans="1:9" ht="18.75" x14ac:dyDescent="0.3">
      <c r="A112" s="25" t="s">
        <v>100</v>
      </c>
      <c r="B112" s="8">
        <v>4268</v>
      </c>
      <c r="C112" s="6">
        <v>9558</v>
      </c>
      <c r="D112" s="8">
        <v>1068057</v>
      </c>
      <c r="E112" s="26">
        <f t="shared" si="22"/>
        <v>250.24765698219306</v>
      </c>
      <c r="F112" s="16"/>
      <c r="G112" s="16"/>
      <c r="H112" s="54"/>
      <c r="I112" s="54"/>
    </row>
    <row r="113" spans="1:9" ht="18.75" x14ac:dyDescent="0.3">
      <c r="A113" s="25" t="s">
        <v>101</v>
      </c>
      <c r="B113" s="8">
        <v>3476</v>
      </c>
      <c r="C113" s="6">
        <v>8468</v>
      </c>
      <c r="D113" s="8">
        <v>949654</v>
      </c>
      <c r="E113" s="26">
        <f t="shared" si="22"/>
        <v>273.20310701956271</v>
      </c>
      <c r="F113" s="16"/>
      <c r="G113" s="16"/>
      <c r="H113" s="54"/>
      <c r="I113" s="54"/>
    </row>
    <row r="114" spans="1:9" ht="18.75" x14ac:dyDescent="0.3">
      <c r="A114" s="25" t="s">
        <v>102</v>
      </c>
      <c r="B114" s="8">
        <v>7913</v>
      </c>
      <c r="C114" s="6">
        <v>18192</v>
      </c>
      <c r="D114" s="8">
        <v>2020062</v>
      </c>
      <c r="E114" s="26">
        <f t="shared" si="22"/>
        <v>255.28396309869834</v>
      </c>
      <c r="F114" s="16"/>
      <c r="G114" s="16"/>
      <c r="H114" s="54"/>
      <c r="I114" s="54"/>
    </row>
    <row r="115" spans="1:9" ht="18.75" x14ac:dyDescent="0.3">
      <c r="A115" s="25" t="s">
        <v>103</v>
      </c>
      <c r="B115" s="8">
        <v>5377</v>
      </c>
      <c r="C115" s="6">
        <v>12538</v>
      </c>
      <c r="D115" s="8">
        <v>1397569</v>
      </c>
      <c r="E115" s="26">
        <f t="shared" si="22"/>
        <v>259.91612423284357</v>
      </c>
      <c r="F115" s="16"/>
      <c r="G115" s="16"/>
      <c r="H115" s="54"/>
      <c r="I115" s="54"/>
    </row>
    <row r="116" spans="1:9" ht="18.75" x14ac:dyDescent="0.3">
      <c r="A116" s="25" t="s">
        <v>104</v>
      </c>
      <c r="B116" s="8">
        <v>4427</v>
      </c>
      <c r="C116" s="6">
        <v>10604</v>
      </c>
      <c r="D116" s="8">
        <v>1168358</v>
      </c>
      <c r="E116" s="26">
        <f t="shared" si="22"/>
        <v>263.916421956178</v>
      </c>
      <c r="F116" s="16"/>
      <c r="G116" s="16"/>
      <c r="H116" s="54"/>
      <c r="I116" s="54"/>
    </row>
    <row r="117" spans="1:9" ht="18.75" x14ac:dyDescent="0.3">
      <c r="A117" s="25" t="s">
        <v>105</v>
      </c>
      <c r="B117" s="8">
        <v>6562</v>
      </c>
      <c r="C117" s="6">
        <v>13587</v>
      </c>
      <c r="D117" s="8">
        <v>1524561</v>
      </c>
      <c r="E117" s="26">
        <f t="shared" si="22"/>
        <v>232.33175861017983</v>
      </c>
      <c r="F117" s="16"/>
      <c r="G117" s="16"/>
      <c r="H117" s="54"/>
      <c r="I117" s="54"/>
    </row>
    <row r="118" spans="1:9" ht="18.75" x14ac:dyDescent="0.3">
      <c r="A118" s="25" t="s">
        <v>106</v>
      </c>
      <c r="B118" s="8">
        <v>7627</v>
      </c>
      <c r="C118" s="6">
        <v>18014</v>
      </c>
      <c r="D118" s="8">
        <v>2009950</v>
      </c>
      <c r="E118" s="26">
        <f t="shared" si="22"/>
        <v>263.53087714697784</v>
      </c>
      <c r="F118" s="16"/>
      <c r="G118" s="16"/>
      <c r="H118" s="54"/>
      <c r="I118" s="54"/>
    </row>
    <row r="119" spans="1:9" ht="18.75" x14ac:dyDescent="0.3">
      <c r="A119" s="25" t="s">
        <v>107</v>
      </c>
      <c r="B119" s="8">
        <v>14884</v>
      </c>
      <c r="C119" s="6">
        <v>33172</v>
      </c>
      <c r="D119" s="8">
        <v>3749346</v>
      </c>
      <c r="E119" s="26">
        <f t="shared" si="22"/>
        <v>251.90446116635314</v>
      </c>
      <c r="F119" s="16"/>
      <c r="G119" s="16"/>
      <c r="H119" s="54"/>
      <c r="I119" s="54"/>
    </row>
    <row r="120" spans="1:9" ht="18.75" x14ac:dyDescent="0.3">
      <c r="A120" s="25" t="s">
        <v>108</v>
      </c>
      <c r="B120" s="8">
        <v>4983</v>
      </c>
      <c r="C120" s="6">
        <v>11657</v>
      </c>
      <c r="D120" s="8">
        <v>1301447</v>
      </c>
      <c r="E120" s="26">
        <f t="shared" si="22"/>
        <v>261.17740317078068</v>
      </c>
      <c r="F120" s="16"/>
      <c r="G120" s="16"/>
      <c r="H120" s="54"/>
      <c r="I120" s="54"/>
    </row>
    <row r="121" spans="1:9" ht="19.5" thickBot="1" x14ac:dyDescent="0.35">
      <c r="A121" s="25" t="s">
        <v>109</v>
      </c>
      <c r="B121" s="9">
        <v>7563</v>
      </c>
      <c r="C121" s="6">
        <v>16412</v>
      </c>
      <c r="D121" s="8">
        <v>1839150</v>
      </c>
      <c r="E121" s="26">
        <f t="shared" si="22"/>
        <v>243.17731059103531</v>
      </c>
      <c r="F121" s="16"/>
      <c r="G121" s="16"/>
      <c r="H121" s="54"/>
      <c r="I121" s="54"/>
    </row>
    <row r="122" spans="1:9" ht="19.5" thickBot="1" x14ac:dyDescent="0.35">
      <c r="A122" s="28" t="s">
        <v>49</v>
      </c>
      <c r="B122" s="39">
        <f>SUM(B108:B121)</f>
        <v>83737</v>
      </c>
      <c r="C122" s="39">
        <f t="shared" ref="C122:D122" si="23">SUM(C108:C121)</f>
        <v>188964</v>
      </c>
      <c r="D122" s="39">
        <f t="shared" si="23"/>
        <v>21146637</v>
      </c>
      <c r="E122" s="30">
        <f t="shared" ref="E122" si="24">D122/B122</f>
        <v>252.53635788241758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1385</v>
      </c>
      <c r="C125" s="6">
        <v>3202</v>
      </c>
      <c r="D125" s="7">
        <v>360545</v>
      </c>
      <c r="E125" s="26">
        <f>D125/B125</f>
        <v>260.32129963898916</v>
      </c>
      <c r="F125" s="16"/>
      <c r="G125" s="16"/>
      <c r="H125" s="54"/>
      <c r="I125" s="54"/>
    </row>
    <row r="126" spans="1:9" ht="18.75" x14ac:dyDescent="0.3">
      <c r="A126" s="25" t="s">
        <v>112</v>
      </c>
      <c r="B126" s="8">
        <v>4312</v>
      </c>
      <c r="C126" s="6">
        <v>8865</v>
      </c>
      <c r="D126" s="8">
        <v>1003773</v>
      </c>
      <c r="E126" s="26">
        <f t="shared" ref="E126:E138" si="25">D126/B126</f>
        <v>232.78594619666049</v>
      </c>
      <c r="F126" s="16"/>
      <c r="G126" s="16"/>
      <c r="H126" s="54"/>
      <c r="I126" s="54"/>
    </row>
    <row r="127" spans="1:9" ht="18.75" x14ac:dyDescent="0.3">
      <c r="A127" s="25" t="s">
        <v>113</v>
      </c>
      <c r="B127" s="8">
        <v>1519</v>
      </c>
      <c r="C127" s="6">
        <v>3201</v>
      </c>
      <c r="D127" s="8">
        <v>359059</v>
      </c>
      <c r="E127" s="26">
        <f t="shared" si="25"/>
        <v>236.37853851217906</v>
      </c>
      <c r="F127" s="16"/>
      <c r="G127" s="16"/>
      <c r="H127" s="54"/>
      <c r="I127" s="54"/>
    </row>
    <row r="128" spans="1:9" ht="18.75" x14ac:dyDescent="0.3">
      <c r="A128" s="25" t="s">
        <v>114</v>
      </c>
      <c r="B128" s="8">
        <v>4646</v>
      </c>
      <c r="C128" s="6">
        <v>9232</v>
      </c>
      <c r="D128" s="8">
        <v>1051584</v>
      </c>
      <c r="E128" s="26">
        <f t="shared" si="25"/>
        <v>226.34179939733104</v>
      </c>
      <c r="F128" s="16"/>
      <c r="G128" s="16"/>
      <c r="H128" s="54"/>
      <c r="I128" s="54"/>
    </row>
    <row r="129" spans="1:9" ht="18.75" x14ac:dyDescent="0.3">
      <c r="A129" s="25" t="s">
        <v>115</v>
      </c>
      <c r="B129" s="8">
        <v>6485</v>
      </c>
      <c r="C129" s="6">
        <v>11152</v>
      </c>
      <c r="D129" s="8">
        <v>1306430</v>
      </c>
      <c r="E129" s="26">
        <f t="shared" si="25"/>
        <v>201.45412490362375</v>
      </c>
      <c r="F129" s="16"/>
      <c r="G129" s="16"/>
      <c r="H129" s="54"/>
      <c r="I129" s="54"/>
    </row>
    <row r="130" spans="1:9" ht="18.75" x14ac:dyDescent="0.3">
      <c r="A130" s="25" t="s">
        <v>116</v>
      </c>
      <c r="B130" s="8">
        <v>5899</v>
      </c>
      <c r="C130" s="6">
        <v>13287</v>
      </c>
      <c r="D130" s="8">
        <v>1495060</v>
      </c>
      <c r="E130" s="26">
        <f t="shared" si="25"/>
        <v>253.44295643329377</v>
      </c>
      <c r="F130" s="16"/>
      <c r="G130" s="16"/>
      <c r="H130" s="54"/>
      <c r="I130" s="54"/>
    </row>
    <row r="131" spans="1:9" ht="18.75" x14ac:dyDescent="0.3">
      <c r="A131" s="25" t="s">
        <v>117</v>
      </c>
      <c r="B131" s="8">
        <v>5288</v>
      </c>
      <c r="C131" s="6">
        <v>10973</v>
      </c>
      <c r="D131" s="8">
        <v>1260478</v>
      </c>
      <c r="E131" s="26">
        <f t="shared" si="25"/>
        <v>238.36573373676248</v>
      </c>
      <c r="F131" s="16"/>
      <c r="G131" s="16"/>
      <c r="H131" s="54"/>
      <c r="I131" s="54"/>
    </row>
    <row r="132" spans="1:9" ht="18.75" x14ac:dyDescent="0.3">
      <c r="A132" s="25" t="s">
        <v>118</v>
      </c>
      <c r="B132" s="8">
        <v>8254</v>
      </c>
      <c r="C132" s="6">
        <v>17461</v>
      </c>
      <c r="D132" s="8">
        <v>1981608</v>
      </c>
      <c r="E132" s="26">
        <f t="shared" si="25"/>
        <v>240.07850739035618</v>
      </c>
      <c r="F132" s="16"/>
      <c r="G132" s="16"/>
      <c r="H132" s="54"/>
      <c r="I132" s="54"/>
    </row>
    <row r="133" spans="1:9" ht="18.75" x14ac:dyDescent="0.3">
      <c r="A133" s="25" t="s">
        <v>119</v>
      </c>
      <c r="B133" s="8">
        <v>6721</v>
      </c>
      <c r="C133" s="6">
        <v>15011</v>
      </c>
      <c r="D133" s="8">
        <v>1695475</v>
      </c>
      <c r="E133" s="26">
        <f t="shared" si="25"/>
        <v>252.26528790358577</v>
      </c>
      <c r="F133" s="16"/>
      <c r="G133" s="16"/>
      <c r="H133" s="54"/>
      <c r="I133" s="54"/>
    </row>
    <row r="134" spans="1:9" ht="19.5" thickBot="1" x14ac:dyDescent="0.35">
      <c r="A134" s="46" t="s">
        <v>120</v>
      </c>
      <c r="B134" s="9">
        <v>6787</v>
      </c>
      <c r="C134" s="6">
        <v>14718</v>
      </c>
      <c r="D134" s="8">
        <v>1680333</v>
      </c>
      <c r="E134" s="26">
        <f t="shared" si="25"/>
        <v>247.58111094739945</v>
      </c>
      <c r="F134" s="16"/>
      <c r="G134" s="16"/>
      <c r="H134" s="54"/>
      <c r="I134" s="54"/>
    </row>
    <row r="135" spans="1:9" ht="19.5" thickBot="1" x14ac:dyDescent="0.35">
      <c r="A135" s="46" t="s">
        <v>121</v>
      </c>
      <c r="B135" s="9">
        <v>5187</v>
      </c>
      <c r="C135" s="6">
        <v>9029</v>
      </c>
      <c r="D135" s="8">
        <v>1041851</v>
      </c>
      <c r="E135" s="26">
        <f t="shared" si="25"/>
        <v>200.85810680547522</v>
      </c>
      <c r="F135" s="16"/>
      <c r="G135" s="16"/>
      <c r="H135" s="54"/>
      <c r="I135" s="54"/>
    </row>
    <row r="136" spans="1:9" ht="19.5" thickBot="1" x14ac:dyDescent="0.35">
      <c r="A136" s="28" t="s">
        <v>49</v>
      </c>
      <c r="B136" s="39">
        <f>SUM(B125:B135)</f>
        <v>56483</v>
      </c>
      <c r="C136" s="39">
        <f t="shared" ref="C136:D136" si="26">SUM(C125:C135)</f>
        <v>116131</v>
      </c>
      <c r="D136" s="39">
        <f t="shared" si="26"/>
        <v>13236196</v>
      </c>
      <c r="E136" s="30">
        <f t="shared" si="25"/>
        <v>234.3394649717614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584752</v>
      </c>
      <c r="C138" s="49">
        <f t="shared" ref="C138:D138" si="27">SUM(C136+C122+C105+C92+C79+C70+C58+C48+C32+C16)</f>
        <v>1243653</v>
      </c>
      <c r="D138" s="49">
        <f t="shared" si="27"/>
        <v>139948946</v>
      </c>
      <c r="E138" s="42">
        <f t="shared" si="25"/>
        <v>239.33042725805129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workbookViewId="0">
      <selection activeCell="B29" sqref="B29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8" bestFit="1" customWidth="1"/>
    <col min="5" max="5" width="16.85546875" customWidth="1"/>
    <col min="6" max="6" width="18" bestFit="1" customWidth="1"/>
  </cols>
  <sheetData>
    <row r="1" spans="1:7" ht="18.75" x14ac:dyDescent="0.3">
      <c r="A1" s="286" t="s">
        <v>0</v>
      </c>
      <c r="B1" s="286"/>
      <c r="C1" s="286"/>
      <c r="D1" s="286"/>
      <c r="E1" s="286"/>
      <c r="F1" s="285"/>
      <c r="G1" s="16"/>
    </row>
    <row r="2" spans="1:7" ht="18.75" x14ac:dyDescent="0.3">
      <c r="A2" s="286" t="s">
        <v>1</v>
      </c>
      <c r="B2" s="286"/>
      <c r="C2" s="286"/>
      <c r="D2" s="286"/>
      <c r="E2" s="286"/>
      <c r="F2" s="285"/>
      <c r="G2" s="16"/>
    </row>
    <row r="3" spans="1:7" ht="18.75" x14ac:dyDescent="0.3">
      <c r="A3" s="287" t="s">
        <v>135</v>
      </c>
      <c r="B3" s="287"/>
      <c r="C3" s="287"/>
      <c r="D3" s="287"/>
      <c r="E3" s="287"/>
      <c r="F3" s="288"/>
      <c r="G3" s="16"/>
    </row>
    <row r="4" spans="1:7" ht="18.75" x14ac:dyDescent="0.3">
      <c r="A4" s="286" t="s">
        <v>136</v>
      </c>
      <c r="B4" s="286"/>
      <c r="C4" s="286"/>
      <c r="D4" s="286"/>
      <c r="E4" s="286"/>
      <c r="F4" s="286"/>
      <c r="G4" s="16"/>
    </row>
    <row r="5" spans="1:7" ht="19.5" thickBot="1" x14ac:dyDescent="0.35">
      <c r="A5" s="284"/>
      <c r="B5" s="285"/>
      <c r="C5" s="285"/>
      <c r="D5" s="285"/>
      <c r="E5" s="285"/>
      <c r="F5" s="285"/>
      <c r="G5" s="16"/>
    </row>
    <row r="6" spans="1:7" ht="57" customHeight="1" thickBot="1" x14ac:dyDescent="0.35">
      <c r="A6" s="61"/>
      <c r="B6" s="62" t="s">
        <v>3</v>
      </c>
      <c r="C6" s="63" t="s">
        <v>4</v>
      </c>
      <c r="D6" s="87" t="s">
        <v>5</v>
      </c>
      <c r="E6" s="63" t="s">
        <v>6</v>
      </c>
      <c r="F6" s="93" t="s">
        <v>137</v>
      </c>
      <c r="G6" s="16"/>
    </row>
    <row r="7" spans="1:7" ht="19.5" thickBot="1" x14ac:dyDescent="0.35">
      <c r="A7" s="112" t="s">
        <v>8</v>
      </c>
      <c r="B7" s="113"/>
      <c r="C7" s="113"/>
      <c r="D7" s="114"/>
      <c r="E7" s="113"/>
      <c r="F7" s="109"/>
      <c r="G7" s="16"/>
    </row>
    <row r="8" spans="1:7" ht="18.75" x14ac:dyDescent="0.3">
      <c r="A8" s="115" t="s">
        <v>11</v>
      </c>
      <c r="B8" s="75">
        <f>('Oct 08'!B8+'Nov 08'!B8+'Dec 08'!B8)/3</f>
        <v>6336.333333333333</v>
      </c>
      <c r="C8" s="75">
        <f>('Oct 08'!C8+'Nov 08'!C8+'Dec 08'!C8)/3</f>
        <v>14256.666666666666</v>
      </c>
      <c r="D8" s="75">
        <f>('Oct 08'!D8+'Nov 08'!D8+'Dec 08'!D8)/3</f>
        <v>1638346.6666666667</v>
      </c>
      <c r="E8" s="68">
        <f>D8/B8</f>
        <v>258.56383818191387</v>
      </c>
      <c r="F8" s="94">
        <f>D8/3</f>
        <v>546115.55555555562</v>
      </c>
      <c r="G8" s="16"/>
    </row>
    <row r="9" spans="1:7" ht="18.75" x14ac:dyDescent="0.3">
      <c r="A9" s="67" t="s">
        <v>138</v>
      </c>
      <c r="B9" s="68">
        <f>('Oct 08'!B9+'Nov 08'!B9+'Dec 08'!B9)/3</f>
        <v>5148.666666666667</v>
      </c>
      <c r="C9" s="68">
        <f>('Oct 08'!C9+'Nov 08'!C9+'Dec 08'!C9)/3</f>
        <v>10754.666666666666</v>
      </c>
      <c r="D9" s="68">
        <f>('Oct 08'!D9+'Nov 08'!D9+'Dec 08'!D9)/3</f>
        <v>1258253</v>
      </c>
      <c r="E9" s="68">
        <f t="shared" ref="E9:E14" si="0">D9/B9</f>
        <v>244.38424187491907</v>
      </c>
      <c r="F9" s="95">
        <f t="shared" ref="F9:F14" si="1">D9/3</f>
        <v>419417.66666666669</v>
      </c>
      <c r="G9" s="16"/>
    </row>
    <row r="10" spans="1:7" ht="18.75" x14ac:dyDescent="0.3">
      <c r="A10" s="67" t="s">
        <v>14</v>
      </c>
      <c r="B10" s="68">
        <f>('Oct 08'!B10+'Nov 08'!B10+'Dec 08'!B10)/3</f>
        <v>5425.333333333333</v>
      </c>
      <c r="C10" s="68">
        <f>('Oct 08'!C10+'Nov 08'!C10+'Dec 08'!C10)/3</f>
        <v>11041.333333333334</v>
      </c>
      <c r="D10" s="68">
        <f>('Oct 08'!D10+'Nov 08'!D10+'Dec 08'!D10)/3</f>
        <v>1296919</v>
      </c>
      <c r="E10" s="68">
        <f t="shared" si="0"/>
        <v>239.04872204472844</v>
      </c>
      <c r="F10" s="95">
        <f t="shared" si="1"/>
        <v>432306.33333333331</v>
      </c>
      <c r="G10" s="16"/>
    </row>
    <row r="11" spans="1:7" ht="18.75" x14ac:dyDescent="0.3">
      <c r="A11" s="67" t="s">
        <v>15</v>
      </c>
      <c r="B11" s="68">
        <f>('Oct 08'!B11+'Nov 08'!B11+'Dec 08'!B11)/3</f>
        <v>7134</v>
      </c>
      <c r="C11" s="68">
        <f>('Oct 08'!C11+'Nov 08'!C11+'Dec 08'!C11)/3</f>
        <v>15003.333333333334</v>
      </c>
      <c r="D11" s="68">
        <f>('Oct 08'!D11+'Nov 08'!D11+'Dec 08'!D11)/3</f>
        <v>1741414</v>
      </c>
      <c r="E11" s="68">
        <f t="shared" si="0"/>
        <v>244.10064479955145</v>
      </c>
      <c r="F11" s="95">
        <f t="shared" si="1"/>
        <v>580471.33333333337</v>
      </c>
      <c r="G11" s="16"/>
    </row>
    <row r="12" spans="1:7" ht="18.75" x14ac:dyDescent="0.3">
      <c r="A12" s="67" t="s">
        <v>16</v>
      </c>
      <c r="B12" s="68">
        <f>('Oct 08'!B12+'Nov 08'!B12+'Dec 08'!B12)/3</f>
        <v>1802.6666666666667</v>
      </c>
      <c r="C12" s="68">
        <f>('Oct 08'!C12+'Nov 08'!C12+'Dec 08'!C12)/3</f>
        <v>3999</v>
      </c>
      <c r="D12" s="68">
        <f>('Oct 08'!D12+'Nov 08'!D12+'Dec 08'!D12)/3</f>
        <v>462550.33333333331</v>
      </c>
      <c r="E12" s="68">
        <f t="shared" si="0"/>
        <v>256.59227071005915</v>
      </c>
      <c r="F12" s="95">
        <f t="shared" si="1"/>
        <v>154183.44444444444</v>
      </c>
      <c r="G12" s="16"/>
    </row>
    <row r="13" spans="1:7" ht="18.75" x14ac:dyDescent="0.3">
      <c r="A13" s="67" t="s">
        <v>17</v>
      </c>
      <c r="B13" s="68">
        <f>('Oct 08'!B13+'Nov 08'!B13+'Dec 08'!B13)/3</f>
        <v>7403.333333333333</v>
      </c>
      <c r="C13" s="68">
        <f>('Oct 08'!C13+'Nov 08'!C13+'Dec 08'!C13)/3</f>
        <v>16631</v>
      </c>
      <c r="D13" s="68">
        <f>('Oct 08'!D13+'Nov 08'!D13+'Dec 08'!D13)/3</f>
        <v>1930311</v>
      </c>
      <c r="E13" s="68">
        <f t="shared" si="0"/>
        <v>260.7353894642053</v>
      </c>
      <c r="F13" s="95">
        <f t="shared" si="1"/>
        <v>643437</v>
      </c>
      <c r="G13" s="16"/>
    </row>
    <row r="14" spans="1:7" ht="19.5" thickBot="1" x14ac:dyDescent="0.35">
      <c r="A14" s="69" t="s">
        <v>18</v>
      </c>
      <c r="B14" s="108">
        <f>('Oct 08'!B14+'Nov 08'!B14+'Dec 08'!B14)/3</f>
        <v>2624</v>
      </c>
      <c r="C14" s="108">
        <f>('Oct 08'!C14+'Nov 08'!C14+'Dec 08'!C14)/3</f>
        <v>5303</v>
      </c>
      <c r="D14" s="108">
        <f>('Oct 08'!D14+'Nov 08'!D14+'Dec 08'!D14)/3</f>
        <v>619039.33333333337</v>
      </c>
      <c r="E14" s="68">
        <f t="shared" si="0"/>
        <v>235.91438008130083</v>
      </c>
      <c r="F14" s="117">
        <f t="shared" si="1"/>
        <v>206346.44444444447</v>
      </c>
      <c r="G14" s="16"/>
    </row>
    <row r="15" spans="1:7" ht="19.5" thickBot="1" x14ac:dyDescent="0.35">
      <c r="A15" s="64" t="s">
        <v>19</v>
      </c>
      <c r="B15" s="118">
        <f>SUM(B8:B14)</f>
        <v>35874.333333333336</v>
      </c>
      <c r="C15" s="118">
        <f t="shared" ref="C15:E15" si="2">SUM(C8:C14)</f>
        <v>76989</v>
      </c>
      <c r="D15" s="118">
        <f t="shared" si="2"/>
        <v>8946833.333333334</v>
      </c>
      <c r="E15" s="118">
        <f t="shared" si="2"/>
        <v>1739.3394871566782</v>
      </c>
      <c r="F15" s="119">
        <f>D15/3</f>
        <v>2982277.777777778</v>
      </c>
      <c r="G15" s="16"/>
    </row>
    <row r="16" spans="1:7" ht="19.5" thickBot="1" x14ac:dyDescent="0.35">
      <c r="A16" s="73"/>
      <c r="B16" s="74"/>
      <c r="C16" s="74"/>
      <c r="D16" s="90"/>
      <c r="E16" s="74"/>
      <c r="F16" s="111"/>
      <c r="G16" s="16"/>
    </row>
    <row r="17" spans="1:14" ht="19.5" thickBot="1" x14ac:dyDescent="0.35">
      <c r="A17" s="61" t="s">
        <v>20</v>
      </c>
      <c r="B17" s="120"/>
      <c r="C17" s="120"/>
      <c r="D17" s="121"/>
      <c r="E17" s="120"/>
      <c r="F17" s="123"/>
      <c r="G17" s="59"/>
      <c r="H17" s="59"/>
      <c r="I17" s="59"/>
      <c r="J17" s="59"/>
      <c r="K17" s="59"/>
      <c r="L17" s="59"/>
      <c r="M17" s="59"/>
      <c r="N17" s="59"/>
    </row>
    <row r="18" spans="1:14" ht="18.75" x14ac:dyDescent="0.3">
      <c r="A18" s="124" t="s">
        <v>139</v>
      </c>
      <c r="B18" s="116">
        <f>('Oct 08'!B19+'Nov 08'!B19+'Dec 08'!B19)/3</f>
        <v>12553.666666666666</v>
      </c>
      <c r="C18" s="116">
        <f>('Oct 08'!C19+'Nov 08'!C19+'Dec 08'!C19)/3</f>
        <v>25193.666666666668</v>
      </c>
      <c r="D18" s="116">
        <f>('Oct 08'!D19+'Nov 08'!D19+'Dec 08'!D19)/3</f>
        <v>2969507.6666666665</v>
      </c>
      <c r="E18" s="68">
        <f>D18/B18</f>
        <v>236.54504659993097</v>
      </c>
      <c r="F18" s="94">
        <f>D18/3</f>
        <v>989835.88888888888</v>
      </c>
      <c r="G18" s="60"/>
      <c r="H18" s="60"/>
      <c r="I18" s="60"/>
      <c r="J18" s="60"/>
      <c r="K18" s="60"/>
      <c r="L18" s="60"/>
      <c r="M18" s="60"/>
      <c r="N18" s="60"/>
    </row>
    <row r="19" spans="1:14" ht="18.75" x14ac:dyDescent="0.3">
      <c r="A19" s="65" t="s">
        <v>23</v>
      </c>
      <c r="B19" s="68">
        <f>('Oct 08'!B20+'Nov 08'!B20+'Dec 08'!B20)/3</f>
        <v>5851.666666666667</v>
      </c>
      <c r="C19" s="68">
        <f>('Oct 08'!C20+'Nov 08'!C20+'Dec 08'!C20)/3</f>
        <v>11248</v>
      </c>
      <c r="D19" s="68">
        <f>('Oct 08'!D20+'Nov 08'!D20+'Dec 08'!D20)/3</f>
        <v>1332933.6666666667</v>
      </c>
      <c r="E19" s="68">
        <f t="shared" ref="E19:E28" si="3">D19/B19</f>
        <v>227.787012247223</v>
      </c>
      <c r="F19" s="95">
        <f t="shared" ref="F19:F28" si="4">D19/3</f>
        <v>444311.22222222225</v>
      </c>
      <c r="G19" s="59"/>
      <c r="H19" s="59"/>
      <c r="I19" s="59"/>
      <c r="J19" s="59"/>
      <c r="K19" s="59"/>
      <c r="L19" s="59"/>
      <c r="M19" s="59"/>
      <c r="N19" s="59"/>
    </row>
    <row r="20" spans="1:14" ht="18.75" x14ac:dyDescent="0.3">
      <c r="A20" s="67" t="s">
        <v>24</v>
      </c>
      <c r="B20" s="68">
        <f>('Oct 08'!B21+'Nov 08'!B21+'Dec 08'!B21)/3</f>
        <v>5118.666666666667</v>
      </c>
      <c r="C20" s="68">
        <f>('Oct 08'!C21+'Nov 08'!C21+'Dec 08'!C21)/3</f>
        <v>10617.333333333334</v>
      </c>
      <c r="D20" s="68">
        <f>('Oct 08'!D21+'Nov 08'!D21+'Dec 08'!D21)/3</f>
        <v>1245069.3333333333</v>
      </c>
      <c r="E20" s="68">
        <f t="shared" si="3"/>
        <v>243.24094816358425</v>
      </c>
      <c r="F20" s="95">
        <f t="shared" si="4"/>
        <v>415023.11111111107</v>
      </c>
      <c r="G20" s="59"/>
      <c r="H20" s="59"/>
      <c r="I20" s="59"/>
      <c r="J20" s="59"/>
      <c r="K20" s="59"/>
      <c r="L20" s="59"/>
      <c r="M20" s="59"/>
      <c r="N20" s="59"/>
    </row>
    <row r="21" spans="1:14" ht="18.75" x14ac:dyDescent="0.3">
      <c r="A21" s="67" t="s">
        <v>25</v>
      </c>
      <c r="B21" s="68">
        <f>('Oct 08'!B22+'Nov 08'!B22+'Dec 08'!B22)/3</f>
        <v>6420.333333333333</v>
      </c>
      <c r="C21" s="68">
        <f>('Oct 08'!C22+'Nov 08'!C22+'Dec 08'!C22)/3</f>
        <v>13490.666666666666</v>
      </c>
      <c r="D21" s="68">
        <f>('Oct 08'!D22+'Nov 08'!D22+'Dec 08'!D22)/3</f>
        <v>1569633.3333333333</v>
      </c>
      <c r="E21" s="68">
        <f t="shared" si="3"/>
        <v>244.47847982970771</v>
      </c>
      <c r="F21" s="95">
        <f t="shared" si="4"/>
        <v>523211.11111111107</v>
      </c>
      <c r="G21" s="59"/>
      <c r="H21" s="59"/>
      <c r="I21" s="59"/>
      <c r="J21" s="59"/>
      <c r="K21" s="59"/>
      <c r="L21" s="59"/>
      <c r="M21" s="59"/>
      <c r="N21" s="59"/>
    </row>
    <row r="22" spans="1:14" ht="18.75" x14ac:dyDescent="0.3">
      <c r="A22" s="67" t="s">
        <v>26</v>
      </c>
      <c r="B22" s="68">
        <f>('Oct 08'!B23+'Nov 08'!B23+'Dec 08'!B23)/3</f>
        <v>4137.333333333333</v>
      </c>
      <c r="C22" s="68">
        <f>('Oct 08'!C23+'Nov 08'!C23+'Dec 08'!C23)/3</f>
        <v>9132</v>
      </c>
      <c r="D22" s="68">
        <f>('Oct 08'!D23+'Nov 08'!D23+'Dec 08'!D23)/3</f>
        <v>1053676</v>
      </c>
      <c r="E22" s="68">
        <f t="shared" si="3"/>
        <v>254.67515307766681</v>
      </c>
      <c r="F22" s="95">
        <f t="shared" si="4"/>
        <v>351225.33333333331</v>
      </c>
      <c r="G22" s="59"/>
      <c r="H22" s="59"/>
      <c r="I22" s="59"/>
      <c r="J22" s="59"/>
      <c r="K22" s="59"/>
      <c r="L22" s="59"/>
      <c r="M22" s="59"/>
      <c r="N22" s="59"/>
    </row>
    <row r="23" spans="1:14" ht="18.75" x14ac:dyDescent="0.3">
      <c r="A23" s="67" t="s">
        <v>27</v>
      </c>
      <c r="B23" s="68">
        <f>('Oct 08'!B24+'Nov 08'!B24+'Dec 08'!B24)/3</f>
        <v>2684.6666666666665</v>
      </c>
      <c r="C23" s="68">
        <f>('Oct 08'!C24+'Nov 08'!C24+'Dec 08'!C24)/3</f>
        <v>5869.666666666667</v>
      </c>
      <c r="D23" s="68">
        <f>('Oct 08'!D24+'Nov 08'!D24+'Dec 08'!D24)/3</f>
        <v>676760</v>
      </c>
      <c r="E23" s="68">
        <f t="shared" si="3"/>
        <v>252.0834368015893</v>
      </c>
      <c r="F23" s="95">
        <f t="shared" si="4"/>
        <v>225586.66666666666</v>
      </c>
      <c r="G23" s="59"/>
      <c r="H23" s="59"/>
      <c r="I23" s="59"/>
      <c r="J23" s="59"/>
      <c r="K23" s="59"/>
      <c r="L23" s="59"/>
      <c r="M23" s="59"/>
      <c r="N23" s="59"/>
    </row>
    <row r="24" spans="1:14" ht="18.75" x14ac:dyDescent="0.3">
      <c r="A24" s="67" t="s">
        <v>28</v>
      </c>
      <c r="B24" s="68">
        <f>('Oct 08'!B25+'Nov 08'!B25+'Dec 08'!B25)/3</f>
        <v>7188.666666666667</v>
      </c>
      <c r="C24" s="68">
        <f>('Oct 08'!C25+'Nov 08'!C25+'Dec 08'!C25)/3</f>
        <v>15165.666666666666</v>
      </c>
      <c r="D24" s="68">
        <f>('Oct 08'!D25+'Nov 08'!D25+'Dec 08'!D25)/3</f>
        <v>1768645.3333333333</v>
      </c>
      <c r="E24" s="68">
        <f t="shared" si="3"/>
        <v>246.03245849948991</v>
      </c>
      <c r="F24" s="95">
        <f t="shared" si="4"/>
        <v>589548.44444444438</v>
      </c>
      <c r="G24" s="59"/>
      <c r="H24" s="59"/>
      <c r="I24" s="59"/>
      <c r="J24" s="59"/>
      <c r="K24" s="59"/>
      <c r="L24" s="59"/>
      <c r="M24" s="59"/>
      <c r="N24" s="59"/>
    </row>
    <row r="25" spans="1:14" ht="18.75" x14ac:dyDescent="0.3">
      <c r="A25" s="67" t="s">
        <v>29</v>
      </c>
      <c r="B25" s="68">
        <f>('Oct 08'!B26+'Nov 08'!B26+'Dec 08'!B26)/3</f>
        <v>6504</v>
      </c>
      <c r="C25" s="68">
        <f>('Oct 08'!C26+'Nov 08'!C26+'Dec 08'!C26)/3</f>
        <v>14522.666666666666</v>
      </c>
      <c r="D25" s="68">
        <f>('Oct 08'!D26+'Nov 08'!D26+'Dec 08'!D26)/3</f>
        <v>1690522.6666666667</v>
      </c>
      <c r="E25" s="68">
        <f t="shared" si="3"/>
        <v>259.92045920459208</v>
      </c>
      <c r="F25" s="95">
        <f t="shared" si="4"/>
        <v>563507.55555555562</v>
      </c>
      <c r="G25" s="59"/>
      <c r="H25" s="59"/>
      <c r="I25" s="59"/>
      <c r="J25" s="59"/>
      <c r="K25" s="59"/>
      <c r="L25" s="59"/>
      <c r="M25" s="59"/>
      <c r="N25" s="59"/>
    </row>
    <row r="26" spans="1:14" ht="18.75" x14ac:dyDescent="0.3">
      <c r="A26" s="67" t="s">
        <v>30</v>
      </c>
      <c r="B26" s="68">
        <f>('Oct 08'!B27+'Nov 08'!B27+'Dec 08'!B27)/3</f>
        <v>8522</v>
      </c>
      <c r="C26" s="68">
        <f>('Oct 08'!C27+'Nov 08'!C27+'Dec 08'!C27)/3</f>
        <v>17486.666666666668</v>
      </c>
      <c r="D26" s="68">
        <f>('Oct 08'!D27+'Nov 08'!D27+'Dec 08'!D27)/3</f>
        <v>2046862.3333333333</v>
      </c>
      <c r="E26" s="68">
        <f t="shared" si="3"/>
        <v>240.18567628882107</v>
      </c>
      <c r="F26" s="95">
        <f t="shared" si="4"/>
        <v>682287.44444444438</v>
      </c>
      <c r="G26" s="59"/>
      <c r="H26" s="59"/>
      <c r="I26" s="59"/>
      <c r="J26" s="59"/>
      <c r="K26" s="59"/>
      <c r="L26" s="59"/>
      <c r="M26" s="59"/>
      <c r="N26" s="59"/>
    </row>
    <row r="27" spans="1:14" ht="18.75" x14ac:dyDescent="0.3">
      <c r="A27" s="67" t="s">
        <v>31</v>
      </c>
      <c r="B27" s="68">
        <f>('Oct 08'!B28+'Nov 08'!B28+'Dec 08'!B28)/3</f>
        <v>5628</v>
      </c>
      <c r="C27" s="68">
        <f>('Oct 08'!C28+'Nov 08'!C28+'Dec 08'!C28)/3</f>
        <v>13342.666666666666</v>
      </c>
      <c r="D27" s="68">
        <f>('Oct 08'!D28+'Nov 08'!D28+'Dec 08'!D28)/3</f>
        <v>1530387</v>
      </c>
      <c r="E27" s="68">
        <f t="shared" si="3"/>
        <v>271.9237739872068</v>
      </c>
      <c r="F27" s="95">
        <f t="shared" si="4"/>
        <v>510129</v>
      </c>
      <c r="G27" s="59"/>
      <c r="H27" s="59"/>
      <c r="I27" s="59"/>
      <c r="J27" s="59"/>
      <c r="K27" s="59"/>
      <c r="L27" s="59"/>
      <c r="M27" s="59"/>
      <c r="N27" s="59"/>
    </row>
    <row r="28" spans="1:14" ht="19.5" thickBot="1" x14ac:dyDescent="0.35">
      <c r="A28" s="69" t="s">
        <v>140</v>
      </c>
      <c r="B28" s="70">
        <f>('Oct 08'!B29+'Nov 08'!B29+'Dec 08'!B29)/3</f>
        <v>4654.666666666667</v>
      </c>
      <c r="C28" s="70">
        <f>('Oct 08'!C29+'Nov 08'!C29+'Dec 08'!C29)/3</f>
        <v>10259.666666666666</v>
      </c>
      <c r="D28" s="70">
        <f>('Oct 08'!D29+'Nov 08'!D29+'Dec 08'!D29)/3</f>
        <v>1182445.6666666667</v>
      </c>
      <c r="E28" s="68">
        <f t="shared" si="3"/>
        <v>254.03444571755944</v>
      </c>
      <c r="F28" s="96">
        <f t="shared" si="4"/>
        <v>394148.55555555556</v>
      </c>
      <c r="G28" s="59"/>
      <c r="H28" s="59"/>
      <c r="I28" s="59"/>
      <c r="J28" s="59"/>
      <c r="K28" s="59"/>
      <c r="L28" s="59"/>
      <c r="M28" s="59"/>
      <c r="N28" s="59"/>
    </row>
    <row r="29" spans="1:14" ht="19.5" thickBot="1" x14ac:dyDescent="0.35">
      <c r="A29" s="125" t="s">
        <v>34</v>
      </c>
      <c r="B29" s="126">
        <f>SUM(B18:B28)</f>
        <v>69263.666666666657</v>
      </c>
      <c r="C29" s="126">
        <f t="shared" ref="C29:D29" si="5">SUM(C18:C28)</f>
        <v>146328.66666666669</v>
      </c>
      <c r="D29" s="126">
        <f t="shared" si="5"/>
        <v>17066443</v>
      </c>
      <c r="E29" s="127">
        <f>C29/B29</f>
        <v>2.1126324046758529</v>
      </c>
      <c r="F29" s="128">
        <f>D29/3</f>
        <v>5688814.333333333</v>
      </c>
      <c r="G29" s="59"/>
      <c r="H29" s="59"/>
      <c r="I29" s="59"/>
      <c r="J29" s="59"/>
      <c r="K29" s="59"/>
      <c r="L29" s="59"/>
      <c r="M29" s="59"/>
      <c r="N29" s="59"/>
    </row>
    <row r="30" spans="1:14" ht="19.5" thickBot="1" x14ac:dyDescent="0.35">
      <c r="A30" s="73"/>
      <c r="B30" s="78"/>
      <c r="C30" s="78"/>
      <c r="D30" s="91"/>
      <c r="E30" s="74"/>
      <c r="F30" s="111"/>
      <c r="G30" s="59"/>
      <c r="H30" s="59"/>
      <c r="I30" s="59"/>
      <c r="J30" s="59"/>
      <c r="K30" s="59"/>
      <c r="L30" s="59"/>
      <c r="M30" s="59"/>
      <c r="N30" s="59"/>
    </row>
    <row r="31" spans="1:14" ht="19.5" thickBot="1" x14ac:dyDescent="0.35">
      <c r="A31" s="112" t="s">
        <v>35</v>
      </c>
      <c r="B31" s="129"/>
      <c r="C31" s="129"/>
      <c r="D31" s="114"/>
      <c r="E31" s="129"/>
      <c r="F31" s="123"/>
      <c r="G31" s="59"/>
      <c r="H31" s="59"/>
      <c r="I31" s="59"/>
      <c r="J31" s="59"/>
      <c r="K31" s="59"/>
      <c r="L31" s="59"/>
      <c r="M31" s="59"/>
      <c r="N31" s="59"/>
    </row>
    <row r="32" spans="1:14" ht="18.75" x14ac:dyDescent="0.3">
      <c r="A32" s="115" t="s">
        <v>36</v>
      </c>
      <c r="B32" s="75">
        <f>('Oct 08'!B35+'Nov 08'!B35+'Dec 08'!B37)/3</f>
        <v>7364</v>
      </c>
      <c r="C32" s="75">
        <f>('Oct 08'!C35+'Nov 08'!C35+'Dec 08'!C37)/3</f>
        <v>15200.333333333334</v>
      </c>
      <c r="D32" s="75">
        <f>('Oct 08'!D35+'Nov 08'!D35+'Dec 08'!D37)/3</f>
        <v>1845998.6666666667</v>
      </c>
      <c r="E32" s="68">
        <f>D32/B32</f>
        <v>250.6787977548434</v>
      </c>
      <c r="F32" s="94">
        <f>D32/3</f>
        <v>615332.88888888888</v>
      </c>
      <c r="G32" s="59"/>
      <c r="H32" s="59"/>
      <c r="I32" s="59"/>
      <c r="J32" s="59"/>
      <c r="K32" s="59"/>
      <c r="L32" s="59"/>
      <c r="M32" s="59"/>
      <c r="N32" s="59"/>
    </row>
    <row r="33" spans="1:7" ht="18.75" x14ac:dyDescent="0.3">
      <c r="A33" s="67" t="s">
        <v>37</v>
      </c>
      <c r="B33" s="68">
        <f>('Oct 08'!B36+'Nov 08'!B36+'Dec 08'!B38)/3</f>
        <v>7116.333333333333</v>
      </c>
      <c r="C33" s="68">
        <f>('Oct 08'!C36+'Nov 08'!C36+'Dec 08'!C38)/3</f>
        <v>14404</v>
      </c>
      <c r="D33" s="68">
        <f>('Oct 08'!D36+'Nov 08'!D36+'Dec 08'!D38)/3</f>
        <v>1693114.6666666667</v>
      </c>
      <c r="E33" s="68">
        <f t="shared" ref="E33:E44" si="6">D33/B33</f>
        <v>237.91952784673757</v>
      </c>
      <c r="F33" s="95">
        <f t="shared" ref="F33:F44" si="7">D33/3</f>
        <v>564371.55555555562</v>
      </c>
      <c r="G33" s="16"/>
    </row>
    <row r="34" spans="1:7" ht="18.75" x14ac:dyDescent="0.3">
      <c r="A34" s="67" t="s">
        <v>38</v>
      </c>
      <c r="B34" s="68">
        <f>('Oct 08'!B37+'Nov 08'!B37+'Dec 08'!B39)/3</f>
        <v>8508.3333333333339</v>
      </c>
      <c r="C34" s="68">
        <f>('Oct 08'!C37+'Nov 08'!C37+'Dec 08'!C39)/3</f>
        <v>17883</v>
      </c>
      <c r="D34" s="68">
        <f>('Oct 08'!D37+'Nov 08'!D37+'Dec 08'!D39)/3</f>
        <v>2091667</v>
      </c>
      <c r="E34" s="68">
        <f t="shared" si="6"/>
        <v>245.83745347698334</v>
      </c>
      <c r="F34" s="95">
        <f t="shared" si="7"/>
        <v>697222.33333333337</v>
      </c>
      <c r="G34" s="16"/>
    </row>
    <row r="35" spans="1:7" ht="18.75" x14ac:dyDescent="0.3">
      <c r="A35" s="67" t="s">
        <v>39</v>
      </c>
      <c r="B35" s="68">
        <f>('Oct 08'!B38+'Nov 08'!B38+'Dec 08'!B40)/3</f>
        <v>4204.333333333333</v>
      </c>
      <c r="C35" s="68">
        <f>('Oct 08'!C38+'Nov 08'!C38+'Dec 08'!C40)/3</f>
        <v>9191</v>
      </c>
      <c r="D35" s="68">
        <f>('Oct 08'!D38+'Nov 08'!D38+'Dec 08'!D40)/3</f>
        <v>1069457.6666666667</v>
      </c>
      <c r="E35" s="68">
        <f t="shared" si="6"/>
        <v>254.3703321969397</v>
      </c>
      <c r="F35" s="95">
        <f t="shared" si="7"/>
        <v>356485.88888888893</v>
      </c>
      <c r="G35" s="16"/>
    </row>
    <row r="36" spans="1:7" ht="18.75" x14ac:dyDescent="0.3">
      <c r="A36" s="67" t="s">
        <v>40</v>
      </c>
      <c r="B36" s="68">
        <f>('Oct 08'!B39+'Nov 08'!B39+'Dec 08'!B41)/3</f>
        <v>6777.666666666667</v>
      </c>
      <c r="C36" s="68">
        <f>('Oct 08'!C39+'Nov 08'!C39+'Dec 08'!C41)/3</f>
        <v>15157.666666666666</v>
      </c>
      <c r="D36" s="68">
        <f>('Oct 08'!D39+'Nov 08'!D39+'Dec 08'!D41)/3</f>
        <v>1757474.3333333333</v>
      </c>
      <c r="E36" s="68">
        <f t="shared" si="6"/>
        <v>259.30374268430626</v>
      </c>
      <c r="F36" s="95">
        <f t="shared" si="7"/>
        <v>585824.77777777775</v>
      </c>
      <c r="G36" s="16"/>
    </row>
    <row r="37" spans="1:7" ht="18.75" x14ac:dyDescent="0.3">
      <c r="A37" s="67" t="s">
        <v>41</v>
      </c>
      <c r="B37" s="68">
        <f>('Oct 08'!B40+'Nov 08'!B40+'Dec 08'!B42)/3</f>
        <v>4373.666666666667</v>
      </c>
      <c r="C37" s="68">
        <f>('Oct 08'!C40+'Nov 08'!C40+'Dec 08'!C42)/3</f>
        <v>8285.3333333333339</v>
      </c>
      <c r="D37" s="68">
        <f>('Oct 08'!D40+'Nov 08'!D40+'Dec 08'!D42)/3</f>
        <v>1084641</v>
      </c>
      <c r="E37" s="68">
        <f t="shared" si="6"/>
        <v>247.99352183522595</v>
      </c>
      <c r="F37" s="95">
        <f t="shared" si="7"/>
        <v>361547</v>
      </c>
      <c r="G37" s="16"/>
    </row>
    <row r="38" spans="1:7" ht="18.75" x14ac:dyDescent="0.3">
      <c r="A38" s="67" t="s">
        <v>42</v>
      </c>
      <c r="B38" s="68">
        <f>('Oct 08'!B41+'Nov 08'!B41+'Dec 08'!B43)/3</f>
        <v>5151.333333333333</v>
      </c>
      <c r="C38" s="68">
        <f>('Oct 08'!C41+'Nov 08'!C41+'Dec 08'!C43)/3</f>
        <v>11232.333333333334</v>
      </c>
      <c r="D38" s="68">
        <f>('Oct 08'!D41+'Nov 08'!D41+'Dec 08'!D43)/3</f>
        <v>1299395</v>
      </c>
      <c r="E38" s="68">
        <f t="shared" si="6"/>
        <v>252.24440274362627</v>
      </c>
      <c r="F38" s="95">
        <f t="shared" si="7"/>
        <v>433131.66666666669</v>
      </c>
      <c r="G38" s="16"/>
    </row>
    <row r="39" spans="1:7" ht="18.75" x14ac:dyDescent="0.3">
      <c r="A39" s="67" t="s">
        <v>43</v>
      </c>
      <c r="B39" s="68">
        <f>('Oct 08'!B42+'Nov 08'!B42+'Dec 08'!B44)/3</f>
        <v>8175</v>
      </c>
      <c r="C39" s="68">
        <f>('Oct 08'!C42+'Nov 08'!C42+'Dec 08'!C44)/3</f>
        <v>18405</v>
      </c>
      <c r="D39" s="68">
        <f>('Oct 08'!D42+'Nov 08'!D42+'Dec 08'!D44)/3</f>
        <v>2136061.3333333335</v>
      </c>
      <c r="E39" s="68">
        <f t="shared" si="6"/>
        <v>261.29190621814479</v>
      </c>
      <c r="F39" s="95">
        <f t="shared" si="7"/>
        <v>712020.4444444445</v>
      </c>
      <c r="G39" s="16"/>
    </row>
    <row r="40" spans="1:7" ht="18.75" x14ac:dyDescent="0.3">
      <c r="A40" s="67" t="s">
        <v>44</v>
      </c>
      <c r="B40" s="68">
        <f>('Oct 08'!B43+'Nov 08'!B43+'Dec 08'!B45)/3</f>
        <v>5497.666666666667</v>
      </c>
      <c r="C40" s="68">
        <f>('Oct 08'!C43+'Nov 08'!C43+'Dec 08'!C45)/3</f>
        <v>12034.333333333334</v>
      </c>
      <c r="D40" s="68">
        <f>('Oct 08'!D43+'Nov 08'!D43+'Dec 08'!D45)/3</f>
        <v>1402317.3333333333</v>
      </c>
      <c r="E40" s="68">
        <f t="shared" si="6"/>
        <v>255.07500151579455</v>
      </c>
      <c r="F40" s="95">
        <f t="shared" ref="F40" si="8">D40/3</f>
        <v>467439.11111111107</v>
      </c>
      <c r="G40" s="16"/>
    </row>
    <row r="41" spans="1:7" ht="18.75" x14ac:dyDescent="0.3">
      <c r="A41" s="67" t="s">
        <v>45</v>
      </c>
      <c r="B41" s="68">
        <f>('Oct 08'!B44+'Nov 08'!B44+'Dec 08'!B46)/3</f>
        <v>4535</v>
      </c>
      <c r="C41" s="68">
        <f>('Oct 08'!C44+'Nov 08'!C44+'Dec 08'!C46)/3</f>
        <v>9423.3333333333339</v>
      </c>
      <c r="D41" s="68">
        <f>('Oct 08'!D44+'Nov 08'!D44+'Dec 08'!D46)/3</f>
        <v>1094139.3333333333</v>
      </c>
      <c r="E41" s="68">
        <f t="shared" si="6"/>
        <v>241.26556413083424</v>
      </c>
      <c r="F41" s="95">
        <f t="shared" si="7"/>
        <v>364713.11111111107</v>
      </c>
      <c r="G41" s="16"/>
    </row>
    <row r="42" spans="1:7" ht="18.75" x14ac:dyDescent="0.3">
      <c r="A42" s="139" t="s">
        <v>46</v>
      </c>
      <c r="B42" s="68">
        <f>('Oct 08'!B45+'Nov 08'!B45+'Dec 08'!B47)/3</f>
        <v>5992.333333333333</v>
      </c>
      <c r="C42" s="68">
        <f>('Oct 08'!C45+'Nov 08'!C45+'Dec 08'!C47)/3</f>
        <v>13109</v>
      </c>
      <c r="D42" s="68">
        <f>('Oct 08'!D45+'Nov 08'!D45+'Dec 08'!D47)/3</f>
        <v>1522776</v>
      </c>
      <c r="E42" s="68">
        <f t="shared" si="6"/>
        <v>254.12070979585027</v>
      </c>
      <c r="F42" s="95">
        <f t="shared" si="7"/>
        <v>507592</v>
      </c>
      <c r="G42" s="16"/>
    </row>
    <row r="43" spans="1:7" ht="18.75" x14ac:dyDescent="0.3">
      <c r="A43" s="67" t="s">
        <v>47</v>
      </c>
      <c r="B43" s="68">
        <f>('Oct 08'!B46+'Nov 08'!B46+'Dec 08'!B48)/3</f>
        <v>5835</v>
      </c>
      <c r="C43" s="68">
        <f>('Oct 08'!C46+'Nov 08'!C46+'Dec 08'!C48)/3</f>
        <v>12451.333333333334</v>
      </c>
      <c r="D43" s="68">
        <f>('Oct 08'!D46+'Nov 08'!D46+'Dec 08'!D48)/3</f>
        <v>1448716.6666666667</v>
      </c>
      <c r="E43" s="68">
        <f t="shared" si="6"/>
        <v>248.28049128820339</v>
      </c>
      <c r="F43" s="95">
        <f t="shared" ref="F43" si="9">D43/3</f>
        <v>482905.55555555556</v>
      </c>
      <c r="G43" s="16"/>
    </row>
    <row r="44" spans="1:7" ht="19.5" thickBot="1" x14ac:dyDescent="0.35">
      <c r="A44" s="144" t="s">
        <v>48</v>
      </c>
      <c r="B44" s="108">
        <f>('Oct 08'!B47+'Nov 08'!B47+'Dec 08'!B49)/3</f>
        <v>4592.333333333333</v>
      </c>
      <c r="C44" s="108">
        <f>('Oct 08'!C47+'Nov 08'!C47+'Dec 08'!C49)/3</f>
        <v>9460.3333333333339</v>
      </c>
      <c r="D44" s="108">
        <f>('Oct 08'!D47+'Nov 08'!D47+'Dec 08'!D49)/3</f>
        <v>1102501.3333333333</v>
      </c>
      <c r="E44" s="68">
        <f t="shared" si="6"/>
        <v>240.07432677651158</v>
      </c>
      <c r="F44" s="145">
        <f t="shared" si="7"/>
        <v>367500.44444444444</v>
      </c>
      <c r="G44" s="16"/>
    </row>
    <row r="45" spans="1:7" ht="19.5" thickBot="1" x14ac:dyDescent="0.35">
      <c r="A45" s="64" t="s">
        <v>49</v>
      </c>
      <c r="B45" s="131">
        <f>SUM(B32:B44)</f>
        <v>78122.999999999985</v>
      </c>
      <c r="C45" s="131">
        <f t="shared" ref="C45:F45" si="10">SUM(C32:C44)</f>
        <v>166237</v>
      </c>
      <c r="D45" s="131">
        <f t="shared" si="10"/>
        <v>19548260.333333336</v>
      </c>
      <c r="E45" s="126">
        <f t="shared" si="10"/>
        <v>3248.4557782640013</v>
      </c>
      <c r="F45" s="146">
        <f t="shared" si="10"/>
        <v>6516086.777777778</v>
      </c>
      <c r="G45" s="16"/>
    </row>
    <row r="46" spans="1:7" ht="19.5" thickBot="1" x14ac:dyDescent="0.35">
      <c r="A46" s="130"/>
      <c r="B46" s="78"/>
      <c r="C46" s="78"/>
      <c r="D46" s="91"/>
      <c r="E46" s="74"/>
      <c r="F46" s="111"/>
      <c r="G46" s="16"/>
    </row>
    <row r="47" spans="1:7" ht="19.5" thickBot="1" x14ac:dyDescent="0.35">
      <c r="A47" s="112" t="s">
        <v>50</v>
      </c>
      <c r="B47" s="129"/>
      <c r="C47" s="129"/>
      <c r="D47" s="114"/>
      <c r="E47" s="129"/>
      <c r="F47" s="123"/>
      <c r="G47" s="16"/>
    </row>
    <row r="48" spans="1:7" ht="18.75" x14ac:dyDescent="0.3">
      <c r="A48" s="115" t="s">
        <v>51</v>
      </c>
      <c r="B48" s="116">
        <f>('Oct 08'!B51+'Nov 08'!B51+'Dec 08'!B53)/3</f>
        <v>4034.3333333333335</v>
      </c>
      <c r="C48" s="116">
        <f>('Oct 08'!C51+'Nov 08'!C51+'Dec 08'!C53)/3</f>
        <v>8503.6666666666661</v>
      </c>
      <c r="D48" s="116">
        <f>('Oct 08'!D51+'Nov 08'!D51+'Dec 08'!D53)/3</f>
        <v>1002699</v>
      </c>
      <c r="E48" s="68">
        <f>D48/B48</f>
        <v>248.54143600760142</v>
      </c>
      <c r="F48" s="94">
        <f>D48/3</f>
        <v>334233</v>
      </c>
      <c r="G48" s="16"/>
    </row>
    <row r="49" spans="1:7" ht="18.75" x14ac:dyDescent="0.3">
      <c r="A49" s="67" t="s">
        <v>52</v>
      </c>
      <c r="B49" s="68">
        <f>('Oct 08'!B52+'Nov 08'!B52+'Dec 08'!B54)/3</f>
        <v>7008</v>
      </c>
      <c r="C49" s="68">
        <f>('Oct 08'!C52+'Nov 08'!C52+'Dec 08'!C54)/3</f>
        <v>16251.333333333334</v>
      </c>
      <c r="D49" s="68">
        <f>('Oct 08'!D52+'Nov 08'!D52+'Dec 08'!D54)/3</f>
        <v>1884283.3333333333</v>
      </c>
      <c r="E49" s="68">
        <f t="shared" ref="E49:E54" si="11">D49/B49</f>
        <v>268.87604642313545</v>
      </c>
      <c r="F49" s="95">
        <f t="shared" ref="F49:F54" si="12">D49/3</f>
        <v>628094.44444444438</v>
      </c>
      <c r="G49" s="16"/>
    </row>
    <row r="50" spans="1:7" ht="18.75" x14ac:dyDescent="0.3">
      <c r="A50" s="67" t="s">
        <v>53</v>
      </c>
      <c r="B50" s="68">
        <f>('Oct 08'!B53+'Nov 08'!B53+'Dec 08'!B55)/3</f>
        <v>17994</v>
      </c>
      <c r="C50" s="68">
        <f>('Oct 08'!C53+'Nov 08'!C53+'Dec 08'!C55)/3</f>
        <v>36772.333333333336</v>
      </c>
      <c r="D50" s="68">
        <f>('Oct 08'!D53+'Nov 08'!D53+'Dec 08'!D55)/3</f>
        <v>4284286.666666667</v>
      </c>
      <c r="E50" s="68">
        <f t="shared" si="11"/>
        <v>238.09529102293359</v>
      </c>
      <c r="F50" s="95">
        <f t="shared" si="12"/>
        <v>1428095.5555555557</v>
      </c>
      <c r="G50" s="16"/>
    </row>
    <row r="51" spans="1:7" ht="18.75" x14ac:dyDescent="0.3">
      <c r="A51" s="67" t="s">
        <v>54</v>
      </c>
      <c r="B51" s="68">
        <f>('Oct 08'!B54+'Nov 08'!B54+'Dec 08'!B56)/3</f>
        <v>5555.666666666667</v>
      </c>
      <c r="C51" s="68">
        <f>('Oct 08'!C54+'Nov 08'!C54+'Dec 08'!C56)/3</f>
        <v>12015.333333333334</v>
      </c>
      <c r="D51" s="68">
        <f>('Oct 08'!D54+'Nov 08'!D54+'Dec 08'!D56)/3</f>
        <v>1397146.3333333333</v>
      </c>
      <c r="E51" s="68">
        <f t="shared" si="11"/>
        <v>251.4813103737925</v>
      </c>
      <c r="F51" s="95">
        <f t="shared" si="12"/>
        <v>465715.44444444444</v>
      </c>
      <c r="G51" s="16"/>
    </row>
    <row r="52" spans="1:7" ht="18.75" x14ac:dyDescent="0.3">
      <c r="A52" s="67" t="s">
        <v>55</v>
      </c>
      <c r="B52" s="68">
        <f>('Oct 08'!B55+'Nov 08'!B55+'Dec 08'!B57)/3</f>
        <v>4576</v>
      </c>
      <c r="C52" s="68">
        <f>('Oct 08'!C55+'Nov 08'!C55+'Dec 08'!C57)/3</f>
        <v>9587.3333333333339</v>
      </c>
      <c r="D52" s="68">
        <f>('Oct 08'!D55+'Nov 08'!D55+'Dec 08'!D57)/3</f>
        <v>1122473</v>
      </c>
      <c r="E52" s="68">
        <f t="shared" si="11"/>
        <v>245.29567307692307</v>
      </c>
      <c r="F52" s="95">
        <f t="shared" si="12"/>
        <v>374157.66666666669</v>
      </c>
      <c r="G52" s="16"/>
    </row>
    <row r="53" spans="1:7" ht="18.75" x14ac:dyDescent="0.3">
      <c r="A53" s="67" t="s">
        <v>56</v>
      </c>
      <c r="B53" s="68">
        <f>('Oct 08'!B56+'Nov 08'!B56+'Dec 08'!B58)/3</f>
        <v>4420.666666666667</v>
      </c>
      <c r="C53" s="68">
        <f>('Oct 08'!C56+'Nov 08'!C56+'Dec 08'!C58)/3</f>
        <v>8867</v>
      </c>
      <c r="D53" s="68">
        <f>('Oct 08'!D56+'Nov 08'!D56+'Dec 08'!D58)/3</f>
        <v>1035169</v>
      </c>
      <c r="E53" s="68">
        <f t="shared" si="11"/>
        <v>234.16581209470667</v>
      </c>
      <c r="F53" s="95">
        <f t="shared" si="12"/>
        <v>345056.33333333331</v>
      </c>
      <c r="G53" s="16"/>
    </row>
    <row r="54" spans="1:7" ht="19.5" thickBot="1" x14ac:dyDescent="0.35">
      <c r="A54" s="67" t="s">
        <v>57</v>
      </c>
      <c r="B54" s="71">
        <f>('Oct 08'!B57+'Nov 08'!B57+'Dec 08'!B59)/3</f>
        <v>6471.666666666667</v>
      </c>
      <c r="C54" s="71">
        <f>('Oct 08'!C57+'Nov 08'!C57+'Dec 08'!C59)/3</f>
        <v>13349</v>
      </c>
      <c r="D54" s="71">
        <f>('Oct 08'!D57+'Nov 08'!D57+'Dec 08'!D59)/3</f>
        <v>1553762.6666666667</v>
      </c>
      <c r="E54" s="71">
        <f t="shared" si="11"/>
        <v>240.08694308524338</v>
      </c>
      <c r="F54" s="117">
        <f t="shared" si="12"/>
        <v>517920.88888888893</v>
      </c>
      <c r="G54" s="16"/>
    </row>
    <row r="55" spans="1:7" ht="19.5" thickBot="1" x14ac:dyDescent="0.35">
      <c r="A55" s="64" t="s">
        <v>49</v>
      </c>
      <c r="B55" s="77">
        <f>SUM(B48:B54)</f>
        <v>50060.333333333328</v>
      </c>
      <c r="C55" s="131">
        <f t="shared" ref="C55:D55" si="13">SUM(C48:C54)</f>
        <v>105346</v>
      </c>
      <c r="D55" s="131">
        <f t="shared" si="13"/>
        <v>12279820</v>
      </c>
      <c r="E55" s="132">
        <f>D55/B55</f>
        <v>245.30040417895742</v>
      </c>
      <c r="F55" s="133">
        <f>D55/3</f>
        <v>4093273.3333333335</v>
      </c>
      <c r="G55" s="16"/>
    </row>
    <row r="56" spans="1:7" ht="19.5" thickBot="1" x14ac:dyDescent="0.35">
      <c r="A56" s="130"/>
      <c r="B56" s="78"/>
      <c r="C56" s="78"/>
      <c r="D56" s="91"/>
      <c r="E56" s="74"/>
      <c r="F56" s="111"/>
      <c r="G56" s="16"/>
    </row>
    <row r="57" spans="1:7" ht="19.5" thickBot="1" x14ac:dyDescent="0.35">
      <c r="A57" s="112" t="s">
        <v>58</v>
      </c>
      <c r="B57" s="129"/>
      <c r="C57" s="129"/>
      <c r="D57" s="114"/>
      <c r="E57" s="129"/>
      <c r="F57" s="123"/>
      <c r="G57" s="16"/>
    </row>
    <row r="58" spans="1:7" ht="18.75" x14ac:dyDescent="0.3">
      <c r="A58" s="115" t="s">
        <v>59</v>
      </c>
      <c r="B58" s="75">
        <f>('Oct 08'!B61+'Nov 08'!B61+'Dec 08'!B63)/3</f>
        <v>6969</v>
      </c>
      <c r="C58" s="75">
        <f>('Oct 08'!C61+'Nov 08'!C61+'Dec 08'!C63)/3</f>
        <v>15188.333333333334</v>
      </c>
      <c r="D58" s="255">
        <f>('Oct 08'!D61+'Nov 08'!D61+'Dec 08'!D63)/3</f>
        <v>1764239.6666666667</v>
      </c>
      <c r="E58" s="68">
        <f>D58/B58</f>
        <v>253.15535466590137</v>
      </c>
      <c r="F58" s="257">
        <f>D58/3</f>
        <v>588079.88888888888</v>
      </c>
      <c r="G58" s="16"/>
    </row>
    <row r="59" spans="1:7" ht="18.75" x14ac:dyDescent="0.3">
      <c r="A59" s="67" t="s">
        <v>60</v>
      </c>
      <c r="B59" s="68">
        <f>('Oct 08'!B62+'Nov 08'!B62+'Dec 08'!B64)/3</f>
        <v>7162.333333333333</v>
      </c>
      <c r="C59" s="68">
        <f>('Oct 08'!C62+'Nov 08'!C62+'Dec 08'!C64)/3</f>
        <v>15024.333333333334</v>
      </c>
      <c r="D59" s="256">
        <f>('Oct 08'!D62+'Nov 08'!D62+'Dec 08'!D64)/3</f>
        <v>1758747</v>
      </c>
      <c r="E59" s="68">
        <f t="shared" ref="E59:E66" si="14">D59/B59</f>
        <v>245.55503327593431</v>
      </c>
      <c r="F59" s="258">
        <f t="shared" ref="F59" si="15">D59/3</f>
        <v>586249</v>
      </c>
      <c r="G59" s="16"/>
    </row>
    <row r="60" spans="1:7" ht="18.75" x14ac:dyDescent="0.3">
      <c r="A60" s="67" t="s">
        <v>61</v>
      </c>
      <c r="B60" s="68">
        <f>('Oct 08'!B63+'Nov 08'!B63+'Dec 08'!B65)/3</f>
        <v>8936.3333333333339</v>
      </c>
      <c r="C60" s="68">
        <f>('Oct 08'!C63+'Nov 08'!C63+'Dec 08'!C65)/3</f>
        <v>18439.666666666668</v>
      </c>
      <c r="D60" s="256">
        <f>('Oct 08'!D63+'Nov 08'!D63+'Dec 08'!D65)/3</f>
        <v>2154657.6666666665</v>
      </c>
      <c r="E60" s="68">
        <f t="shared" si="14"/>
        <v>241.1120519228617</v>
      </c>
      <c r="F60" s="258">
        <f t="shared" ref="F60:F66" si="16">D60/3</f>
        <v>718219.22222222213</v>
      </c>
      <c r="G60" s="16"/>
    </row>
    <row r="61" spans="1:7" ht="18.75" x14ac:dyDescent="0.3">
      <c r="A61" s="67" t="s">
        <v>62</v>
      </c>
      <c r="B61" s="68">
        <f>('Oct 08'!B64+'Nov 08'!B64+'Dec 08'!B66)/3</f>
        <v>4454.333333333333</v>
      </c>
      <c r="C61" s="68">
        <f>('Oct 08'!C64+'Nov 08'!C64+'Dec 08'!C66)/3</f>
        <v>10384.333333333334</v>
      </c>
      <c r="D61" s="256">
        <f>('Oct 08'!D64+'Nov 08'!D64+'Dec 08'!D66)/3</f>
        <v>1200490</v>
      </c>
      <c r="E61" s="68">
        <f t="shared" si="14"/>
        <v>269.51058893960936</v>
      </c>
      <c r="F61" s="258">
        <f t="shared" si="16"/>
        <v>400163.33333333331</v>
      </c>
      <c r="G61" s="16"/>
    </row>
    <row r="62" spans="1:7" ht="18.75" x14ac:dyDescent="0.3">
      <c r="A62" s="67" t="s">
        <v>63</v>
      </c>
      <c r="B62" s="68">
        <f>('Oct 08'!B65+'Nov 08'!B65+'Dec 08'!B67)/3</f>
        <v>3301</v>
      </c>
      <c r="C62" s="68">
        <f>('Oct 08'!C65+'Nov 08'!C65+'Dec 08'!C67)/3</f>
        <v>7036.666666666667</v>
      </c>
      <c r="D62" s="256">
        <f>('Oct 08'!D65+'Nov 08'!D65+'Dec 08'!D67)/3</f>
        <v>811275.66666666663</v>
      </c>
      <c r="E62" s="68">
        <f t="shared" si="14"/>
        <v>245.76663637281629</v>
      </c>
      <c r="F62" s="258">
        <f t="shared" si="16"/>
        <v>270425.22222222219</v>
      </c>
      <c r="G62" s="16"/>
    </row>
    <row r="63" spans="1:7" ht="18.75" x14ac:dyDescent="0.3">
      <c r="A63" s="67" t="s">
        <v>64</v>
      </c>
      <c r="B63" s="68">
        <f>('Oct 08'!B66+'Nov 08'!B66+'Dec 08'!B68)/3</f>
        <v>5796.333333333333</v>
      </c>
      <c r="C63" s="68">
        <f>('Oct 08'!C66+'Nov 08'!C66+'Dec 08'!C68)/3</f>
        <v>12350.333333333334</v>
      </c>
      <c r="D63" s="256">
        <f>('Oct 08'!D66+'Nov 08'!D66+'Dec 08'!D68)/3</f>
        <v>1441204</v>
      </c>
      <c r="E63" s="68">
        <f t="shared" si="14"/>
        <v>248.64063488412216</v>
      </c>
      <c r="F63" s="258">
        <f t="shared" ref="F63" si="17">D63/3</f>
        <v>480401.33333333331</v>
      </c>
      <c r="G63" s="16"/>
    </row>
    <row r="64" spans="1:7" ht="18.75" x14ac:dyDescent="0.3">
      <c r="A64" s="67" t="s">
        <v>65</v>
      </c>
      <c r="B64" s="68">
        <f>('Oct 08'!B67+'Nov 08'!B67+'Dec 08'!B69)/3</f>
        <v>2074.6666666666665</v>
      </c>
      <c r="C64" s="68">
        <f>('Oct 08'!C67+'Nov 08'!C67+'Dec 08'!C69)/3</f>
        <v>4432</v>
      </c>
      <c r="D64" s="256">
        <f>('Oct 08'!D67+'Nov 08'!D67+'Dec 08'!D69)/3</f>
        <v>513430.33333333331</v>
      </c>
      <c r="E64" s="68">
        <f t="shared" si="14"/>
        <v>247.47606041131107</v>
      </c>
      <c r="F64" s="258">
        <f t="shared" si="16"/>
        <v>171143.44444444444</v>
      </c>
      <c r="G64" s="16"/>
    </row>
    <row r="65" spans="1:7" ht="18.75" x14ac:dyDescent="0.3">
      <c r="A65" s="67" t="s">
        <v>66</v>
      </c>
      <c r="B65" s="68">
        <f>('Oct 08'!B68+'Nov 08'!B68+'Dec 08'!B70)/3</f>
        <v>6609.666666666667</v>
      </c>
      <c r="C65" s="68">
        <f>('Oct 08'!C68+'Nov 08'!C68+'Dec 08'!C70)/3</f>
        <v>13884.333333333334</v>
      </c>
      <c r="D65" s="256">
        <f>('Oct 08'!D68+'Nov 08'!D68+'Dec 08'!D70)/3</f>
        <v>1625598</v>
      </c>
      <c r="E65" s="68">
        <f t="shared" si="14"/>
        <v>245.94250844722376</v>
      </c>
      <c r="F65" s="259">
        <f t="shared" ref="F65" si="18">D65/3</f>
        <v>541866</v>
      </c>
      <c r="G65" s="16"/>
    </row>
    <row r="66" spans="1:7" ht="19.5" thickBot="1" x14ac:dyDescent="0.35">
      <c r="A66" s="67" t="s">
        <v>67</v>
      </c>
      <c r="B66" s="108">
        <f>('Oct 08'!B69+'Nov 08'!B69+'Dec 08'!B71)/3</f>
        <v>525.66666666666663</v>
      </c>
      <c r="C66" s="108">
        <f>('Oct 08'!C69+'Nov 08'!C69+'Dec 08'!C71)/3</f>
        <v>963.33333333333337</v>
      </c>
      <c r="D66" s="260">
        <f>('Oct 08'!D69+'Nov 08'!D69+'Dec 08'!D71)/3</f>
        <v>114159</v>
      </c>
      <c r="E66" s="71">
        <f t="shared" si="14"/>
        <v>217.1699429296132</v>
      </c>
      <c r="F66" s="259">
        <f t="shared" si="16"/>
        <v>38053</v>
      </c>
      <c r="G66" s="16"/>
    </row>
    <row r="67" spans="1:7" ht="19.5" thickBot="1" x14ac:dyDescent="0.35">
      <c r="A67" s="64" t="s">
        <v>49</v>
      </c>
      <c r="B67" s="77">
        <f>SUM(B58:B66)</f>
        <v>45829.333333333321</v>
      </c>
      <c r="C67" s="131">
        <f t="shared" ref="C67:D67" si="19">SUM(C58:C66)</f>
        <v>97703.333333333328</v>
      </c>
      <c r="D67" s="131">
        <f t="shared" si="19"/>
        <v>11383801.333333334</v>
      </c>
      <c r="E67" s="132">
        <f>D67/B67</f>
        <v>248.39552542767376</v>
      </c>
      <c r="F67" s="133">
        <f>D67/3</f>
        <v>3794600.4444444445</v>
      </c>
      <c r="G67" s="16"/>
    </row>
    <row r="68" spans="1:7" ht="19.5" thickBot="1" x14ac:dyDescent="0.35">
      <c r="A68" s="130"/>
      <c r="B68" s="78"/>
      <c r="C68" s="78"/>
      <c r="D68" s="91"/>
      <c r="E68" s="74"/>
      <c r="F68" s="111"/>
      <c r="G68" s="16"/>
    </row>
    <row r="69" spans="1:7" ht="19.5" thickBot="1" x14ac:dyDescent="0.35">
      <c r="A69" s="112" t="s">
        <v>68</v>
      </c>
      <c r="B69" s="129"/>
      <c r="C69" s="129"/>
      <c r="D69" s="114"/>
      <c r="E69" s="129"/>
      <c r="F69" s="123"/>
      <c r="G69" s="16"/>
    </row>
    <row r="70" spans="1:7" ht="18.75" x14ac:dyDescent="0.3">
      <c r="A70" s="115" t="s">
        <v>69</v>
      </c>
      <c r="B70" s="116">
        <f>('Oct 08'!B73+'Nov 08'!B73+'Dec 08'!B75)/3</f>
        <v>3454.3333333333335</v>
      </c>
      <c r="C70" s="116">
        <f>('Oct 08'!C73+'Nov 08'!C73+'Dec 08'!C75)/3</f>
        <v>7423</v>
      </c>
      <c r="D70" s="116">
        <f>('Oct 08'!D73+'Nov 08'!D73+'Dec 08'!D75)/3</f>
        <v>859916</v>
      </c>
      <c r="E70" s="68">
        <f>D70/B70</f>
        <v>248.93833831901958</v>
      </c>
      <c r="F70" s="94">
        <f>D70/3</f>
        <v>286638.66666666669</v>
      </c>
      <c r="G70" s="16"/>
    </row>
    <row r="71" spans="1:7" ht="18.75" x14ac:dyDescent="0.3">
      <c r="A71" s="67" t="s">
        <v>70</v>
      </c>
      <c r="B71" s="68">
        <f>('Oct 08'!B74+'Nov 08'!B74+'Dec 08'!B76)/3</f>
        <v>5736</v>
      </c>
      <c r="C71" s="68">
        <f>('Oct 08'!C74+'Nov 08'!C74+'Dec 08'!C76)/3</f>
        <v>11285.333333333334</v>
      </c>
      <c r="D71" s="68">
        <f>('Oct 08'!D74+'Nov 08'!D74+'Dec 08'!D76)/3</f>
        <v>1312147.3333333333</v>
      </c>
      <c r="E71" s="68">
        <f t="shared" ref="E71:E75" si="20">D71/B71</f>
        <v>228.75650860065085</v>
      </c>
      <c r="F71" s="95">
        <f t="shared" ref="F71:F75" si="21">D71/3</f>
        <v>437382.44444444444</v>
      </c>
      <c r="G71" s="16"/>
    </row>
    <row r="72" spans="1:7" ht="18.75" x14ac:dyDescent="0.3">
      <c r="A72" s="67" t="s">
        <v>68</v>
      </c>
      <c r="B72" s="68">
        <f>('Oct 08'!B75+'Nov 08'!B75+'Dec 08'!B77)/3</f>
        <v>7127</v>
      </c>
      <c r="C72" s="68">
        <f>('Oct 08'!C75+'Nov 08'!C75+'Dec 08'!C77)/3</f>
        <v>15011.333333333334</v>
      </c>
      <c r="D72" s="68">
        <f>('Oct 08'!D75+'Nov 08'!D75+'Dec 08'!D77)/3</f>
        <v>1743143.6666666667</v>
      </c>
      <c r="E72" s="68">
        <f t="shared" si="20"/>
        <v>244.5830877882232</v>
      </c>
      <c r="F72" s="95">
        <f t="shared" si="21"/>
        <v>581047.88888888888</v>
      </c>
      <c r="G72" s="16"/>
    </row>
    <row r="73" spans="1:7" ht="18.75" x14ac:dyDescent="0.3">
      <c r="A73" s="67" t="s">
        <v>71</v>
      </c>
      <c r="B73" s="68">
        <f>('Oct 08'!B76+'Nov 08'!B76+'Dec 08'!B78)/3</f>
        <v>3451</v>
      </c>
      <c r="C73" s="68">
        <f>('Oct 08'!C76+'Nov 08'!C76+'Dec 08'!C78)/3</f>
        <v>6265</v>
      </c>
      <c r="D73" s="68">
        <f>('Oct 08'!D76+'Nov 08'!D76+'Dec 08'!D78)/3</f>
        <v>828954.33333333337</v>
      </c>
      <c r="E73" s="68">
        <f t="shared" si="20"/>
        <v>240.20699314208443</v>
      </c>
      <c r="F73" s="95">
        <f t="shared" si="21"/>
        <v>276318.11111111112</v>
      </c>
      <c r="G73" s="16"/>
    </row>
    <row r="74" spans="1:7" ht="18.75" x14ac:dyDescent="0.3">
      <c r="A74" s="67" t="s">
        <v>72</v>
      </c>
      <c r="B74" s="68">
        <f>('Oct 08'!B77+'Nov 08'!B77+'Dec 08'!B79)/3</f>
        <v>5200.666666666667</v>
      </c>
      <c r="C74" s="68">
        <f>('Oct 08'!C77+'Nov 08'!C77+'Dec 08'!C79)/3</f>
        <v>10935</v>
      </c>
      <c r="D74" s="68">
        <f>('Oct 08'!D77+'Nov 08'!D77+'Dec 08'!D79)/3</f>
        <v>1270865.6666666667</v>
      </c>
      <c r="E74" s="68">
        <f t="shared" si="20"/>
        <v>244.36591462632995</v>
      </c>
      <c r="F74" s="95">
        <f t="shared" si="21"/>
        <v>423621.88888888893</v>
      </c>
      <c r="G74" s="16"/>
    </row>
    <row r="75" spans="1:7" ht="19.5" thickBot="1" x14ac:dyDescent="0.35">
      <c r="A75" s="76" t="s">
        <v>73</v>
      </c>
      <c r="B75" s="71">
        <f>('Oct 08'!B78+'Nov 08'!B78+'Dec 08'!B80)/3</f>
        <v>3401</v>
      </c>
      <c r="C75" s="71">
        <f>('Oct 08'!C78+'Nov 08'!C78+'Dec 08'!C80)/3</f>
        <v>7550.666666666667</v>
      </c>
      <c r="D75" s="71">
        <f>('Oct 08'!D78+'Nov 08'!D78+'Dec 08'!D80)/3</f>
        <v>858186</v>
      </c>
      <c r="E75" s="71">
        <f t="shared" si="20"/>
        <v>252.33343134372242</v>
      </c>
      <c r="F75" s="117">
        <f t="shared" si="21"/>
        <v>286062</v>
      </c>
      <c r="G75" s="16"/>
    </row>
    <row r="76" spans="1:7" ht="19.5" thickBot="1" x14ac:dyDescent="0.35">
      <c r="A76" s="64" t="s">
        <v>49</v>
      </c>
      <c r="B76" s="77">
        <f>SUM(B70:B75)</f>
        <v>28370.000000000004</v>
      </c>
      <c r="C76" s="131">
        <f t="shared" ref="C76:D76" si="22">SUM(C70:C75)</f>
        <v>58470.333333333336</v>
      </c>
      <c r="D76" s="131">
        <f t="shared" si="22"/>
        <v>6873213</v>
      </c>
      <c r="E76" s="132">
        <f>D76/B76</f>
        <v>242.27046175537538</v>
      </c>
      <c r="F76" s="133">
        <f>D76/3</f>
        <v>2291071</v>
      </c>
      <c r="G76" s="16"/>
    </row>
    <row r="77" spans="1:7" ht="19.5" thickBot="1" x14ac:dyDescent="0.35">
      <c r="A77" s="130"/>
      <c r="B77" s="78"/>
      <c r="C77" s="78"/>
      <c r="D77" s="91"/>
      <c r="E77" s="74"/>
      <c r="F77" s="111"/>
      <c r="G77" s="16"/>
    </row>
    <row r="78" spans="1:7" ht="19.5" thickBot="1" x14ac:dyDescent="0.35">
      <c r="A78" s="112" t="s">
        <v>74</v>
      </c>
      <c r="B78" s="129"/>
      <c r="C78" s="129"/>
      <c r="D78" s="114"/>
      <c r="E78" s="129"/>
      <c r="F78" s="123"/>
      <c r="G78" s="16"/>
    </row>
    <row r="79" spans="1:7" ht="18.75" x14ac:dyDescent="0.3">
      <c r="A79" s="115" t="s">
        <v>75</v>
      </c>
      <c r="B79" s="116">
        <f>('Oct 08'!B82+'Nov 08'!B82+'Dec 08'!B84)/3</f>
        <v>1918</v>
      </c>
      <c r="C79" s="116">
        <f>('Oct 08'!C82+'Nov 08'!C82+'Dec 08'!C84)/3</f>
        <v>4011.6666666666665</v>
      </c>
      <c r="D79" s="116">
        <f>('Oct 08'!D82+'Nov 08'!D82+'Dec 08'!D84)/3</f>
        <v>465164</v>
      </c>
      <c r="E79" s="68">
        <f>D79/B79</f>
        <v>242.52554744525548</v>
      </c>
      <c r="F79" s="94">
        <f>D79/3</f>
        <v>155054.66666666666</v>
      </c>
      <c r="G79" s="16"/>
    </row>
    <row r="80" spans="1:7" ht="18.75" x14ac:dyDescent="0.3">
      <c r="A80" s="67" t="s">
        <v>76</v>
      </c>
      <c r="B80" s="68">
        <f>('Oct 08'!B83+'Nov 08'!B83+'Dec 08'!B85)/3</f>
        <v>131.33333333333334</v>
      </c>
      <c r="C80" s="68">
        <f>('Oct 08'!C83+'Nov 08'!C83+'Dec 08'!C85)/3</f>
        <v>286</v>
      </c>
      <c r="D80" s="68">
        <f>('Oct 08'!D83+'Nov 08'!D83+'Dec 08'!D85)/3</f>
        <v>31286.333333333332</v>
      </c>
      <c r="E80" s="68">
        <f t="shared" ref="E80:E88" si="23">D80/B80</f>
        <v>238.2208121827411</v>
      </c>
      <c r="F80" s="95">
        <f t="shared" ref="F80:F88" si="24">D80/3</f>
        <v>10428.777777777777</v>
      </c>
      <c r="G80" s="16"/>
    </row>
    <row r="81" spans="1:7" ht="18.75" x14ac:dyDescent="0.3">
      <c r="A81" s="67" t="s">
        <v>77</v>
      </c>
      <c r="B81" s="68">
        <f>('Oct 08'!B84+'Nov 08'!B84+'Dec 08'!B86)/3</f>
        <v>5909</v>
      </c>
      <c r="C81" s="68">
        <f>('Oct 08'!C84+'Nov 08'!C84+'Dec 08'!C86)/3</f>
        <v>12344.666666666666</v>
      </c>
      <c r="D81" s="68">
        <f>('Oct 08'!D84+'Nov 08'!D84+'Dec 08'!D86)/3</f>
        <v>1438256.6666666667</v>
      </c>
      <c r="E81" s="68">
        <f t="shared" si="23"/>
        <v>243.4010266824618</v>
      </c>
      <c r="F81" s="95">
        <f t="shared" si="24"/>
        <v>479418.88888888893</v>
      </c>
      <c r="G81" s="16"/>
    </row>
    <row r="82" spans="1:7" ht="18.75" x14ac:dyDescent="0.3">
      <c r="A82" s="67" t="s">
        <v>74</v>
      </c>
      <c r="B82" s="68">
        <f>('Oct 08'!B85+'Nov 08'!B85+'Dec 08'!B87)/3</f>
        <v>9637.6666666666661</v>
      </c>
      <c r="C82" s="68">
        <f>('Oct 08'!C85+'Nov 08'!C85+'Dec 08'!C87)/3</f>
        <v>19315.666666666668</v>
      </c>
      <c r="D82" s="68">
        <f>('Oct 08'!D85+'Nov 08'!D85+'Dec 08'!D87)/3</f>
        <v>2255999.3333333335</v>
      </c>
      <c r="E82" s="68">
        <f t="shared" si="23"/>
        <v>234.08148583682083</v>
      </c>
      <c r="F82" s="95">
        <f t="shared" si="24"/>
        <v>751999.77777777787</v>
      </c>
      <c r="G82" s="16"/>
    </row>
    <row r="83" spans="1:7" ht="18.75" x14ac:dyDescent="0.3">
      <c r="A83" s="67" t="s">
        <v>78</v>
      </c>
      <c r="B83" s="68">
        <f>('Oct 08'!B86+'Nov 08'!B86+'Dec 08'!B88)/3</f>
        <v>7195</v>
      </c>
      <c r="C83" s="68">
        <f>('Oct 08'!C86+'Nov 08'!C86+'Dec 08'!C88)/3</f>
        <v>15268</v>
      </c>
      <c r="D83" s="68">
        <f>('Oct 08'!D86+'Nov 08'!D86+'Dec 08'!D88)/3</f>
        <v>1785566.6666666667</v>
      </c>
      <c r="E83" s="68">
        <f t="shared" si="23"/>
        <v>248.16770905721566</v>
      </c>
      <c r="F83" s="95">
        <f t="shared" si="24"/>
        <v>595188.88888888888</v>
      </c>
      <c r="G83" s="16"/>
    </row>
    <row r="84" spans="1:7" ht="18.75" x14ac:dyDescent="0.3">
      <c r="A84" s="67" t="s">
        <v>79</v>
      </c>
      <c r="B84" s="68">
        <f>('Oct 08'!B87+'Nov 08'!B87+'Dec 08'!B89)/3</f>
        <v>5994.333333333333</v>
      </c>
      <c r="C84" s="68">
        <f>('Oct 08'!C87+'Nov 08'!C87+'Dec 08'!C89)/3</f>
        <v>12321</v>
      </c>
      <c r="D84" s="68">
        <f>('Oct 08'!D87+'Nov 08'!D87+'Dec 08'!D89)/3</f>
        <v>1443704.6666666667</v>
      </c>
      <c r="E84" s="68">
        <f t="shared" si="23"/>
        <v>240.84490908079854</v>
      </c>
      <c r="F84" s="95">
        <f t="shared" si="24"/>
        <v>481234.88888888893</v>
      </c>
      <c r="G84" s="16"/>
    </row>
    <row r="85" spans="1:7" ht="18.75" x14ac:dyDescent="0.3">
      <c r="A85" s="67" t="s">
        <v>80</v>
      </c>
      <c r="B85" s="68">
        <f>('Oct 08'!B88+'Nov 08'!B88+'Dec 08'!B90)/3</f>
        <v>2443.6666666666665</v>
      </c>
      <c r="C85" s="68">
        <f>('Oct 08'!C88+'Nov 08'!C88+'Dec 08'!C90)/3</f>
        <v>5014.333333333333</v>
      </c>
      <c r="D85" s="68">
        <f>('Oct 08'!D88+'Nov 08'!D88+'Dec 08'!D90)/3</f>
        <v>572354.33333333337</v>
      </c>
      <c r="E85" s="68">
        <f t="shared" si="23"/>
        <v>234.21947892511255</v>
      </c>
      <c r="F85" s="95">
        <f t="shared" si="24"/>
        <v>190784.77777777778</v>
      </c>
      <c r="G85" s="16"/>
    </row>
    <row r="86" spans="1:7" ht="18.75" x14ac:dyDescent="0.3">
      <c r="A86" s="67" t="s">
        <v>81</v>
      </c>
      <c r="B86" s="68">
        <f>('Oct 08'!B89+'Nov 08'!B89+'Dec 08'!B91)/3</f>
        <v>4434</v>
      </c>
      <c r="C86" s="68">
        <f>('Oct 08'!C89+'Nov 08'!C89+'Dec 08'!C91)/3</f>
        <v>9252.3333333333339</v>
      </c>
      <c r="D86" s="68">
        <f>('Oct 08'!D89+'Nov 08'!D89+'Dec 08'!D91)/3</f>
        <v>1078674.6666666667</v>
      </c>
      <c r="E86" s="68">
        <f t="shared" si="23"/>
        <v>243.27349270786348</v>
      </c>
      <c r="F86" s="95">
        <f t="shared" si="24"/>
        <v>359558.22222222225</v>
      </c>
      <c r="G86" s="16"/>
    </row>
    <row r="87" spans="1:7" ht="18.75" x14ac:dyDescent="0.3">
      <c r="A87" s="67" t="s">
        <v>82</v>
      </c>
      <c r="B87" s="68">
        <f>('Oct 08'!B90+'Nov 08'!B90+'Dec 08'!B92)/3</f>
        <v>1790.3333333333333</v>
      </c>
      <c r="C87" s="68">
        <f>('Oct 08'!C90+'Nov 08'!C90+'Dec 08'!C92)/3</f>
        <v>3674.6666666666665</v>
      </c>
      <c r="D87" s="68">
        <f>('Oct 08'!D90+'Nov 08'!D90+'Dec 08'!D92)/3</f>
        <v>426196.66666666669</v>
      </c>
      <c r="E87" s="68">
        <f t="shared" si="23"/>
        <v>238.05436603984361</v>
      </c>
      <c r="F87" s="95">
        <f t="shared" si="24"/>
        <v>142065.55555555556</v>
      </c>
      <c r="G87" s="16"/>
    </row>
    <row r="88" spans="1:7" ht="19.5" thickBot="1" x14ac:dyDescent="0.35">
      <c r="A88" s="69" t="s">
        <v>83</v>
      </c>
      <c r="B88" s="71">
        <f>('Oct 08'!B91+'Nov 08'!B91+'Dec 08'!B93)/3</f>
        <v>7895.666666666667</v>
      </c>
      <c r="C88" s="71">
        <f>('Oct 08'!C91+'Nov 08'!C91+'Dec 08'!C93)/3</f>
        <v>16317.666666666666</v>
      </c>
      <c r="D88" s="71">
        <f>('Oct 08'!D91+'Nov 08'!D91+'Dec 08'!D93)/3</f>
        <v>1899698.6666666667</v>
      </c>
      <c r="E88" s="71">
        <f t="shared" si="23"/>
        <v>240.60016042554989</v>
      </c>
      <c r="F88" s="117">
        <f t="shared" si="24"/>
        <v>633232.88888888888</v>
      </c>
      <c r="G88" s="16"/>
    </row>
    <row r="89" spans="1:7" ht="19.5" thickBot="1" x14ac:dyDescent="0.35">
      <c r="A89" s="64" t="s">
        <v>49</v>
      </c>
      <c r="B89" s="77">
        <f>SUM(B79:B88)</f>
        <v>47349</v>
      </c>
      <c r="C89" s="131">
        <f t="shared" ref="C89:D89" si="25">SUM(C79:C88)</f>
        <v>97806</v>
      </c>
      <c r="D89" s="131">
        <f t="shared" si="25"/>
        <v>11396901.999999998</v>
      </c>
      <c r="E89" s="132">
        <f>D89/B89</f>
        <v>240.69995142452845</v>
      </c>
      <c r="F89" s="133">
        <f>D89/3</f>
        <v>3798967.3333333326</v>
      </c>
      <c r="G89" s="16"/>
    </row>
    <row r="90" spans="1:7" ht="19.5" thickBot="1" x14ac:dyDescent="0.35">
      <c r="A90" s="130"/>
      <c r="B90" s="78"/>
      <c r="C90" s="78"/>
      <c r="D90" s="91"/>
      <c r="E90" s="74"/>
      <c r="F90" s="111"/>
      <c r="G90" s="16"/>
    </row>
    <row r="91" spans="1:7" ht="19.5" thickBot="1" x14ac:dyDescent="0.35">
      <c r="A91" s="112" t="s">
        <v>84</v>
      </c>
      <c r="B91" s="129"/>
      <c r="C91" s="129"/>
      <c r="D91" s="114"/>
      <c r="E91" s="129"/>
      <c r="F91" s="123"/>
      <c r="G91" s="16"/>
    </row>
    <row r="92" spans="1:7" ht="18.75" x14ac:dyDescent="0.3">
      <c r="A92" s="115" t="s">
        <v>85</v>
      </c>
      <c r="B92" s="75">
        <f>('Oct 08'!B95+'Nov 08'!B95+'Dec 08'!B97)/3</f>
        <v>4761.333333333333</v>
      </c>
      <c r="C92" s="75">
        <f>('Oct 08'!C95+'Nov 08'!C95+'Dec 08'!C97)/3</f>
        <v>9828.6666666666661</v>
      </c>
      <c r="D92" s="75">
        <f>('Oct 08'!D95+'Nov 08'!D95+'Dec 08'!D97)/3</f>
        <v>1142450</v>
      </c>
      <c r="E92" s="68">
        <f>D92/B92</f>
        <v>239.94329319518343</v>
      </c>
      <c r="F92" s="94">
        <f>D92/3</f>
        <v>380816.66666666669</v>
      </c>
      <c r="G92" s="16"/>
    </row>
    <row r="93" spans="1:7" ht="18.75" x14ac:dyDescent="0.3">
      <c r="A93" s="67" t="s">
        <v>86</v>
      </c>
      <c r="B93" s="68">
        <f>('Oct 08'!B96+'Nov 08'!B96+'Dec 08'!B98)/3</f>
        <v>6410</v>
      </c>
      <c r="C93" s="68">
        <f>('Oct 08'!C96+'Nov 08'!C96+'Dec 08'!C98)/3</f>
        <v>13648</v>
      </c>
      <c r="D93" s="68">
        <f>('Oct 08'!D96+'Nov 08'!D96+'Dec 08'!D98)/3</f>
        <v>1591808</v>
      </c>
      <c r="E93" s="68">
        <f t="shared" ref="E93:E101" si="26">D93/B93</f>
        <v>248.33198127925118</v>
      </c>
      <c r="F93" s="95">
        <f t="shared" ref="F93:F102" si="27">D93/3</f>
        <v>530602.66666666663</v>
      </c>
      <c r="G93" s="16"/>
    </row>
    <row r="94" spans="1:7" ht="18.75" x14ac:dyDescent="0.3">
      <c r="A94" s="67" t="s">
        <v>87</v>
      </c>
      <c r="B94" s="68">
        <f>('Oct 08'!B97+'Nov 08'!B97+'Dec 08'!B99)/3</f>
        <v>3770.6666666666665</v>
      </c>
      <c r="C94" s="68">
        <f>('Oct 08'!C97+'Nov 08'!C97+'Dec 08'!C99)/3</f>
        <v>8334.3333333333339</v>
      </c>
      <c r="D94" s="68">
        <f>('Oct 08'!D97+'Nov 08'!D97+'Dec 08'!D99)/3</f>
        <v>963079.33333333337</v>
      </c>
      <c r="E94" s="68">
        <f t="shared" si="26"/>
        <v>255.41354314002831</v>
      </c>
      <c r="F94" s="95">
        <f t="shared" si="27"/>
        <v>321026.44444444444</v>
      </c>
      <c r="G94" s="16"/>
    </row>
    <row r="95" spans="1:7" ht="18.75" x14ac:dyDescent="0.3">
      <c r="A95" s="67" t="s">
        <v>88</v>
      </c>
      <c r="B95" s="68">
        <f>('Oct 08'!B98+'Nov 08'!B98+'Dec 08'!B100)/3</f>
        <v>1990.3333333333333</v>
      </c>
      <c r="C95" s="68">
        <f>('Oct 08'!C98+'Nov 08'!C98+'Dec 08'!C100)/3</f>
        <v>3787.6666666666665</v>
      </c>
      <c r="D95" s="68">
        <f>('Oct 08'!D98+'Nov 08'!D98+'Dec 08'!D100)/3</f>
        <v>445988.66666666669</v>
      </c>
      <c r="E95" s="68">
        <f t="shared" si="26"/>
        <v>224.07737397420868</v>
      </c>
      <c r="F95" s="95">
        <f t="shared" si="27"/>
        <v>148662.88888888891</v>
      </c>
      <c r="G95" s="16"/>
    </row>
    <row r="96" spans="1:7" ht="18.75" x14ac:dyDescent="0.3">
      <c r="A96" s="67" t="s">
        <v>89</v>
      </c>
      <c r="B96" s="68">
        <f>('Oct 08'!B99+'Nov 08'!B99+'Dec 08'!B101)/3</f>
        <v>4317</v>
      </c>
      <c r="C96" s="68">
        <f>('Oct 08'!C99+'Nov 08'!C99+'Dec 08'!C101)/3</f>
        <v>9316</v>
      </c>
      <c r="D96" s="68">
        <f>('Oct 08'!D99+'Nov 08'!D99+'Dec 08'!D101)/3</f>
        <v>1075541.3333333333</v>
      </c>
      <c r="E96" s="68">
        <f t="shared" si="26"/>
        <v>249.1409157594008</v>
      </c>
      <c r="F96" s="95">
        <f t="shared" si="27"/>
        <v>358513.77777777775</v>
      </c>
      <c r="G96" s="16"/>
    </row>
    <row r="97" spans="1:7" ht="18.75" x14ac:dyDescent="0.3">
      <c r="A97" s="67" t="s">
        <v>90</v>
      </c>
      <c r="B97" s="68">
        <f>('Oct 08'!B100+'Nov 08'!B100+'Dec 08'!B102)/3</f>
        <v>1024.3333333333333</v>
      </c>
      <c r="C97" s="68">
        <f>('Oct 08'!C100+'Nov 08'!C100+'Dec 08'!C102)/3</f>
        <v>2503</v>
      </c>
      <c r="D97" s="68">
        <f>('Oct 08'!D100+'Nov 08'!D100+'Dec 08'!D102)/3</f>
        <v>284017</v>
      </c>
      <c r="E97" s="68">
        <f t="shared" si="26"/>
        <v>277.27009437032217</v>
      </c>
      <c r="F97" s="95">
        <f t="shared" si="27"/>
        <v>94672.333333333328</v>
      </c>
      <c r="G97" s="16"/>
    </row>
    <row r="98" spans="1:7" ht="18.75" x14ac:dyDescent="0.3">
      <c r="A98" s="67" t="s">
        <v>91</v>
      </c>
      <c r="B98" s="68">
        <f>('Oct 08'!B101+'Nov 08'!B101+'Dec 08'!B103)/3</f>
        <v>7103</v>
      </c>
      <c r="C98" s="68">
        <f>('Oct 08'!C101+'Nov 08'!C101+'Dec 08'!C103)/3</f>
        <v>14614.666666666666</v>
      </c>
      <c r="D98" s="68">
        <f>('Oct 08'!D101+'Nov 08'!D101+'Dec 08'!D103)/3</f>
        <v>1703639.6666666667</v>
      </c>
      <c r="E98" s="68">
        <f t="shared" si="26"/>
        <v>239.84790464123142</v>
      </c>
      <c r="F98" s="95">
        <f t="shared" ref="F98" si="28">D98/3</f>
        <v>567879.88888888888</v>
      </c>
      <c r="G98" s="16"/>
    </row>
    <row r="99" spans="1:7" ht="18.75" x14ac:dyDescent="0.3">
      <c r="A99" s="67" t="s">
        <v>92</v>
      </c>
      <c r="B99" s="68">
        <f>('Oct 08'!B102+'Nov 08'!B102+'Dec 08'!B104)/3</f>
        <v>6456.666666666667</v>
      </c>
      <c r="C99" s="68">
        <f>('Oct 08'!C102+'Nov 08'!C102+'Dec 08'!C104)/3</f>
        <v>12402.666666666666</v>
      </c>
      <c r="D99" s="68">
        <f>('Oct 08'!D102+'Nov 08'!D102+'Dec 08'!D104)/3</f>
        <v>1469357.6666666667</v>
      </c>
      <c r="E99" s="68">
        <f t="shared" si="26"/>
        <v>227.57217346411977</v>
      </c>
      <c r="F99" s="95">
        <f t="shared" si="27"/>
        <v>489785.88888888893</v>
      </c>
      <c r="G99" s="16"/>
    </row>
    <row r="100" spans="1:7" ht="18.75" x14ac:dyDescent="0.3">
      <c r="A100" s="83" t="s">
        <v>93</v>
      </c>
      <c r="B100" s="68">
        <f>('Oct 08'!B103+'Nov 08'!B103+'Dec 08'!B105)/3</f>
        <v>3640.6666666666665</v>
      </c>
      <c r="C100" s="68">
        <f>('Oct 08'!C103+'Nov 08'!C103+'Dec 08'!C105)/3</f>
        <v>7935</v>
      </c>
      <c r="D100" s="68">
        <f>('Oct 08'!D103+'Nov 08'!D103+'Dec 08'!D105)/3</f>
        <v>913435.66666666663</v>
      </c>
      <c r="E100" s="68">
        <f t="shared" si="26"/>
        <v>250.89791247024354</v>
      </c>
      <c r="F100" s="95">
        <f t="shared" si="27"/>
        <v>304478.55555555556</v>
      </c>
      <c r="G100" s="16"/>
    </row>
    <row r="101" spans="1:7" ht="19.5" thickBot="1" x14ac:dyDescent="0.35">
      <c r="A101" s="69" t="s">
        <v>94</v>
      </c>
      <c r="B101" s="66">
        <f>('Oct 08'!B104+'Nov 08'!B104+'Dec 08'!B106)/3</f>
        <v>5580.333333333333</v>
      </c>
      <c r="C101" s="66">
        <f>('Oct 08'!C104+'Nov 08'!C104+'Dec 08'!C106)/3</f>
        <v>11613</v>
      </c>
      <c r="D101" s="66">
        <f>('Oct 08'!D104+'Nov 08'!D104+'Dec 08'!D106)/3</f>
        <v>1350372.3333333333</v>
      </c>
      <c r="E101" s="68">
        <f t="shared" si="26"/>
        <v>241.98775461441969</v>
      </c>
      <c r="F101" s="96">
        <f t="shared" si="27"/>
        <v>450124.11111111107</v>
      </c>
      <c r="G101" s="16"/>
    </row>
    <row r="102" spans="1:7" ht="19.5" thickBot="1" x14ac:dyDescent="0.35">
      <c r="A102" s="64" t="s">
        <v>49</v>
      </c>
      <c r="B102" s="131">
        <f>SUM(B92:B101)</f>
        <v>45054.333333333328</v>
      </c>
      <c r="C102" s="131">
        <f t="shared" ref="C102:D102" si="29">SUM(C92:C101)</f>
        <v>93983</v>
      </c>
      <c r="D102" s="131">
        <f t="shared" si="29"/>
        <v>10939689.666666666</v>
      </c>
      <c r="E102" s="127">
        <f>D102/B102</f>
        <v>242.81104296294106</v>
      </c>
      <c r="F102" s="133">
        <f t="shared" si="27"/>
        <v>3646563.222222222</v>
      </c>
      <c r="G102" s="16"/>
    </row>
    <row r="103" spans="1:7" ht="19.5" thickBot="1" x14ac:dyDescent="0.35">
      <c r="A103" s="130"/>
      <c r="B103" s="78"/>
      <c r="C103" s="78"/>
      <c r="D103" s="91"/>
      <c r="E103" s="74"/>
      <c r="F103" s="111"/>
      <c r="G103" s="16"/>
    </row>
    <row r="104" spans="1:7" ht="19.5" thickBot="1" x14ac:dyDescent="0.35">
      <c r="A104" s="61" t="s">
        <v>95</v>
      </c>
      <c r="B104" s="129"/>
      <c r="C104" s="129"/>
      <c r="D104" s="114"/>
      <c r="E104" s="129"/>
      <c r="F104" s="123"/>
      <c r="G104" s="16"/>
    </row>
    <row r="105" spans="1:7" ht="18.75" x14ac:dyDescent="0.3">
      <c r="A105" s="137" t="s">
        <v>96</v>
      </c>
      <c r="B105" s="116">
        <f>('Oct 08'!B108+'Nov 08'!B108+'Dec 08'!B111)/3</f>
        <v>3464</v>
      </c>
      <c r="C105" s="116">
        <f>('Oct 08'!C108+'Nov 08'!C108+'Dec 08'!C111)/3</f>
        <v>8402.6666666666661</v>
      </c>
      <c r="D105" s="116">
        <f>('Oct 08'!D108+'Nov 08'!D108+'Dec 08'!D111)/3</f>
        <v>969591.33333333337</v>
      </c>
      <c r="E105" s="68">
        <f>D105/B105</f>
        <v>279.90511932255583</v>
      </c>
      <c r="F105" s="94">
        <f>D105/3</f>
        <v>323197.11111111112</v>
      </c>
      <c r="G105" s="16"/>
    </row>
    <row r="106" spans="1:7" ht="18.75" x14ac:dyDescent="0.3">
      <c r="A106" s="138" t="s">
        <v>97</v>
      </c>
      <c r="B106" s="68">
        <f>('Oct 08'!B109+'Nov 08'!B109+'Dec 08'!B112)/3</f>
        <v>4906.333333333333</v>
      </c>
      <c r="C106" s="68">
        <f>('Oct 08'!C109+'Nov 08'!C109+'Dec 08'!C112)/3</f>
        <v>9379.3333333333339</v>
      </c>
      <c r="D106" s="68">
        <f>('Oct 08'!D109+'Nov 08'!D109+'Dec 08'!D112)/3</f>
        <v>1186783</v>
      </c>
      <c r="E106" s="68">
        <f t="shared" ref="E106:E118" si="30">D106/B106</f>
        <v>241.88796793260414</v>
      </c>
      <c r="F106" s="95">
        <f t="shared" ref="F106:F118" si="31">D106/3</f>
        <v>395594.33333333331</v>
      </c>
      <c r="G106" s="16"/>
    </row>
    <row r="107" spans="1:7" ht="18.75" x14ac:dyDescent="0.3">
      <c r="A107" s="138" t="s">
        <v>98</v>
      </c>
      <c r="B107" s="68">
        <f>('Oct 08'!B110+'Nov 08'!B110+'Dec 08'!B113)/3</f>
        <v>800.33333333333337</v>
      </c>
      <c r="C107" s="68">
        <f>('Oct 08'!C110+'Nov 08'!C110+'Dec 08'!C113)/3</f>
        <v>1870.6666666666667</v>
      </c>
      <c r="D107" s="68">
        <f>('Oct 08'!D110+'Nov 08'!D110+'Dec 08'!D113)/3</f>
        <v>220606.33333333334</v>
      </c>
      <c r="E107" s="68">
        <f t="shared" si="30"/>
        <v>275.64306538942105</v>
      </c>
      <c r="F107" s="95">
        <f t="shared" si="31"/>
        <v>73535.444444444453</v>
      </c>
      <c r="G107" s="16"/>
    </row>
    <row r="108" spans="1:7" ht="18.75" x14ac:dyDescent="0.3">
      <c r="A108" s="138" t="s">
        <v>99</v>
      </c>
      <c r="B108" s="68">
        <f>('Oct 08'!B111+'Nov 08'!B111+'Dec 08'!B114)/3</f>
        <v>6737</v>
      </c>
      <c r="C108" s="68">
        <f>('Oct 08'!C111+'Nov 08'!C111+'Dec 08'!C114)/3</f>
        <v>14750</v>
      </c>
      <c r="D108" s="68">
        <f>('Oct 08'!D111+'Nov 08'!D111+'Dec 08'!D114)/3</f>
        <v>1707817.6666666667</v>
      </c>
      <c r="E108" s="68">
        <f t="shared" si="30"/>
        <v>253.49824353075059</v>
      </c>
      <c r="F108" s="95">
        <f t="shared" si="31"/>
        <v>569272.55555555562</v>
      </c>
      <c r="G108" s="16"/>
    </row>
    <row r="109" spans="1:7" ht="18.75" x14ac:dyDescent="0.3">
      <c r="A109" s="139" t="s">
        <v>100</v>
      </c>
      <c r="B109" s="68">
        <f>('Oct 08'!B112+'Nov 08'!B112+'Dec 08'!B115)/3</f>
        <v>4005.6666666666665</v>
      </c>
      <c r="C109" s="68">
        <f>('Oct 08'!C112+'Nov 08'!C112+'Dec 08'!C115)/3</f>
        <v>8968.3333333333339</v>
      </c>
      <c r="D109" s="68">
        <f>('Oct 08'!D112+'Nov 08'!D112+'Dec 08'!D115)/3</f>
        <v>1035902</v>
      </c>
      <c r="E109" s="68">
        <f t="shared" si="30"/>
        <v>258.60913705583755</v>
      </c>
      <c r="F109" s="95">
        <f t="shared" si="31"/>
        <v>345300.66666666669</v>
      </c>
      <c r="G109" s="16"/>
    </row>
    <row r="110" spans="1:7" ht="18.75" x14ac:dyDescent="0.3">
      <c r="A110" s="139" t="s">
        <v>101</v>
      </c>
      <c r="B110" s="68">
        <f>('Oct 08'!B113+'Nov 08'!B113+'Dec 08'!B116)/3</f>
        <v>3281.6666666666665</v>
      </c>
      <c r="C110" s="68">
        <f>('Oct 08'!C113+'Nov 08'!C113+'Dec 08'!C116)/3</f>
        <v>8047.666666666667</v>
      </c>
      <c r="D110" s="68">
        <f>('Oct 08'!D113+'Nov 08'!D113+'Dec 08'!D116)/3</f>
        <v>925458.33333333337</v>
      </c>
      <c r="E110" s="68">
        <f t="shared" si="30"/>
        <v>282.00863382427633</v>
      </c>
      <c r="F110" s="95">
        <f t="shared" si="31"/>
        <v>308486.11111111112</v>
      </c>
      <c r="G110" s="16"/>
    </row>
    <row r="111" spans="1:7" ht="18.75" x14ac:dyDescent="0.3">
      <c r="A111" s="139" t="s">
        <v>102</v>
      </c>
      <c r="B111" s="68">
        <f>('Oct 08'!B114+'Nov 08'!B114+'Dec 08'!B117)/3</f>
        <v>7408.666666666667</v>
      </c>
      <c r="C111" s="68">
        <f>('Oct 08'!C114+'Nov 08'!C114+'Dec 08'!C117)/3</f>
        <v>17008.666666666668</v>
      </c>
      <c r="D111" s="68">
        <f>('Oct 08'!D114+'Nov 08'!D114+'Dec 08'!D117)/3</f>
        <v>1951560.3333333333</v>
      </c>
      <c r="E111" s="68">
        <f t="shared" si="30"/>
        <v>263.41586430306847</v>
      </c>
      <c r="F111" s="95">
        <f t="shared" si="31"/>
        <v>650520.11111111112</v>
      </c>
      <c r="G111" s="16"/>
    </row>
    <row r="112" spans="1:7" ht="18.75" x14ac:dyDescent="0.3">
      <c r="A112" s="139" t="s">
        <v>103</v>
      </c>
      <c r="B112" s="68">
        <f>('Oct 08'!B115+'Nov 08'!B115+'Dec 08'!B118)/3</f>
        <v>5150.666666666667</v>
      </c>
      <c r="C112" s="68">
        <f>('Oct 08'!C115+'Nov 08'!C115+'Dec 08'!C118)/3</f>
        <v>12131.666666666666</v>
      </c>
      <c r="D112" s="68">
        <f>('Oct 08'!D115+'Nov 08'!D115+'Dec 08'!D118)/3</f>
        <v>1388524</v>
      </c>
      <c r="E112" s="68">
        <f t="shared" si="30"/>
        <v>269.58141340926738</v>
      </c>
      <c r="F112" s="95">
        <f t="shared" si="31"/>
        <v>462841.33333333331</v>
      </c>
      <c r="G112" s="16"/>
    </row>
    <row r="113" spans="1:7" ht="18.75" x14ac:dyDescent="0.3">
      <c r="A113" s="139" t="s">
        <v>104</v>
      </c>
      <c r="B113" s="68">
        <f>('Oct 08'!B116+'Nov 08'!B116+'Dec 08'!B119)/3</f>
        <v>4150.666666666667</v>
      </c>
      <c r="C113" s="68">
        <f>('Oct 08'!C116+'Nov 08'!C116+'Dec 08'!C119)/3</f>
        <v>9991.3333333333339</v>
      </c>
      <c r="D113" s="68">
        <f>('Oct 08'!D116+'Nov 08'!D116+'Dec 08'!D119)/3</f>
        <v>1140162.6666666667</v>
      </c>
      <c r="E113" s="68">
        <f t="shared" si="30"/>
        <v>274.69386443944745</v>
      </c>
      <c r="F113" s="95">
        <f t="shared" si="31"/>
        <v>380054.22222222225</v>
      </c>
      <c r="G113" s="16"/>
    </row>
    <row r="114" spans="1:7" ht="18.75" x14ac:dyDescent="0.3">
      <c r="A114" s="139" t="s">
        <v>105</v>
      </c>
      <c r="B114" s="68">
        <f>('Oct 08'!B117+'Nov 08'!B117+'Dec 08'!B120)/3</f>
        <v>6190.666666666667</v>
      </c>
      <c r="C114" s="68">
        <f>('Oct 08'!C117+'Nov 08'!C117+'Dec 08'!C120)/3</f>
        <v>12884.333333333334</v>
      </c>
      <c r="D114" s="68">
        <f>('Oct 08'!D117+'Nov 08'!D117+'Dec 08'!D120)/3</f>
        <v>1498701.6666666667</v>
      </c>
      <c r="E114" s="68">
        <f t="shared" si="30"/>
        <v>242.09051259961231</v>
      </c>
      <c r="F114" s="95">
        <f t="shared" si="31"/>
        <v>499567.22222222225</v>
      </c>
      <c r="G114" s="16"/>
    </row>
    <row r="115" spans="1:7" ht="18.75" x14ac:dyDescent="0.3">
      <c r="A115" s="139" t="s">
        <v>106</v>
      </c>
      <c r="B115" s="68">
        <f>('Oct 08'!B118+'Nov 08'!B118+'Dec 08'!B121)/3</f>
        <v>7123.333333333333</v>
      </c>
      <c r="C115" s="68">
        <f>('Oct 08'!C118+'Nov 08'!C118+'Dec 08'!C121)/3</f>
        <v>16923.666666666668</v>
      </c>
      <c r="D115" s="68">
        <f>('Oct 08'!D118+'Nov 08'!D118+'Dec 08'!D121)/3</f>
        <v>1948409.6666666667</v>
      </c>
      <c r="E115" s="68">
        <f t="shared" si="30"/>
        <v>273.52498830135704</v>
      </c>
      <c r="F115" s="95">
        <f t="shared" si="31"/>
        <v>649469.88888888888</v>
      </c>
      <c r="G115" s="16"/>
    </row>
    <row r="116" spans="1:7" ht="18.75" x14ac:dyDescent="0.3">
      <c r="A116" s="139" t="s">
        <v>107</v>
      </c>
      <c r="B116" s="68">
        <f>('Oct 08'!B119+'Nov 08'!B119+'Dec 08'!B122)/3</f>
        <v>14219</v>
      </c>
      <c r="C116" s="68">
        <f>('Oct 08'!C119+'Nov 08'!C119+'Dec 08'!C122)/3</f>
        <v>31748.333333333332</v>
      </c>
      <c r="D116" s="68">
        <f>('Oct 08'!D119+'Nov 08'!D119+'Dec 08'!D122)/3</f>
        <v>3684840</v>
      </c>
      <c r="E116" s="68">
        <f t="shared" si="30"/>
        <v>259.14902595119207</v>
      </c>
      <c r="F116" s="95">
        <f t="shared" si="31"/>
        <v>1228280</v>
      </c>
      <c r="G116" s="16"/>
    </row>
    <row r="117" spans="1:7" ht="18.75" x14ac:dyDescent="0.3">
      <c r="A117" s="139" t="s">
        <v>108</v>
      </c>
      <c r="B117" s="68">
        <f>('Oct 08'!B120+'Nov 08'!B120+'Dec 08'!B123)/3</f>
        <v>4785.333333333333</v>
      </c>
      <c r="C117" s="68">
        <f>('Oct 08'!C120+'Nov 08'!C120+'Dec 08'!C123)/3</f>
        <v>11192.666666666666</v>
      </c>
      <c r="D117" s="68">
        <f>('Oct 08'!D120+'Nov 08'!D120+'Dec 08'!D123)/3</f>
        <v>1287315.3333333333</v>
      </c>
      <c r="E117" s="68">
        <f t="shared" si="30"/>
        <v>269.01267762607966</v>
      </c>
      <c r="F117" s="95">
        <f t="shared" si="31"/>
        <v>429105.11111111107</v>
      </c>
      <c r="G117" s="16"/>
    </row>
    <row r="118" spans="1:7" ht="19.5" thickBot="1" x14ac:dyDescent="0.35">
      <c r="A118" s="140" t="s">
        <v>109</v>
      </c>
      <c r="B118" s="71">
        <f>('Oct 08'!B121+'Nov 08'!B121+'Dec 08'!B124)/3</f>
        <v>7198.333333333333</v>
      </c>
      <c r="C118" s="71">
        <f>('Oct 08'!C121+'Nov 08'!C121+'Dec 08'!C124)/3</f>
        <v>15709</v>
      </c>
      <c r="D118" s="71">
        <f>('Oct 08'!D121+'Nov 08'!D121+'Dec 08'!D124)/3</f>
        <v>1820280.6666666667</v>
      </c>
      <c r="E118" s="71">
        <f t="shared" si="30"/>
        <v>252.87529520722393</v>
      </c>
      <c r="F118" s="117">
        <f t="shared" si="31"/>
        <v>606760.22222222225</v>
      </c>
      <c r="G118" s="16"/>
    </row>
    <row r="119" spans="1:7" ht="19.5" thickBot="1" x14ac:dyDescent="0.35">
      <c r="A119" s="135" t="s">
        <v>49</v>
      </c>
      <c r="B119" s="77">
        <f>SUM(B105:B118)</f>
        <v>79421.666666666657</v>
      </c>
      <c r="C119" s="77">
        <f t="shared" ref="C119:D119" si="32">SUM(C105:C118)</f>
        <v>179008.33333333334</v>
      </c>
      <c r="D119" s="77">
        <f t="shared" si="32"/>
        <v>20765953</v>
      </c>
      <c r="E119" s="85">
        <f>D119/B119</f>
        <v>261.46458355192749</v>
      </c>
      <c r="F119" s="89">
        <f>D119/3</f>
        <v>6921984.333333333</v>
      </c>
      <c r="G119" s="16"/>
    </row>
    <row r="120" spans="1:7" ht="19.5" thickBot="1" x14ac:dyDescent="0.35">
      <c r="A120" s="80"/>
      <c r="B120" s="81"/>
      <c r="C120" s="81"/>
      <c r="D120" s="92"/>
      <c r="E120" s="82"/>
      <c r="F120" s="97"/>
      <c r="G120" s="16"/>
    </row>
    <row r="121" spans="1:7" ht="19.5" thickBot="1" x14ac:dyDescent="0.35">
      <c r="A121" s="64" t="s">
        <v>110</v>
      </c>
      <c r="B121" s="79"/>
      <c r="C121" s="79"/>
      <c r="D121" s="88"/>
      <c r="E121" s="129"/>
      <c r="F121" s="98"/>
      <c r="G121" s="16"/>
    </row>
    <row r="122" spans="1:7" ht="18.75" x14ac:dyDescent="0.3">
      <c r="A122" s="115" t="s">
        <v>111</v>
      </c>
      <c r="B122" s="75">
        <f>('Oct 08'!B125+'Nov 08'!B125+'Dec 08'!B128)/3</f>
        <v>1288.3333333333333</v>
      </c>
      <c r="C122" s="75">
        <f>('Oct 08'!C125+'Nov 08'!C125+'Dec 08'!C128)/3</f>
        <v>3021.3333333333335</v>
      </c>
      <c r="D122" s="75">
        <f>('Oct 08'!D125+'Nov 08'!D125+'Dec 08'!D128)/3</f>
        <v>346306</v>
      </c>
      <c r="E122" s="68">
        <f>D122/B122</f>
        <v>268.80155239327297</v>
      </c>
      <c r="F122" s="134">
        <f>D122/3</f>
        <v>115435.33333333333</v>
      </c>
      <c r="G122" s="16"/>
    </row>
    <row r="123" spans="1:7" ht="18.75" x14ac:dyDescent="0.3">
      <c r="A123" s="67" t="s">
        <v>112</v>
      </c>
      <c r="B123" s="68">
        <f>('Oct 08'!B126+'Nov 08'!B126+'Dec 08'!B129)/3</f>
        <v>4001.6666666666665</v>
      </c>
      <c r="C123" s="68">
        <f>('Oct 08'!C126+'Nov 08'!C126+'Dec 08'!C129)/3</f>
        <v>8286.3333333333339</v>
      </c>
      <c r="D123" s="68">
        <f>('Oct 08'!D126+'Nov 08'!D126+'Dec 08'!D129)/3</f>
        <v>969379.66666666663</v>
      </c>
      <c r="E123" s="68">
        <f t="shared" ref="E123:E131" si="33">D123/B123</f>
        <v>242.24398167430238</v>
      </c>
      <c r="F123" s="95">
        <f t="shared" ref="F123:F131" si="34">D123/3</f>
        <v>323126.55555555556</v>
      </c>
      <c r="G123" s="16"/>
    </row>
    <row r="124" spans="1:7" ht="18.75" x14ac:dyDescent="0.3">
      <c r="A124" s="67" t="s">
        <v>113</v>
      </c>
      <c r="B124" s="68">
        <f>('Oct 08'!B127+'Nov 08'!B127+'Dec 08'!B130)/3</f>
        <v>1410.6666666666667</v>
      </c>
      <c r="C124" s="68">
        <f>('Oct 08'!C127+'Nov 08'!C127+'Dec 08'!C130)/3</f>
        <v>2981</v>
      </c>
      <c r="D124" s="68">
        <f>('Oct 08'!D127+'Nov 08'!D127+'Dec 08'!D130)/3</f>
        <v>345621.33333333331</v>
      </c>
      <c r="E124" s="68">
        <f t="shared" si="33"/>
        <v>245.0056710775047</v>
      </c>
      <c r="F124" s="95">
        <f t="shared" si="34"/>
        <v>115207.11111111111</v>
      </c>
      <c r="G124" s="16"/>
    </row>
    <row r="125" spans="1:7" ht="18.75" x14ac:dyDescent="0.3">
      <c r="A125" s="67" t="s">
        <v>114</v>
      </c>
      <c r="B125" s="68">
        <f>('Oct 08'!B128+'Nov 08'!B128+'Dec 08'!B131)/3</f>
        <v>4329.333333333333</v>
      </c>
      <c r="C125" s="68">
        <f>('Oct 08'!C128+'Nov 08'!C128+'Dec 08'!C131)/3</f>
        <v>8657</v>
      </c>
      <c r="D125" s="68">
        <f>('Oct 08'!D128+'Nov 08'!D128+'Dec 08'!D131)/3</f>
        <v>1015427.6666666666</v>
      </c>
      <c r="E125" s="68">
        <f t="shared" si="33"/>
        <v>234.54596550662151</v>
      </c>
      <c r="F125" s="95">
        <f t="shared" si="34"/>
        <v>338475.88888888888</v>
      </c>
      <c r="G125" s="16"/>
    </row>
    <row r="126" spans="1:7" ht="18.75" x14ac:dyDescent="0.3">
      <c r="A126" s="67" t="s">
        <v>115</v>
      </c>
      <c r="B126" s="68">
        <f>('Oct 08'!B129+'Nov 08'!B129+'Dec 08'!B132)/3</f>
        <v>6156</v>
      </c>
      <c r="C126" s="68">
        <f>('Oct 08'!C129+'Nov 08'!C129+'Dec 08'!C132)/3</f>
        <v>10693</v>
      </c>
      <c r="D126" s="68">
        <f>('Oct 08'!D129+'Nov 08'!D129+'Dec 08'!D132)/3</f>
        <v>1275654.3333333333</v>
      </c>
      <c r="E126" s="68">
        <f t="shared" si="33"/>
        <v>207.22130171106778</v>
      </c>
      <c r="F126" s="95">
        <f t="shared" si="34"/>
        <v>425218.11111111107</v>
      </c>
      <c r="G126" s="16"/>
    </row>
    <row r="127" spans="1:7" ht="18.75" x14ac:dyDescent="0.3">
      <c r="A127" s="67" t="s">
        <v>116</v>
      </c>
      <c r="B127" s="68">
        <f>('Oct 08'!B130+'Nov 08'!B130+'Dec 08'!B133)/3</f>
        <v>5481</v>
      </c>
      <c r="C127" s="68">
        <f>('Oct 08'!C130+'Nov 08'!C130+'Dec 08'!C133)/3</f>
        <v>12397.333333333334</v>
      </c>
      <c r="D127" s="68">
        <f>('Oct 08'!D130+'Nov 08'!D130+'Dec 08'!D133)/3</f>
        <v>1436776</v>
      </c>
      <c r="E127" s="68">
        <f t="shared" si="33"/>
        <v>262.13756613756613</v>
      </c>
      <c r="F127" s="95">
        <f t="shared" si="34"/>
        <v>478925.33333333331</v>
      </c>
      <c r="G127" s="16"/>
    </row>
    <row r="128" spans="1:7" ht="18.75" x14ac:dyDescent="0.3">
      <c r="A128" s="67" t="s">
        <v>117</v>
      </c>
      <c r="B128" s="68">
        <f>('Oct 08'!B131+'Nov 08'!B131+'Dec 08'!B134)/3</f>
        <v>5042.666666666667</v>
      </c>
      <c r="C128" s="68">
        <f>('Oct 08'!C131+'Nov 08'!C131+'Dec 08'!C134)/3</f>
        <v>10531.666666666666</v>
      </c>
      <c r="D128" s="68">
        <f>('Oct 08'!D131+'Nov 08'!D131+'Dec 08'!D134)/3</f>
        <v>1242507.3333333333</v>
      </c>
      <c r="E128" s="68">
        <f t="shared" si="33"/>
        <v>246.39886303543096</v>
      </c>
      <c r="F128" s="95">
        <f t="shared" si="34"/>
        <v>414169.11111111107</v>
      </c>
      <c r="G128" s="16"/>
    </row>
    <row r="129" spans="1:7" ht="18.75" x14ac:dyDescent="0.3">
      <c r="A129" s="67" t="s">
        <v>118</v>
      </c>
      <c r="B129" s="68">
        <f>('Oct 08'!B132+'Nov 08'!B132+'Dec 08'!B135)/3</f>
        <v>7488.333333333333</v>
      </c>
      <c r="C129" s="68">
        <f>('Oct 08'!C132+'Nov 08'!C132+'Dec 08'!C135)/3</f>
        <v>16107.333333333334</v>
      </c>
      <c r="D129" s="68">
        <f>('Oct 08'!D132+'Nov 08'!D132+'Dec 08'!D135)/3</f>
        <v>1872731.3333333333</v>
      </c>
      <c r="E129" s="68">
        <f t="shared" si="33"/>
        <v>250.0865346093924</v>
      </c>
      <c r="F129" s="95">
        <f t="shared" si="34"/>
        <v>624243.77777777775</v>
      </c>
      <c r="G129" s="16"/>
    </row>
    <row r="130" spans="1:7" ht="18.75" x14ac:dyDescent="0.3">
      <c r="A130" s="83" t="s">
        <v>120</v>
      </c>
      <c r="B130" s="68">
        <f>('Oct 08'!B133+'Nov 08'!B133+'Dec 08'!B136)/3</f>
        <v>6412.666666666667</v>
      </c>
      <c r="C130" s="68">
        <f>('Oct 08'!C133+'Nov 08'!C133+'Dec 08'!C136)/3</f>
        <v>14487.666666666666</v>
      </c>
      <c r="D130" s="68">
        <f>('Oct 08'!D133+'Nov 08'!D133+'Dec 08'!D136)/3</f>
        <v>1682495.3333333333</v>
      </c>
      <c r="E130" s="68">
        <f t="shared" si="33"/>
        <v>262.37062064663684</v>
      </c>
      <c r="F130" s="95">
        <f t="shared" si="34"/>
        <v>560831.77777777775</v>
      </c>
      <c r="G130" s="16"/>
    </row>
    <row r="131" spans="1:7" ht="19.5" thickBot="1" x14ac:dyDescent="0.35">
      <c r="A131" s="141" t="s">
        <v>121</v>
      </c>
      <c r="B131" s="108">
        <f>('Oct 08'!B134+'Nov 08'!B134+'Dec 08'!B137)/3</f>
        <v>6498.333333333333</v>
      </c>
      <c r="C131" s="108">
        <f>('Oct 08'!C134+'Nov 08'!C134+'Dec 08'!C137)/3</f>
        <v>13367.666666666666</v>
      </c>
      <c r="D131" s="108">
        <f>('Oct 08'!D134+'Nov 08'!D134+'Dec 08'!D137)/3</f>
        <v>1661406</v>
      </c>
      <c r="E131" s="71">
        <f t="shared" si="33"/>
        <v>255.66647858425239</v>
      </c>
      <c r="F131" s="145">
        <f t="shared" si="34"/>
        <v>553802</v>
      </c>
      <c r="G131" s="16"/>
    </row>
    <row r="132" spans="1:7" ht="19.5" thickBot="1" x14ac:dyDescent="0.35">
      <c r="A132" s="72" t="s">
        <v>49</v>
      </c>
      <c r="B132" s="77">
        <f>SUM(B122:B131)</f>
        <v>48109</v>
      </c>
      <c r="C132" s="77">
        <f t="shared" ref="C132:D132" si="35">SUM(C122:C131)</f>
        <v>100530.33333333334</v>
      </c>
      <c r="D132" s="77">
        <f t="shared" si="35"/>
        <v>11848305</v>
      </c>
      <c r="E132" s="85">
        <f>D132/B132</f>
        <v>246.28042569997297</v>
      </c>
      <c r="F132" s="89">
        <f>D132/3</f>
        <v>3949435</v>
      </c>
      <c r="G132" s="16"/>
    </row>
    <row r="133" spans="1:7" ht="19.5" thickBot="1" x14ac:dyDescent="0.35">
      <c r="A133" s="80"/>
      <c r="B133" s="81"/>
      <c r="C133" s="81"/>
      <c r="D133" s="92"/>
      <c r="E133" s="82"/>
      <c r="F133" s="97"/>
      <c r="G133" s="16"/>
    </row>
    <row r="134" spans="1:7" ht="19.5" thickBot="1" x14ac:dyDescent="0.35">
      <c r="A134" s="86" t="s">
        <v>122</v>
      </c>
      <c r="B134" s="84">
        <f>B132+B119+B102+B89+B76+B67+B55+B45+B29+B15</f>
        <v>527454.66666666663</v>
      </c>
      <c r="C134" s="84">
        <f>C132+C119+C102+C89+C76+C67+C55+C45+C29+C15</f>
        <v>1122402</v>
      </c>
      <c r="D134" s="84">
        <f>D132+D119+D102+D89+D76+D67+D55+D45+D29+D15</f>
        <v>131049220.66666667</v>
      </c>
      <c r="E134" s="84">
        <f>E132+E119+E102+E89+E76+E67+E55+E45+E29+E15</f>
        <v>6717.1302928267314</v>
      </c>
      <c r="F134" s="84">
        <f>F132+F119+F102+F89+F76+F67+F55+F45+F29+F15</f>
        <v>43683073.555555552</v>
      </c>
      <c r="G134" s="16"/>
    </row>
    <row r="135" spans="1:7" ht="18.75" x14ac:dyDescent="0.3">
      <c r="A135" s="99"/>
      <c r="B135" s="100"/>
      <c r="C135" s="100"/>
      <c r="D135" s="100"/>
      <c r="E135" s="101"/>
      <c r="F135" s="16"/>
      <c r="G135" s="16"/>
    </row>
    <row r="136" spans="1:7" ht="18.75" x14ac:dyDescent="0.3">
      <c r="A136" s="99"/>
      <c r="B136" s="100"/>
      <c r="C136" s="100"/>
      <c r="D136" s="100"/>
      <c r="E136" s="101"/>
      <c r="F136" s="16"/>
      <c r="G136" s="16"/>
    </row>
    <row r="137" spans="1:7" ht="18.75" x14ac:dyDescent="0.3">
      <c r="A137" s="102"/>
      <c r="B137" s="103"/>
      <c r="C137" s="103"/>
      <c r="D137" s="103"/>
      <c r="E137" s="101"/>
      <c r="F137" s="16"/>
      <c r="G137" s="16"/>
    </row>
    <row r="138" spans="1:7" ht="18.75" x14ac:dyDescent="0.3">
      <c r="A138" s="104"/>
      <c r="B138" s="105"/>
      <c r="C138" s="105"/>
      <c r="D138" s="105"/>
      <c r="E138" s="101"/>
      <c r="F138" s="16"/>
      <c r="G138" s="16"/>
    </row>
    <row r="139" spans="1:7" ht="18.75" x14ac:dyDescent="0.3">
      <c r="A139" s="102"/>
      <c r="B139" s="105"/>
      <c r="C139" s="105"/>
      <c r="D139" s="105"/>
      <c r="E139" s="105"/>
      <c r="F139" s="16"/>
      <c r="G139" s="16"/>
    </row>
    <row r="140" spans="1:7" ht="18.75" x14ac:dyDescent="0.3">
      <c r="A140" s="99"/>
      <c r="B140" s="100"/>
      <c r="C140" s="100"/>
      <c r="D140" s="100"/>
      <c r="E140" s="101"/>
      <c r="F140" s="16"/>
      <c r="G140" s="16"/>
    </row>
    <row r="141" spans="1:7" ht="18.75" x14ac:dyDescent="0.3">
      <c r="A141" s="99"/>
      <c r="B141" s="100"/>
      <c r="C141" s="100"/>
      <c r="D141" s="100"/>
      <c r="E141" s="101"/>
      <c r="F141" s="16"/>
      <c r="G141" s="16"/>
    </row>
    <row r="142" spans="1:7" ht="18.75" x14ac:dyDescent="0.3">
      <c r="A142" s="99"/>
      <c r="B142" s="100"/>
      <c r="C142" s="100"/>
      <c r="D142" s="100"/>
      <c r="E142" s="101"/>
      <c r="F142" s="16"/>
      <c r="G142" s="16"/>
    </row>
    <row r="143" spans="1:7" ht="18.75" x14ac:dyDescent="0.3">
      <c r="A143" s="99"/>
      <c r="B143" s="100"/>
      <c r="C143" s="100"/>
      <c r="D143" s="100"/>
      <c r="E143" s="101"/>
      <c r="F143" s="16"/>
      <c r="G143" s="16"/>
    </row>
    <row r="144" spans="1:7" ht="18.75" x14ac:dyDescent="0.3">
      <c r="A144" s="99"/>
      <c r="B144" s="100"/>
      <c r="C144" s="100"/>
      <c r="D144" s="100"/>
      <c r="E144" s="101"/>
      <c r="F144" s="16"/>
      <c r="G144" s="16"/>
    </row>
    <row r="145" spans="1:7" ht="18.75" x14ac:dyDescent="0.3">
      <c r="A145" s="99"/>
      <c r="B145" s="100"/>
      <c r="C145" s="100"/>
      <c r="D145" s="100"/>
      <c r="E145" s="101"/>
      <c r="F145" s="16"/>
      <c r="G145" s="16"/>
    </row>
    <row r="146" spans="1:7" ht="18.75" x14ac:dyDescent="0.3">
      <c r="A146" s="99"/>
      <c r="B146" s="100"/>
      <c r="C146" s="100"/>
      <c r="D146" s="100"/>
      <c r="E146" s="101"/>
      <c r="F146" s="16"/>
      <c r="G146" s="16"/>
    </row>
    <row r="147" spans="1:7" ht="18.75" x14ac:dyDescent="0.3">
      <c r="A147" s="99"/>
      <c r="B147" s="100"/>
      <c r="C147" s="100"/>
      <c r="D147" s="100"/>
      <c r="E147" s="101"/>
      <c r="F147" s="16"/>
      <c r="G147" s="16"/>
    </row>
    <row r="148" spans="1:7" ht="18.75" x14ac:dyDescent="0.3">
      <c r="A148" s="99"/>
      <c r="B148" s="100"/>
      <c r="C148" s="100"/>
      <c r="D148" s="100"/>
      <c r="E148" s="101"/>
      <c r="F148" s="16"/>
      <c r="G148" s="16"/>
    </row>
    <row r="149" spans="1:7" ht="18.75" x14ac:dyDescent="0.3">
      <c r="A149" s="106"/>
      <c r="B149" s="100"/>
      <c r="C149" s="100"/>
      <c r="D149" s="100"/>
      <c r="E149" s="101"/>
      <c r="F149" s="16"/>
      <c r="G149" s="16"/>
    </row>
    <row r="150" spans="1:7" ht="18.75" x14ac:dyDescent="0.3">
      <c r="A150" s="106"/>
      <c r="B150" s="100"/>
      <c r="C150" s="100"/>
      <c r="D150" s="100"/>
      <c r="E150" s="101"/>
      <c r="F150" s="16"/>
      <c r="G150" s="16"/>
    </row>
    <row r="151" spans="1:7" ht="18.75" x14ac:dyDescent="0.3">
      <c r="A151" s="102"/>
      <c r="B151" s="103"/>
      <c r="C151" s="103"/>
      <c r="D151" s="103"/>
      <c r="E151" s="101"/>
      <c r="F151" s="16"/>
      <c r="G151" s="16"/>
    </row>
    <row r="152" spans="1:7" ht="18.75" x14ac:dyDescent="0.3">
      <c r="A152" s="104"/>
      <c r="B152" s="105"/>
      <c r="C152" s="105"/>
      <c r="D152" s="105"/>
      <c r="E152" s="101"/>
      <c r="F152" s="16"/>
      <c r="G152" s="16"/>
    </row>
    <row r="153" spans="1:7" ht="18.75" x14ac:dyDescent="0.3">
      <c r="A153" s="107"/>
      <c r="B153" s="103"/>
      <c r="C153" s="103"/>
      <c r="D153" s="103"/>
      <c r="E153" s="105"/>
      <c r="F153" s="16"/>
      <c r="G153" s="16"/>
    </row>
    <row r="154" spans="1:7" ht="18.75" x14ac:dyDescent="0.3">
      <c r="A154" s="50"/>
      <c r="B154" s="16"/>
      <c r="C154" s="16"/>
      <c r="D154" s="16"/>
      <c r="E154" s="16"/>
      <c r="F154" s="16"/>
      <c r="G154" s="16"/>
    </row>
    <row r="155" spans="1:7" ht="18.75" x14ac:dyDescent="0.3">
      <c r="A155" s="50"/>
      <c r="B155" s="16"/>
      <c r="C155" s="16"/>
      <c r="D155" s="16"/>
      <c r="E155" s="16"/>
      <c r="F155" s="16"/>
      <c r="G155" s="16"/>
    </row>
    <row r="156" spans="1:7" ht="18.75" x14ac:dyDescent="0.3">
      <c r="A156" s="50"/>
      <c r="B156" s="16"/>
      <c r="C156" s="16"/>
      <c r="D156" s="16"/>
      <c r="E156" s="16"/>
      <c r="F156" s="16"/>
      <c r="G156" s="16"/>
    </row>
    <row r="157" spans="1:7" ht="18.75" x14ac:dyDescent="0.3">
      <c r="A157" s="50"/>
      <c r="B157" s="16"/>
      <c r="C157" s="16"/>
      <c r="D157" s="16"/>
      <c r="E157" s="16"/>
      <c r="F157" s="16"/>
      <c r="G157" s="16"/>
    </row>
    <row r="158" spans="1:7" ht="18.75" x14ac:dyDescent="0.3">
      <c r="A158" s="50"/>
      <c r="B158" s="16"/>
      <c r="C158" s="16"/>
      <c r="D158" s="16"/>
      <c r="E158" s="16"/>
      <c r="F158" s="16"/>
      <c r="G158" s="16"/>
    </row>
    <row r="159" spans="1:7" ht="18.75" x14ac:dyDescent="0.3">
      <c r="A159" s="50"/>
      <c r="B159" s="16"/>
      <c r="C159" s="16"/>
      <c r="D159" s="16"/>
      <c r="E159" s="16"/>
      <c r="F159" s="16"/>
      <c r="G159" s="16"/>
    </row>
  </sheetData>
  <mergeCells count="5">
    <mergeCell ref="A5:F5"/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opLeftCell="A13" workbookViewId="0">
      <selection activeCell="B19" sqref="B19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8" bestFit="1" customWidth="1"/>
    <col min="5" max="5" width="16.85546875" customWidth="1"/>
    <col min="6" max="6" width="18" bestFit="1" customWidth="1"/>
  </cols>
  <sheetData>
    <row r="1" spans="1:7" ht="18.75" x14ac:dyDescent="0.3">
      <c r="A1" s="286" t="s">
        <v>0</v>
      </c>
      <c r="B1" s="286"/>
      <c r="C1" s="286"/>
      <c r="D1" s="286"/>
      <c r="E1" s="286"/>
      <c r="F1" s="285"/>
      <c r="G1" s="16"/>
    </row>
    <row r="2" spans="1:7" ht="18.75" x14ac:dyDescent="0.3">
      <c r="A2" s="286" t="s">
        <v>1</v>
      </c>
      <c r="B2" s="286"/>
      <c r="C2" s="286"/>
      <c r="D2" s="286"/>
      <c r="E2" s="286"/>
      <c r="F2" s="285"/>
      <c r="G2" s="16"/>
    </row>
    <row r="3" spans="1:7" ht="18.75" x14ac:dyDescent="0.3">
      <c r="A3" s="287" t="s">
        <v>135</v>
      </c>
      <c r="B3" s="287"/>
      <c r="C3" s="287"/>
      <c r="D3" s="287"/>
      <c r="E3" s="287"/>
      <c r="F3" s="288"/>
      <c r="G3" s="16"/>
    </row>
    <row r="4" spans="1:7" ht="18.75" x14ac:dyDescent="0.3">
      <c r="A4" s="286" t="s">
        <v>141</v>
      </c>
      <c r="B4" s="286"/>
      <c r="C4" s="286"/>
      <c r="D4" s="286"/>
      <c r="E4" s="286"/>
      <c r="F4" s="286"/>
      <c r="G4" s="16"/>
    </row>
    <row r="5" spans="1:7" ht="19.5" thickBot="1" x14ac:dyDescent="0.35">
      <c r="A5" s="284"/>
      <c r="B5" s="285"/>
      <c r="C5" s="285"/>
      <c r="D5" s="285"/>
      <c r="E5" s="285"/>
      <c r="F5" s="285"/>
      <c r="G5" s="16"/>
    </row>
    <row r="6" spans="1:7" ht="57" thickBot="1" x14ac:dyDescent="0.35">
      <c r="A6" s="61"/>
      <c r="B6" s="62" t="s">
        <v>3</v>
      </c>
      <c r="C6" s="63" t="s">
        <v>4</v>
      </c>
      <c r="D6" s="87" t="s">
        <v>5</v>
      </c>
      <c r="E6" s="63" t="s">
        <v>6</v>
      </c>
      <c r="F6" s="93" t="s">
        <v>137</v>
      </c>
      <c r="G6" s="16"/>
    </row>
    <row r="7" spans="1:7" ht="19.5" thickBot="1" x14ac:dyDescent="0.35">
      <c r="A7" s="64" t="s">
        <v>8</v>
      </c>
      <c r="B7" s="263"/>
      <c r="C7" s="263"/>
      <c r="D7" s="88"/>
      <c r="E7" s="263"/>
      <c r="F7" s="264"/>
      <c r="G7" s="16"/>
    </row>
    <row r="8" spans="1:7" ht="18.75" x14ac:dyDescent="0.3">
      <c r="A8" s="65" t="s">
        <v>11</v>
      </c>
      <c r="B8" s="108">
        <f>('Ene 09'!B8+'Feb 09'!B8+'Mar 09'!B8)/3</f>
        <v>6458</v>
      </c>
      <c r="C8" s="108">
        <f>('Ene 09'!C8+'Feb 09'!C8+'Mar 09'!C8)/3</f>
        <v>14525.666666666666</v>
      </c>
      <c r="D8" s="108">
        <f>('Ene 09'!D8+'Feb 09'!D8+'Mar 09'!D8)/3</f>
        <v>1652610.6666666667</v>
      </c>
      <c r="E8" s="66">
        <f>D8/B8</f>
        <v>255.9013110354083</v>
      </c>
      <c r="F8" s="262">
        <f>D8/3</f>
        <v>550870.22222222225</v>
      </c>
      <c r="G8" s="16"/>
    </row>
    <row r="9" spans="1:7" ht="18.75" x14ac:dyDescent="0.3">
      <c r="A9" s="67" t="s">
        <v>12</v>
      </c>
      <c r="B9" s="68">
        <f>('Ene 09'!B9+'Feb 09'!B9+'Mar 09'!B9)/3</f>
        <v>5243.666666666667</v>
      </c>
      <c r="C9" s="68">
        <f>('Ene 09'!C9+'Feb 09'!C9+'Mar 09'!C9)/3</f>
        <v>10909</v>
      </c>
      <c r="D9" s="68">
        <f>('Ene 09'!D9+'Feb 09'!D9+'Mar 09'!D9)/3</f>
        <v>1266747.3333333333</v>
      </c>
      <c r="E9" s="68">
        <f t="shared" ref="E9:E15" si="0">D9/B9</f>
        <v>241.57663212764601</v>
      </c>
      <c r="F9" s="95">
        <f t="shared" ref="F9" si="1">D9/3</f>
        <v>422249.11111111107</v>
      </c>
      <c r="G9" s="16"/>
    </row>
    <row r="10" spans="1:7" ht="18.75" x14ac:dyDescent="0.3">
      <c r="A10" s="67" t="s">
        <v>13</v>
      </c>
      <c r="B10" s="68">
        <f>('Ene 09'!B10+'Feb 09'!B10+'Mar 09'!B10)/3</f>
        <v>5515</v>
      </c>
      <c r="C10" s="68">
        <f>('Ene 09'!C10+'Feb 09'!C10+'Mar 09'!C10)/3</f>
        <v>11193.666666666666</v>
      </c>
      <c r="D10" s="68">
        <f>('Ene 09'!D10+'Feb 09'!D10+'Mar 09'!D10)/3</f>
        <v>1304145.3333333333</v>
      </c>
      <c r="E10" s="68">
        <f t="shared" si="0"/>
        <v>236.47240858265334</v>
      </c>
      <c r="F10" s="95">
        <f t="shared" ref="F10:F15" si="2">D10/3</f>
        <v>434715.11111111107</v>
      </c>
      <c r="G10" s="16"/>
    </row>
    <row r="11" spans="1:7" ht="18.75" x14ac:dyDescent="0.3">
      <c r="A11" s="67" t="s">
        <v>14</v>
      </c>
      <c r="B11" s="68">
        <f>('Ene 09'!B11+'Feb 09'!B11+'Mar 09'!B11)/3</f>
        <v>7223.333333333333</v>
      </c>
      <c r="C11" s="68">
        <f>('Ene 09'!C11+'Feb 09'!C11+'Mar 09'!C11)/3</f>
        <v>15237.666666666666</v>
      </c>
      <c r="D11" s="68">
        <f>('Ene 09'!D11+'Feb 09'!D11+'Mar 09'!D11)/3</f>
        <v>1743460</v>
      </c>
      <c r="E11" s="68">
        <f t="shared" si="0"/>
        <v>241.365020766036</v>
      </c>
      <c r="F11" s="95">
        <f t="shared" si="2"/>
        <v>581153.33333333337</v>
      </c>
      <c r="G11" s="16"/>
    </row>
    <row r="12" spans="1:7" ht="18.75" x14ac:dyDescent="0.3">
      <c r="A12" s="67" t="s">
        <v>15</v>
      </c>
      <c r="B12" s="68">
        <f>('Ene 09'!B12+'Feb 09'!B12+'Mar 09'!B12)/3</f>
        <v>1815</v>
      </c>
      <c r="C12" s="68">
        <f>('Ene 09'!C12+'Feb 09'!C12+'Mar 09'!C12)/3</f>
        <v>4048.6666666666665</v>
      </c>
      <c r="D12" s="68">
        <f>('Ene 09'!D12+'Feb 09'!D12+'Mar 09'!D12)/3</f>
        <v>463226</v>
      </c>
      <c r="E12" s="68">
        <f t="shared" si="0"/>
        <v>255.22093663911846</v>
      </c>
      <c r="F12" s="95">
        <f t="shared" si="2"/>
        <v>154408.66666666666</v>
      </c>
      <c r="G12" s="16"/>
    </row>
    <row r="13" spans="1:7" ht="18.75" x14ac:dyDescent="0.3">
      <c r="A13" s="67" t="s">
        <v>16</v>
      </c>
      <c r="B13" s="68">
        <f>('Ene 09'!B13+'Feb 09'!B13+'Mar 09'!B13)/3</f>
        <v>7542.333333333333</v>
      </c>
      <c r="C13" s="68">
        <f>('Ene 09'!C13+'Feb 09'!C13+'Mar 09'!C13)/3</f>
        <v>16967.666666666668</v>
      </c>
      <c r="D13" s="68">
        <f>('Ene 09'!D13+'Feb 09'!D13+'Mar 09'!D13)/3</f>
        <v>1949904.6666666667</v>
      </c>
      <c r="E13" s="68">
        <f t="shared" si="0"/>
        <v>258.52804172006898</v>
      </c>
      <c r="F13" s="95">
        <f t="shared" si="2"/>
        <v>649968.22222222225</v>
      </c>
      <c r="G13" s="16"/>
    </row>
    <row r="14" spans="1:7" ht="18.75" x14ac:dyDescent="0.3">
      <c r="A14" s="67" t="s">
        <v>17</v>
      </c>
      <c r="B14" s="68">
        <f>('Ene 09'!B14+'Feb 09'!B14+'Mar 09'!B14)/3</f>
        <v>2659.6666666666665</v>
      </c>
      <c r="C14" s="68">
        <f>('Ene 09'!C14+'Feb 09'!C14+'Mar 09'!C14)/3</f>
        <v>5364.666666666667</v>
      </c>
      <c r="D14" s="68">
        <f>('Ene 09'!D14+'Feb 09'!D14+'Mar 09'!D14)/3</f>
        <v>620621</v>
      </c>
      <c r="E14" s="68">
        <f t="shared" si="0"/>
        <v>233.34540669256799</v>
      </c>
      <c r="F14" s="95">
        <f t="shared" si="2"/>
        <v>206873.66666666666</v>
      </c>
      <c r="G14" s="16"/>
    </row>
    <row r="15" spans="1:7" ht="19.5" thickBot="1" x14ac:dyDescent="0.35">
      <c r="A15" s="69" t="s">
        <v>18</v>
      </c>
      <c r="B15" s="108">
        <f>('Ene 09'!B15+'Feb 09'!B15+'Mar 09'!B15)/3</f>
        <v>9104.3333333333339</v>
      </c>
      <c r="C15" s="108">
        <f>('Ene 09'!C15+'Feb 09'!C15+'Mar 09'!C15)/3</f>
        <v>18668</v>
      </c>
      <c r="D15" s="108">
        <f>('Ene 09'!D15+'Feb 09'!D15+'Mar 09'!D15)/3</f>
        <v>2173651.6666666665</v>
      </c>
      <c r="E15" s="71">
        <f t="shared" si="0"/>
        <v>238.7491304507011</v>
      </c>
      <c r="F15" s="117">
        <f t="shared" si="2"/>
        <v>724550.5555555555</v>
      </c>
      <c r="G15" s="16"/>
    </row>
    <row r="16" spans="1:7" ht="19.5" thickBot="1" x14ac:dyDescent="0.35">
      <c r="A16" s="64" t="s">
        <v>19</v>
      </c>
      <c r="B16" s="261">
        <f>SUM(B8:B15)</f>
        <v>45561.333333333336</v>
      </c>
      <c r="C16" s="132">
        <f t="shared" ref="C16:E16" si="3">SUM(C8:C15)</f>
        <v>96915</v>
      </c>
      <c r="D16" s="132">
        <f t="shared" si="3"/>
        <v>11174366.666666666</v>
      </c>
      <c r="E16" s="132">
        <f t="shared" si="3"/>
        <v>1961.1588880142003</v>
      </c>
      <c r="F16" s="133">
        <f>D16/3</f>
        <v>3724788.8888888885</v>
      </c>
      <c r="G16" s="16"/>
    </row>
    <row r="17" spans="1:14" ht="19.5" thickBot="1" x14ac:dyDescent="0.35">
      <c r="A17" s="73"/>
      <c r="B17" s="74"/>
      <c r="C17" s="74"/>
      <c r="D17" s="90"/>
      <c r="E17" s="74"/>
      <c r="F17" s="111"/>
      <c r="G17" s="16"/>
    </row>
    <row r="18" spans="1:14" ht="19.5" thickBot="1" x14ac:dyDescent="0.35">
      <c r="A18" s="61" t="s">
        <v>20</v>
      </c>
      <c r="B18" s="120"/>
      <c r="C18" s="120"/>
      <c r="D18" s="121"/>
      <c r="E18" s="120"/>
      <c r="F18" s="123"/>
      <c r="G18" s="59"/>
      <c r="H18" s="59"/>
      <c r="I18" s="59"/>
      <c r="J18" s="59"/>
      <c r="K18" s="59"/>
      <c r="L18" s="59"/>
      <c r="M18" s="59"/>
      <c r="N18" s="59"/>
    </row>
    <row r="19" spans="1:14" ht="18.75" x14ac:dyDescent="0.3">
      <c r="A19" s="124" t="s">
        <v>21</v>
      </c>
      <c r="B19" s="75">
        <f>('Ene 09'!B19+'Feb 09'!B19+'Mar 09'!B19)/3</f>
        <v>12680</v>
      </c>
      <c r="C19" s="75">
        <f>('Ene 09'!C19+'Feb 09'!C19+'Mar 09'!C19)/3</f>
        <v>25445.666666666668</v>
      </c>
      <c r="D19" s="75">
        <f>('Ene 09'!D19+'Feb 09'!D19+'Mar 09'!D19)/3</f>
        <v>2977259</v>
      </c>
      <c r="E19" s="75">
        <f>D19/B19</f>
        <v>234.79960567823343</v>
      </c>
      <c r="F19" s="134">
        <f>D19/3</f>
        <v>992419.66666666663</v>
      </c>
      <c r="G19" s="60"/>
      <c r="H19" s="60"/>
      <c r="I19" s="60"/>
      <c r="J19" s="60"/>
      <c r="K19" s="60"/>
      <c r="L19" s="60"/>
      <c r="M19" s="60"/>
      <c r="N19" s="60"/>
    </row>
    <row r="20" spans="1:14" ht="18.75" x14ac:dyDescent="0.3">
      <c r="A20" s="147" t="s">
        <v>22</v>
      </c>
      <c r="B20" s="68">
        <f>('Ene 09'!B20+'Feb 09'!B20+'Mar 09'!B20)/3</f>
        <v>5915</v>
      </c>
      <c r="C20" s="68">
        <f>('Ene 09'!C20+'Feb 09'!C20+'Mar 09'!C20)/3</f>
        <v>11381.333333333334</v>
      </c>
      <c r="D20" s="68">
        <f>('Ene 09'!D20+'Feb 09'!D20+'Mar 09'!D20)/3</f>
        <v>1337371</v>
      </c>
      <c r="E20" s="68">
        <f t="shared" ref="E20:E24" si="4">D20/B20</f>
        <v>226.09822485207101</v>
      </c>
      <c r="F20" s="95">
        <f>D20/3</f>
        <v>445790.33333333331</v>
      </c>
      <c r="G20" s="60"/>
      <c r="H20" s="60"/>
      <c r="I20" s="60"/>
      <c r="J20" s="60"/>
      <c r="K20" s="60"/>
      <c r="L20" s="60"/>
      <c r="M20" s="60"/>
      <c r="N20" s="60"/>
    </row>
    <row r="21" spans="1:14" ht="18.75" x14ac:dyDescent="0.3">
      <c r="A21" s="65" t="s">
        <v>23</v>
      </c>
      <c r="B21" s="68">
        <f>('Ene 09'!B21+'Feb 09'!B21+'Mar 09'!B21)/3</f>
        <v>5178</v>
      </c>
      <c r="C21" s="68">
        <f>('Ene 09'!C21+'Feb 09'!C21+'Mar 09'!C21)/3</f>
        <v>10678</v>
      </c>
      <c r="D21" s="68">
        <f>('Ene 09'!D21+'Feb 09'!D21+'Mar 09'!D21)/3</f>
        <v>1238405</v>
      </c>
      <c r="E21" s="68">
        <f t="shared" si="4"/>
        <v>239.16666666666666</v>
      </c>
      <c r="F21" s="95">
        <f t="shared" ref="F21:F30" si="5">D21/3</f>
        <v>412801.66666666669</v>
      </c>
      <c r="G21" s="59"/>
      <c r="H21" s="59"/>
      <c r="I21" s="59"/>
      <c r="J21" s="59"/>
      <c r="K21" s="59"/>
      <c r="L21" s="59"/>
      <c r="M21" s="59"/>
      <c r="N21" s="59"/>
    </row>
    <row r="22" spans="1:14" ht="18.75" x14ac:dyDescent="0.3">
      <c r="A22" s="67" t="s">
        <v>24</v>
      </c>
      <c r="B22" s="68">
        <f>('Ene 09'!B22+'Feb 09'!B22+'Mar 09'!B22)/3</f>
        <v>6480</v>
      </c>
      <c r="C22" s="68">
        <f>('Ene 09'!C22+'Feb 09'!C22+'Mar 09'!C22)/3</f>
        <v>13569.333333333334</v>
      </c>
      <c r="D22" s="68">
        <f>('Ene 09'!D22+'Feb 09'!D22+'Mar 09'!D22)/3</f>
        <v>1565111</v>
      </c>
      <c r="E22" s="68">
        <f t="shared" si="4"/>
        <v>241.52947530864196</v>
      </c>
      <c r="F22" s="95">
        <f t="shared" si="5"/>
        <v>521703.66666666669</v>
      </c>
      <c r="G22" s="59"/>
      <c r="H22" s="59"/>
      <c r="I22" s="59"/>
      <c r="J22" s="59"/>
      <c r="K22" s="59"/>
      <c r="L22" s="59"/>
      <c r="M22" s="59"/>
      <c r="N22" s="59"/>
    </row>
    <row r="23" spans="1:14" ht="18.75" x14ac:dyDescent="0.3">
      <c r="A23" s="67" t="s">
        <v>25</v>
      </c>
      <c r="B23" s="68">
        <f>('Ene 09'!B23+'Feb 09'!B23+'Mar 09'!B23)/3</f>
        <v>4193.333333333333</v>
      </c>
      <c r="C23" s="68">
        <f>('Ene 09'!C23+'Feb 09'!C23+'Mar 09'!C23)/3</f>
        <v>9229.3333333333339</v>
      </c>
      <c r="D23" s="68">
        <f>('Ene 09'!D23+'Feb 09'!D23+'Mar 09'!D23)/3</f>
        <v>1052507.6666666667</v>
      </c>
      <c r="E23" s="68">
        <f t="shared" si="4"/>
        <v>250.99546899841022</v>
      </c>
      <c r="F23" s="95">
        <f t="shared" si="5"/>
        <v>350835.88888888893</v>
      </c>
      <c r="G23" s="59"/>
      <c r="H23" s="59"/>
      <c r="I23" s="59"/>
      <c r="J23" s="59"/>
      <c r="K23" s="59"/>
      <c r="L23" s="59"/>
      <c r="M23" s="59"/>
      <c r="N23" s="59"/>
    </row>
    <row r="24" spans="1:14" ht="18.75" x14ac:dyDescent="0.3">
      <c r="A24" s="67" t="s">
        <v>26</v>
      </c>
      <c r="B24" s="68">
        <f>('Ene 09'!B24+'Feb 09'!B24+'Mar 09'!B24)/3</f>
        <v>2728</v>
      </c>
      <c r="C24" s="68">
        <f>('Ene 09'!C24+'Feb 09'!C24+'Mar 09'!C24)/3</f>
        <v>5978</v>
      </c>
      <c r="D24" s="68">
        <f>('Ene 09'!D24+'Feb 09'!D24+'Mar 09'!D24)/3</f>
        <v>682003</v>
      </c>
      <c r="E24" s="68">
        <f t="shared" si="4"/>
        <v>250.00109970674487</v>
      </c>
      <c r="F24" s="95">
        <f t="shared" si="5"/>
        <v>227334.33333333334</v>
      </c>
      <c r="G24" s="59"/>
      <c r="H24" s="59"/>
      <c r="I24" s="59"/>
      <c r="J24" s="59"/>
      <c r="K24" s="59"/>
      <c r="L24" s="59"/>
      <c r="M24" s="59"/>
      <c r="N24" s="59"/>
    </row>
    <row r="25" spans="1:14" ht="18.75" x14ac:dyDescent="0.3">
      <c r="A25" s="67" t="s">
        <v>27</v>
      </c>
      <c r="B25" s="68">
        <f>('Ene 09'!B25+'Feb 09'!B25+'Mar 09'!B25)/3</f>
        <v>7302.666666666667</v>
      </c>
      <c r="C25" s="68">
        <f>('Ene 09'!C25+'Feb 09'!C25+'Mar 09'!C25)/3</f>
        <v>15377.666666666666</v>
      </c>
      <c r="D25" s="68">
        <f>('Ene 09'!D25+'Feb 09'!D25+'Mar 09'!D25)/3</f>
        <v>1781473.3333333333</v>
      </c>
      <c r="E25" s="68">
        <f>D25/B25</f>
        <v>243.94832937739636</v>
      </c>
      <c r="F25" s="95">
        <f t="shared" si="5"/>
        <v>593824.44444444438</v>
      </c>
      <c r="G25" s="59"/>
      <c r="H25" s="59"/>
      <c r="I25" s="59"/>
      <c r="J25" s="59"/>
      <c r="K25" s="59"/>
      <c r="L25" s="59"/>
      <c r="M25" s="59"/>
      <c r="N25" s="59"/>
    </row>
    <row r="26" spans="1:14" ht="18.75" x14ac:dyDescent="0.3">
      <c r="A26" s="67" t="s">
        <v>28</v>
      </c>
      <c r="B26" s="68">
        <f>('Ene 09'!B26+'Feb 09'!B26+'Mar 09'!B26)/3</f>
        <v>6596</v>
      </c>
      <c r="C26" s="68">
        <f>('Ene 09'!C26+'Feb 09'!C26+'Mar 09'!C26)/3</f>
        <v>14737.333333333334</v>
      </c>
      <c r="D26" s="68">
        <f>('Ene 09'!D26+'Feb 09'!D26+'Mar 09'!D26)/3</f>
        <v>1699892.6666666667</v>
      </c>
      <c r="E26" s="68">
        <f t="shared" ref="E26:E30" si="6">D26/B26</f>
        <v>257.71568627450984</v>
      </c>
      <c r="F26" s="95">
        <f t="shared" si="5"/>
        <v>566630.88888888888</v>
      </c>
      <c r="G26" s="59"/>
      <c r="H26" s="59"/>
      <c r="I26" s="59"/>
      <c r="J26" s="59"/>
      <c r="K26" s="59"/>
      <c r="L26" s="59"/>
      <c r="M26" s="59"/>
      <c r="N26" s="59"/>
    </row>
    <row r="27" spans="1:14" ht="18.75" x14ac:dyDescent="0.3">
      <c r="A27" s="67" t="s">
        <v>29</v>
      </c>
      <c r="B27" s="68">
        <f>('Ene 09'!B27+'Feb 09'!B27+'Mar 09'!B27)/3</f>
        <v>8641.3333333333339</v>
      </c>
      <c r="C27" s="68">
        <f>('Ene 09'!C27+'Feb 09'!C27+'Mar 09'!C27)/3</f>
        <v>17679.333333333332</v>
      </c>
      <c r="D27" s="68">
        <f>('Ene 09'!D27+'Feb 09'!D27+'Mar 09'!D27)/3</f>
        <v>2049945</v>
      </c>
      <c r="E27" s="68">
        <f t="shared" si="6"/>
        <v>237.22554389754666</v>
      </c>
      <c r="F27" s="95">
        <f t="shared" si="5"/>
        <v>683315</v>
      </c>
      <c r="G27" s="59"/>
      <c r="H27" s="59"/>
      <c r="I27" s="59"/>
      <c r="J27" s="59"/>
      <c r="K27" s="59"/>
      <c r="L27" s="59"/>
      <c r="M27" s="59"/>
      <c r="N27" s="59"/>
    </row>
    <row r="28" spans="1:14" ht="18.75" x14ac:dyDescent="0.3">
      <c r="A28" s="67" t="s">
        <v>30</v>
      </c>
      <c r="B28" s="68">
        <f>('Ene 09'!B28+'Feb 09'!B28+'Mar 09'!B28)/3</f>
        <v>5726</v>
      </c>
      <c r="C28" s="68">
        <f>('Ene 09'!C28+'Feb 09'!C28+'Mar 09'!C28)/3</f>
        <v>13539.666666666666</v>
      </c>
      <c r="D28" s="68">
        <f>('Ene 09'!D28+'Feb 09'!D28+'Mar 09'!D28)/3</f>
        <v>1534840.6666666667</v>
      </c>
      <c r="E28" s="68">
        <f t="shared" si="6"/>
        <v>268.04761904761904</v>
      </c>
      <c r="F28" s="95">
        <f t="shared" si="5"/>
        <v>511613.55555555556</v>
      </c>
      <c r="G28" s="59"/>
      <c r="H28" s="59"/>
      <c r="I28" s="59"/>
      <c r="J28" s="59"/>
      <c r="K28" s="59"/>
      <c r="L28" s="59"/>
      <c r="M28" s="59"/>
      <c r="N28" s="59"/>
    </row>
    <row r="29" spans="1:14" ht="18.75" x14ac:dyDescent="0.3">
      <c r="A29" s="67" t="s">
        <v>31</v>
      </c>
      <c r="B29" s="68">
        <f>('Ene 09'!B29+'Feb 09'!B29+'Mar 09'!B29)/3</f>
        <v>4744.666666666667</v>
      </c>
      <c r="C29" s="68">
        <f>('Ene 09'!C29+'Feb 09'!C29+'Mar 09'!C29)/3</f>
        <v>10441.333333333334</v>
      </c>
      <c r="D29" s="68">
        <f>('Ene 09'!D29+'Feb 09'!D29+'Mar 09'!D29)/3</f>
        <v>1190157</v>
      </c>
      <c r="E29" s="68">
        <f t="shared" si="6"/>
        <v>250.84101447239004</v>
      </c>
      <c r="F29" s="95">
        <f t="shared" si="5"/>
        <v>396719</v>
      </c>
      <c r="G29" s="59"/>
      <c r="H29" s="59"/>
      <c r="I29" s="59"/>
      <c r="J29" s="59"/>
      <c r="K29" s="59"/>
      <c r="L29" s="59"/>
      <c r="M29" s="59"/>
      <c r="N29" s="59"/>
    </row>
    <row r="30" spans="1:14" ht="19.5" thickBot="1" x14ac:dyDescent="0.35">
      <c r="A30" s="76" t="s">
        <v>140</v>
      </c>
      <c r="B30" s="108">
        <f>('Ene 09'!B30+'Feb 09'!B30+'Mar 09'!B30)/3</f>
        <v>5049.333333333333</v>
      </c>
      <c r="C30" s="108">
        <f>('Ene 09'!C30+'Feb 09'!C30+'Mar 09'!C30)/3</f>
        <v>11337.333333333334</v>
      </c>
      <c r="D30" s="108">
        <f>('Ene 09'!D30+'Feb 09'!D30+'Mar 09'!D30)/3</f>
        <v>1307895.6666666667</v>
      </c>
      <c r="E30" s="71">
        <f t="shared" si="6"/>
        <v>259.02343543702142</v>
      </c>
      <c r="F30" s="117">
        <f t="shared" si="5"/>
        <v>435965.22222222225</v>
      </c>
      <c r="G30" s="59"/>
      <c r="H30" s="59"/>
      <c r="I30" s="59"/>
      <c r="J30" s="59"/>
      <c r="K30" s="59"/>
      <c r="L30" s="59"/>
      <c r="M30" s="59"/>
      <c r="N30" s="59"/>
    </row>
    <row r="31" spans="1:14" ht="19.5" thickBot="1" x14ac:dyDescent="0.35">
      <c r="A31" s="64" t="s">
        <v>34</v>
      </c>
      <c r="B31" s="131">
        <f>SUM(B20:B30)</f>
        <v>62554.333333333336</v>
      </c>
      <c r="C31" s="131">
        <f t="shared" ref="C31:D31" si="7">SUM(C20:C30)</f>
        <v>133948.66666666666</v>
      </c>
      <c r="D31" s="131">
        <f t="shared" si="7"/>
        <v>15439601.999999998</v>
      </c>
      <c r="E31" s="132">
        <f>D31/B31</f>
        <v>246.81906396039705</v>
      </c>
      <c r="F31" s="133">
        <f>D31/3</f>
        <v>5146533.9999999991</v>
      </c>
      <c r="G31" s="59"/>
      <c r="H31" s="59"/>
      <c r="I31" s="59"/>
      <c r="J31" s="59"/>
      <c r="K31" s="59"/>
      <c r="L31" s="59"/>
      <c r="M31" s="59"/>
      <c r="N31" s="59"/>
    </row>
    <row r="32" spans="1:14" ht="19.5" thickBot="1" x14ac:dyDescent="0.35">
      <c r="A32" s="73"/>
      <c r="B32" s="78"/>
      <c r="C32" s="78"/>
      <c r="D32" s="91"/>
      <c r="E32" s="74"/>
      <c r="F32" s="111"/>
      <c r="G32" s="59"/>
      <c r="H32" s="59"/>
      <c r="I32" s="59"/>
      <c r="J32" s="59"/>
      <c r="K32" s="59"/>
      <c r="L32" s="59"/>
      <c r="M32" s="59"/>
      <c r="N32" s="59"/>
    </row>
    <row r="33" spans="1:14" ht="19.5" thickBot="1" x14ac:dyDescent="0.35">
      <c r="A33" s="112" t="s">
        <v>35</v>
      </c>
      <c r="B33" s="129"/>
      <c r="C33" s="129"/>
      <c r="D33" s="114"/>
      <c r="E33" s="129"/>
      <c r="F33" s="123"/>
      <c r="G33" s="59"/>
      <c r="H33" s="59"/>
      <c r="I33" s="59"/>
      <c r="J33" s="59"/>
      <c r="K33" s="59"/>
      <c r="L33" s="59"/>
      <c r="M33" s="59"/>
      <c r="N33" s="59"/>
    </row>
    <row r="34" spans="1:14" ht="18.75" x14ac:dyDescent="0.3">
      <c r="A34" s="115" t="s">
        <v>36</v>
      </c>
      <c r="B34" s="75">
        <f>('Ene 09'!B35+'Feb 09'!B35+'Mar 09'!B35)/3</f>
        <v>7464.666666666667</v>
      </c>
      <c r="C34" s="75">
        <f>('Ene 09'!C35+'Feb 09'!C35+'Mar 09'!C35)/3</f>
        <v>15552.666666666666</v>
      </c>
      <c r="D34" s="75">
        <f>('Ene 09'!D35+'Feb 09'!D35+'Mar 09'!D35)/3</f>
        <v>1848184</v>
      </c>
      <c r="E34" s="116">
        <f>D34/B34</f>
        <v>247.59096186478521</v>
      </c>
      <c r="F34" s="94">
        <f>D34/3</f>
        <v>616061.33333333337</v>
      </c>
      <c r="G34" s="59"/>
      <c r="H34" s="59"/>
      <c r="I34" s="59"/>
      <c r="J34" s="59"/>
      <c r="K34" s="59"/>
      <c r="L34" s="59"/>
      <c r="M34" s="59"/>
      <c r="N34" s="59"/>
    </row>
    <row r="35" spans="1:14" ht="18.75" x14ac:dyDescent="0.3">
      <c r="A35" s="67" t="s">
        <v>37</v>
      </c>
      <c r="B35" s="68">
        <f>('Ene 09'!B36+'Feb 09'!B36+'Mar 09'!B36)/3</f>
        <v>7371.333333333333</v>
      </c>
      <c r="C35" s="68">
        <f>('Ene 09'!C36+'Feb 09'!C36+'Mar 09'!C36)/3</f>
        <v>14902.666666666666</v>
      </c>
      <c r="D35" s="68">
        <f>('Ene 09'!D36+'Feb 09'!D36+'Mar 09'!D36)/3</f>
        <v>1730441</v>
      </c>
      <c r="E35" s="68">
        <f t="shared" ref="E35:E39" si="8">D35/B35</f>
        <v>234.75278104368275</v>
      </c>
      <c r="F35" s="95">
        <f t="shared" ref="F35:F46" si="9">D35/3</f>
        <v>576813.66666666663</v>
      </c>
      <c r="G35" s="16"/>
    </row>
    <row r="36" spans="1:14" ht="18.75" x14ac:dyDescent="0.3">
      <c r="A36" s="67" t="s">
        <v>38</v>
      </c>
      <c r="B36" s="68">
        <f>('Ene 09'!B37+'Feb 09'!B37+'Mar 09'!B37)/3</f>
        <v>8786</v>
      </c>
      <c r="C36" s="68">
        <f>('Ene 09'!C37+'Feb 09'!C37+'Mar 09'!C37)/3</f>
        <v>18298</v>
      </c>
      <c r="D36" s="68">
        <f>('Ene 09'!D37+'Feb 09'!D37+'Mar 09'!D37)/3</f>
        <v>2111216.3333333335</v>
      </c>
      <c r="E36" s="68">
        <f t="shared" si="8"/>
        <v>240.2932316564231</v>
      </c>
      <c r="F36" s="95">
        <f t="shared" si="9"/>
        <v>703738.77777777787</v>
      </c>
      <c r="G36" s="16"/>
    </row>
    <row r="37" spans="1:14" ht="18.75" x14ac:dyDescent="0.3">
      <c r="A37" s="67" t="s">
        <v>39</v>
      </c>
      <c r="B37" s="68">
        <f>('Ene 09'!B38+'Feb 09'!B38+'Mar 09'!B38)/3</f>
        <v>4286</v>
      </c>
      <c r="C37" s="68">
        <f>('Ene 09'!C38+'Feb 09'!C38+'Mar 09'!C38)/3</f>
        <v>9297</v>
      </c>
      <c r="D37" s="68">
        <f>('Ene 09'!D38+'Feb 09'!D38+'Mar 09'!D38)/3</f>
        <v>1074927.6666666667</v>
      </c>
      <c r="E37" s="68">
        <f t="shared" si="8"/>
        <v>250.79973557318402</v>
      </c>
      <c r="F37" s="95">
        <f t="shared" si="9"/>
        <v>358309.22222222225</v>
      </c>
      <c r="G37" s="16"/>
    </row>
    <row r="38" spans="1:14" ht="18.75" x14ac:dyDescent="0.3">
      <c r="A38" s="67" t="s">
        <v>40</v>
      </c>
      <c r="B38" s="68">
        <f>('Ene 09'!B39+'Feb 09'!B39+'Mar 09'!B39)/3</f>
        <v>6842.666666666667</v>
      </c>
      <c r="C38" s="68">
        <f>('Ene 09'!C39+'Feb 09'!C39+'Mar 09'!C39)/3</f>
        <v>15250.333333333334</v>
      </c>
      <c r="D38" s="68">
        <f>('Ene 09'!D39+'Feb 09'!D39+'Mar 09'!D39)/3</f>
        <v>1751958</v>
      </c>
      <c r="E38" s="68">
        <f t="shared" si="8"/>
        <v>256.03439204988308</v>
      </c>
      <c r="F38" s="95">
        <f t="shared" si="9"/>
        <v>583986</v>
      </c>
      <c r="G38" s="16"/>
    </row>
    <row r="39" spans="1:14" ht="18.75" x14ac:dyDescent="0.3">
      <c r="A39" s="67" t="s">
        <v>41</v>
      </c>
      <c r="B39" s="68">
        <f>('Ene 09'!B40+'Feb 09'!B40+'Mar 09'!B40)/3</f>
        <v>4398.666666666667</v>
      </c>
      <c r="C39" s="68">
        <f>('Ene 09'!C40+'Feb 09'!C40+'Mar 09'!C40)/3</f>
        <v>8575.6666666666661</v>
      </c>
      <c r="D39" s="68">
        <f>('Ene 09'!D40+'Feb 09'!D40+'Mar 09'!D40)/3</f>
        <v>1072709.3333333333</v>
      </c>
      <c r="E39" s="68">
        <f t="shared" si="8"/>
        <v>243.87147620491055</v>
      </c>
      <c r="F39" s="95">
        <f t="shared" si="9"/>
        <v>357569.77777777775</v>
      </c>
      <c r="G39" s="16"/>
    </row>
    <row r="40" spans="1:14" ht="18.75" x14ac:dyDescent="0.3">
      <c r="A40" s="67" t="s">
        <v>42</v>
      </c>
      <c r="B40" s="68">
        <f>('Ene 09'!B41+'Feb 09'!B41+'Mar 09'!B41)/3</f>
        <v>5275</v>
      </c>
      <c r="C40" s="68">
        <f>('Ene 09'!C41+'Feb 09'!C41+'Mar 09'!C41)/3</f>
        <v>11511</v>
      </c>
      <c r="D40" s="68">
        <f>('Ene 09'!D41+'Feb 09'!D41+'Mar 09'!D41)/3</f>
        <v>1318897.3333333333</v>
      </c>
      <c r="E40" s="68">
        <f>D40/B40</f>
        <v>250.02793048973143</v>
      </c>
      <c r="F40" s="95">
        <f t="shared" si="9"/>
        <v>439632.44444444444</v>
      </c>
      <c r="G40" s="16"/>
    </row>
    <row r="41" spans="1:14" ht="18.75" x14ac:dyDescent="0.3">
      <c r="A41" s="67" t="s">
        <v>43</v>
      </c>
      <c r="B41" s="68">
        <f>('Ene 09'!B42+'Feb 09'!B42+'Mar 09'!B42)/3</f>
        <v>8375</v>
      </c>
      <c r="C41" s="68">
        <f>('Ene 09'!C42+'Feb 09'!C42+'Mar 09'!C42)/3</f>
        <v>18787.333333333332</v>
      </c>
      <c r="D41" s="68">
        <f>('Ene 09'!D42+'Feb 09'!D42+'Mar 09'!D42)/3</f>
        <v>2156862.3333333335</v>
      </c>
      <c r="E41" s="68">
        <f t="shared" ref="E41:E45" si="10">D41/B41</f>
        <v>257.53580099502489</v>
      </c>
      <c r="F41" s="95">
        <f t="shared" si="9"/>
        <v>718954.11111111112</v>
      </c>
      <c r="G41" s="16"/>
    </row>
    <row r="42" spans="1:14" ht="18.75" x14ac:dyDescent="0.3">
      <c r="A42" s="67" t="s">
        <v>44</v>
      </c>
      <c r="B42" s="68">
        <f>('Ene 09'!B43+'Feb 09'!B43+'Mar 09'!B43)/3</f>
        <v>5648</v>
      </c>
      <c r="C42" s="68">
        <f>('Ene 09'!C43+'Feb 09'!C43+'Mar 09'!C43)/3</f>
        <v>12311</v>
      </c>
      <c r="D42" s="68">
        <f>('Ene 09'!D43+'Feb 09'!D43+'Mar 09'!D43)/3</f>
        <v>1418427.3333333333</v>
      </c>
      <c r="E42" s="68">
        <f t="shared" si="10"/>
        <v>251.13798394711992</v>
      </c>
      <c r="F42" s="95">
        <f t="shared" si="9"/>
        <v>472809.11111111107</v>
      </c>
      <c r="G42" s="16"/>
    </row>
    <row r="43" spans="1:14" ht="18.75" x14ac:dyDescent="0.3">
      <c r="A43" s="67" t="s">
        <v>45</v>
      </c>
      <c r="B43" s="68">
        <f>('Ene 09'!B44+'Feb 09'!B44+'Mar 09'!B44)/3</f>
        <v>4596.333333333333</v>
      </c>
      <c r="C43" s="68">
        <f>('Ene 09'!C44+'Feb 09'!C44+'Mar 09'!C44)/3</f>
        <v>9484.6666666666661</v>
      </c>
      <c r="D43" s="68">
        <f>('Ene 09'!D44+'Feb 09'!D44+'Mar 09'!D44)/3</f>
        <v>1089224.3333333333</v>
      </c>
      <c r="E43" s="68">
        <f t="shared" si="10"/>
        <v>236.97679309594605</v>
      </c>
      <c r="F43" s="95">
        <f t="shared" si="9"/>
        <v>363074.77777777775</v>
      </c>
      <c r="G43" s="16"/>
    </row>
    <row r="44" spans="1:14" ht="18.75" x14ac:dyDescent="0.3">
      <c r="A44" s="139" t="s">
        <v>46</v>
      </c>
      <c r="B44" s="68">
        <f>('Ene 09'!B45+'Feb 09'!B45+'Mar 09'!B45)/3</f>
        <v>6147.666666666667</v>
      </c>
      <c r="C44" s="68">
        <f>('Ene 09'!C45+'Feb 09'!C45+'Mar 09'!C45)/3</f>
        <v>13379</v>
      </c>
      <c r="D44" s="68">
        <f>('Ene 09'!D45+'Feb 09'!D45+'Mar 09'!D45)/3</f>
        <v>1535692.6666666667</v>
      </c>
      <c r="E44" s="68">
        <f t="shared" si="10"/>
        <v>249.80090007048744</v>
      </c>
      <c r="F44" s="95">
        <f t="shared" si="9"/>
        <v>511897.55555555556</v>
      </c>
      <c r="G44" s="16"/>
    </row>
    <row r="45" spans="1:14" ht="18.75" x14ac:dyDescent="0.3">
      <c r="A45" s="67" t="s">
        <v>47</v>
      </c>
      <c r="B45" s="68">
        <f>('Ene 09'!B46+'Feb 09'!B46+'Mar 09'!B46)/3</f>
        <v>5926.666666666667</v>
      </c>
      <c r="C45" s="68">
        <f>('Ene 09'!C46+'Feb 09'!C46+'Mar 09'!C46)/3</f>
        <v>12631</v>
      </c>
      <c r="D45" s="68">
        <f>('Ene 09'!D46+'Feb 09'!D46+'Mar 09'!D46)/3</f>
        <v>1455578.6666666667</v>
      </c>
      <c r="E45" s="68">
        <f t="shared" si="10"/>
        <v>245.59820022497189</v>
      </c>
      <c r="F45" s="95">
        <f t="shared" si="9"/>
        <v>485192.88888888893</v>
      </c>
      <c r="G45" s="16"/>
    </row>
    <row r="46" spans="1:14" ht="19.5" thickBot="1" x14ac:dyDescent="0.35">
      <c r="A46" s="144" t="s">
        <v>48</v>
      </c>
      <c r="B46" s="108">
        <f>('Ene 09'!B47+'Feb 09'!B47+'Mar 09'!B47)/3</f>
        <v>4599.666666666667</v>
      </c>
      <c r="C46" s="108">
        <f>('Ene 09'!C47+'Feb 09'!C47+'Mar 09'!C47)/3</f>
        <v>9529.3333333333339</v>
      </c>
      <c r="D46" s="108">
        <f>('Ene 09'!D47+'Feb 09'!D47+'Mar 09'!D47)/3</f>
        <v>1098796.6666666667</v>
      </c>
      <c r="E46" s="108">
        <f>D46/B46</f>
        <v>238.88615117037466</v>
      </c>
      <c r="F46" s="145">
        <f t="shared" si="9"/>
        <v>366265.55555555556</v>
      </c>
      <c r="G46" s="16"/>
    </row>
    <row r="47" spans="1:14" ht="19.5" thickBot="1" x14ac:dyDescent="0.35">
      <c r="A47" s="64" t="s">
        <v>49</v>
      </c>
      <c r="B47" s="131">
        <f>SUM(B34:B46)</f>
        <v>79717.666666666672</v>
      </c>
      <c r="C47" s="131">
        <f t="shared" ref="C47:F47" si="11">SUM(C34:C46)</f>
        <v>169509.66666666666</v>
      </c>
      <c r="D47" s="131">
        <f t="shared" si="11"/>
        <v>19662915.666666672</v>
      </c>
      <c r="E47" s="131">
        <f t="shared" si="11"/>
        <v>3203.3063383865256</v>
      </c>
      <c r="F47" s="146">
        <f t="shared" si="11"/>
        <v>6554305.2222222239</v>
      </c>
      <c r="G47" s="16"/>
    </row>
    <row r="48" spans="1:14" ht="19.5" thickBot="1" x14ac:dyDescent="0.35">
      <c r="A48" s="130"/>
      <c r="B48" s="78"/>
      <c r="C48" s="78"/>
      <c r="D48" s="91"/>
      <c r="E48" s="74"/>
      <c r="F48" s="111"/>
      <c r="G48" s="16"/>
    </row>
    <row r="49" spans="1:7" ht="19.5" thickBot="1" x14ac:dyDescent="0.35">
      <c r="A49" s="112" t="s">
        <v>50</v>
      </c>
      <c r="B49" s="129"/>
      <c r="C49" s="129"/>
      <c r="D49" s="114"/>
      <c r="E49" s="129"/>
      <c r="F49" s="123"/>
      <c r="G49" s="16"/>
    </row>
    <row r="50" spans="1:7" ht="18.75" x14ac:dyDescent="0.3">
      <c r="A50" s="115" t="s">
        <v>51</v>
      </c>
      <c r="B50" s="75">
        <f>('Ene 09'!B51+'Feb 09'!B51+'Mar 09'!B51)/3</f>
        <v>4164</v>
      </c>
      <c r="C50" s="75">
        <f>('Ene 09'!C51+'Feb 09'!C51+'Mar 09'!C51)/3</f>
        <v>8737.6666666666661</v>
      </c>
      <c r="D50" s="75">
        <f>('Ene 09'!D51+'Feb 09'!D51+'Mar 09'!D51)/3</f>
        <v>1017570.3333333334</v>
      </c>
      <c r="E50" s="116">
        <f>D50/B50</f>
        <v>244.37327889849504</v>
      </c>
      <c r="F50" s="94">
        <f>D50/3</f>
        <v>339190.11111111112</v>
      </c>
      <c r="G50" s="16"/>
    </row>
    <row r="51" spans="1:7" ht="18.75" x14ac:dyDescent="0.3">
      <c r="A51" s="67" t="s">
        <v>52</v>
      </c>
      <c r="B51" s="68">
        <f>('Ene 09'!B52+'Feb 09'!B52+'Mar 09'!B52)/3</f>
        <v>7039.333333333333</v>
      </c>
      <c r="C51" s="68">
        <f>('Ene 09'!C52+'Feb 09'!C52+'Mar 09'!C52)/3</f>
        <v>16280.333333333334</v>
      </c>
      <c r="D51" s="68">
        <f>('Ene 09'!D52+'Feb 09'!D52+'Mar 09'!D52)/3</f>
        <v>1869287.6666666667</v>
      </c>
      <c r="E51" s="68">
        <f t="shared" ref="E51:E55" si="12">D51/B51</f>
        <v>265.54896296997822</v>
      </c>
      <c r="F51" s="95">
        <f t="shared" ref="F51:F56" si="13">D51/3</f>
        <v>623095.88888888888</v>
      </c>
      <c r="G51" s="16"/>
    </row>
    <row r="52" spans="1:7" ht="18.75" x14ac:dyDescent="0.3">
      <c r="A52" s="67" t="s">
        <v>53</v>
      </c>
      <c r="B52" s="68">
        <f>('Ene 09'!B53+'Feb 09'!B53+'Mar 09'!B53)/3</f>
        <v>18460.333333333332</v>
      </c>
      <c r="C52" s="68">
        <f>('Ene 09'!C53+'Feb 09'!C53+'Mar 09'!C53)/3</f>
        <v>37646</v>
      </c>
      <c r="D52" s="68">
        <f>('Ene 09'!D53+'Feb 09'!D53+'Mar 09'!D53)/3</f>
        <v>4340907.333333333</v>
      </c>
      <c r="E52" s="68">
        <f t="shared" si="12"/>
        <v>235.14783048337878</v>
      </c>
      <c r="F52" s="95">
        <f t="shared" si="13"/>
        <v>1446969.111111111</v>
      </c>
      <c r="G52" s="16"/>
    </row>
    <row r="53" spans="1:7" ht="18.75" x14ac:dyDescent="0.3">
      <c r="A53" s="67" t="s">
        <v>54</v>
      </c>
      <c r="B53" s="68">
        <f>('Ene 09'!B54+'Feb 09'!B54+'Mar 09'!B54)/3</f>
        <v>5661.333333333333</v>
      </c>
      <c r="C53" s="68">
        <f>('Ene 09'!C54+'Feb 09'!C54+'Mar 09'!C54)/3</f>
        <v>12232.333333333334</v>
      </c>
      <c r="D53" s="68">
        <f>('Ene 09'!D54+'Feb 09'!D54+'Mar 09'!D54)/3</f>
        <v>1404747.6666666667</v>
      </c>
      <c r="E53" s="68">
        <f t="shared" si="12"/>
        <v>248.13018134715028</v>
      </c>
      <c r="F53" s="95">
        <f t="shared" si="13"/>
        <v>468249.22222222225</v>
      </c>
      <c r="G53" s="16"/>
    </row>
    <row r="54" spans="1:7" ht="18.75" x14ac:dyDescent="0.3">
      <c r="A54" s="67" t="s">
        <v>55</v>
      </c>
      <c r="B54" s="68">
        <f>('Ene 09'!B55+'Feb 09'!B55+'Mar 09'!B55)/3</f>
        <v>4611.333333333333</v>
      </c>
      <c r="C54" s="68">
        <f>('Ene 09'!C55+'Feb 09'!C55+'Mar 09'!C55)/3</f>
        <v>9629.6666666666661</v>
      </c>
      <c r="D54" s="68">
        <f>('Ene 09'!D55+'Feb 09'!D55+'Mar 09'!D55)/3</f>
        <v>1119688</v>
      </c>
      <c r="E54" s="68">
        <f t="shared" si="12"/>
        <v>242.81220182159896</v>
      </c>
      <c r="F54" s="95">
        <f t="shared" si="13"/>
        <v>373229.33333333331</v>
      </c>
      <c r="G54" s="16"/>
    </row>
    <row r="55" spans="1:7" ht="18.75" x14ac:dyDescent="0.3">
      <c r="A55" s="67" t="s">
        <v>56</v>
      </c>
      <c r="B55" s="68">
        <f>('Ene 09'!B56+'Feb 09'!B56+'Mar 09'!B56)/3</f>
        <v>4568.666666666667</v>
      </c>
      <c r="C55" s="68">
        <f>('Ene 09'!C56+'Feb 09'!C56+'Mar 09'!C56)/3</f>
        <v>9177</v>
      </c>
      <c r="D55" s="68">
        <f>('Ene 09'!D56+'Feb 09'!D56+'Mar 09'!D56)/3</f>
        <v>1058595.3333333333</v>
      </c>
      <c r="E55" s="68">
        <f t="shared" si="12"/>
        <v>231.70771924704505</v>
      </c>
      <c r="F55" s="95">
        <f t="shared" si="13"/>
        <v>352865.11111111107</v>
      </c>
      <c r="G55" s="16"/>
    </row>
    <row r="56" spans="1:7" ht="19.5" thickBot="1" x14ac:dyDescent="0.35">
      <c r="A56" s="67" t="s">
        <v>57</v>
      </c>
      <c r="B56" s="66">
        <f>('Ene 09'!B57+'Feb 09'!B57+'Mar 09'!B57)/3</f>
        <v>6570.666666666667</v>
      </c>
      <c r="C56" s="66">
        <f>('Ene 09'!C57+'Feb 09'!C57+'Mar 09'!C57)/3</f>
        <v>13503</v>
      </c>
      <c r="D56" s="66">
        <f>('Ene 09'!D57+'Feb 09'!D57+'Mar 09'!D57)/3</f>
        <v>1554411.6666666667</v>
      </c>
      <c r="E56" s="71">
        <f>D56/B56</f>
        <v>236.56833400974025</v>
      </c>
      <c r="F56" s="117">
        <f t="shared" si="13"/>
        <v>518137.22222222225</v>
      </c>
      <c r="G56" s="16"/>
    </row>
    <row r="57" spans="1:7" ht="19.5" thickBot="1" x14ac:dyDescent="0.35">
      <c r="A57" s="64" t="s">
        <v>49</v>
      </c>
      <c r="B57" s="77">
        <f>SUM(B50:B56)</f>
        <v>51075.666666666664</v>
      </c>
      <c r="C57" s="131">
        <f t="shared" ref="C57:D57" si="14">SUM(C50:C56)</f>
        <v>107206</v>
      </c>
      <c r="D57" s="131">
        <f t="shared" si="14"/>
        <v>12365208</v>
      </c>
      <c r="E57" s="132">
        <f t="shared" ref="E57" si="15">D57/B57</f>
        <v>242.09587083216405</v>
      </c>
      <c r="F57" s="133">
        <f>D57/3</f>
        <v>4121736</v>
      </c>
      <c r="G57" s="16"/>
    </row>
    <row r="58" spans="1:7" ht="19.5" thickBot="1" x14ac:dyDescent="0.35">
      <c r="A58" s="130"/>
      <c r="B58" s="78"/>
      <c r="C58" s="78"/>
      <c r="D58" s="91"/>
      <c r="E58" s="74"/>
      <c r="F58" s="111"/>
      <c r="G58" s="16"/>
    </row>
    <row r="59" spans="1:7" ht="19.5" thickBot="1" x14ac:dyDescent="0.35">
      <c r="A59" s="112" t="s">
        <v>58</v>
      </c>
      <c r="B59" s="129"/>
      <c r="C59" s="129"/>
      <c r="D59" s="114"/>
      <c r="E59" s="129"/>
      <c r="F59" s="123"/>
      <c r="G59" s="16"/>
    </row>
    <row r="60" spans="1:7" ht="18.75" x14ac:dyDescent="0.3">
      <c r="A60" s="115" t="s">
        <v>59</v>
      </c>
      <c r="B60" s="75">
        <f>('Ene 09'!B61+'Feb 09'!B61+'Mar 09'!B61)/3</f>
        <v>7124.333333333333</v>
      </c>
      <c r="C60" s="75">
        <f>('Ene 09'!C61+'Feb 09'!C61+'Mar 09'!C61)/3</f>
        <v>15450</v>
      </c>
      <c r="D60" s="75">
        <f>('Ene 09'!D61+'Feb 09'!D61+'Mar 09'!D61)/3</f>
        <v>1770603.3333333333</v>
      </c>
      <c r="E60" s="116">
        <f>D60/B60</f>
        <v>248.52898516820287</v>
      </c>
      <c r="F60" s="94">
        <f>D60/3</f>
        <v>590201.11111111112</v>
      </c>
      <c r="G60" s="16"/>
    </row>
    <row r="61" spans="1:7" ht="18.75" x14ac:dyDescent="0.3">
      <c r="A61" s="67" t="s">
        <v>60</v>
      </c>
      <c r="B61" s="68">
        <f>('Ene 09'!B62+'Feb 09'!B62+'Mar 09'!B62)/3</f>
        <v>7406</v>
      </c>
      <c r="C61" s="68">
        <f>('Ene 09'!C62+'Feb 09'!C62+'Mar 09'!C62)/3</f>
        <v>15498</v>
      </c>
      <c r="D61" s="68">
        <f>('Ene 09'!D62+'Feb 09'!D62+'Mar 09'!D62)/3</f>
        <v>1789395</v>
      </c>
      <c r="E61" s="68">
        <f t="shared" ref="E61:E65" si="16">D61/B61</f>
        <v>241.61423170402375</v>
      </c>
      <c r="F61" s="95">
        <f t="shared" ref="F61:F68" si="17">D61/3</f>
        <v>596465</v>
      </c>
      <c r="G61" s="16"/>
    </row>
    <row r="62" spans="1:7" ht="18.75" x14ac:dyDescent="0.3">
      <c r="A62" s="67" t="s">
        <v>61</v>
      </c>
      <c r="B62" s="68">
        <f>('Ene 09'!B63+'Feb 09'!B63+'Mar 09'!B63)/3</f>
        <v>9172.3333333333339</v>
      </c>
      <c r="C62" s="68">
        <f>('Ene 09'!C63+'Feb 09'!C63+'Mar 09'!C63)/3</f>
        <v>18818.666666666668</v>
      </c>
      <c r="D62" s="68">
        <f>('Ene 09'!D63+'Feb 09'!D63+'Mar 09'!D63)/3</f>
        <v>2173082.3333333335</v>
      </c>
      <c r="E62" s="68">
        <f t="shared" si="16"/>
        <v>236.91706944797761</v>
      </c>
      <c r="F62" s="95">
        <f t="shared" si="17"/>
        <v>724360.77777777787</v>
      </c>
      <c r="G62" s="16"/>
    </row>
    <row r="63" spans="1:7" ht="18.75" x14ac:dyDescent="0.3">
      <c r="A63" s="67" t="s">
        <v>62</v>
      </c>
      <c r="B63" s="68">
        <f>('Ene 09'!B64+'Feb 09'!B64+'Mar 09'!B64)/3</f>
        <v>4506</v>
      </c>
      <c r="C63" s="68">
        <f>('Ene 09'!C64+'Feb 09'!C64+'Mar 09'!C64)/3</f>
        <v>10446.333333333334</v>
      </c>
      <c r="D63" s="68">
        <f>('Ene 09'!D64+'Feb 09'!D64+'Mar 09'!D64)/3</f>
        <v>1198919.3333333333</v>
      </c>
      <c r="E63" s="68">
        <f t="shared" si="16"/>
        <v>266.07175617694924</v>
      </c>
      <c r="F63" s="95">
        <f t="shared" si="17"/>
        <v>399639.77777777775</v>
      </c>
      <c r="G63" s="16"/>
    </row>
    <row r="64" spans="1:7" ht="18.75" x14ac:dyDescent="0.3">
      <c r="A64" s="67" t="s">
        <v>63</v>
      </c>
      <c r="B64" s="68">
        <f>('Ene 09'!B65+'Feb 09'!B65+'Mar 09'!B65)/3</f>
        <v>3349.3333333333335</v>
      </c>
      <c r="C64" s="68">
        <f>('Ene 09'!C65+'Feb 09'!C65+'Mar 09'!C65)/3</f>
        <v>7123</v>
      </c>
      <c r="D64" s="68">
        <f>('Ene 09'!D65+'Feb 09'!D65+'Mar 09'!D65)/3</f>
        <v>812428</v>
      </c>
      <c r="E64" s="68">
        <f t="shared" si="16"/>
        <v>242.56409235668789</v>
      </c>
      <c r="F64" s="95">
        <f t="shared" si="17"/>
        <v>270809.33333333331</v>
      </c>
      <c r="G64" s="16"/>
    </row>
    <row r="65" spans="1:7" ht="18.75" x14ac:dyDescent="0.3">
      <c r="A65" s="67" t="s">
        <v>64</v>
      </c>
      <c r="B65" s="68">
        <f>('Ene 09'!B66+'Feb 09'!B66+'Mar 09'!B66)/3</f>
        <v>5936.333333333333</v>
      </c>
      <c r="C65" s="68">
        <f>('Ene 09'!C66+'Feb 09'!C66+'Mar 09'!C66)/3</f>
        <v>12638.666666666666</v>
      </c>
      <c r="D65" s="68">
        <f>('Ene 09'!D66+'Feb 09'!D66+'Mar 09'!D66)/3</f>
        <v>1454129.3333333333</v>
      </c>
      <c r="E65" s="68">
        <f t="shared" si="16"/>
        <v>244.95412431916446</v>
      </c>
      <c r="F65" s="95">
        <f t="shared" si="17"/>
        <v>484709.77777777775</v>
      </c>
      <c r="G65" s="16"/>
    </row>
    <row r="66" spans="1:7" ht="18.75" x14ac:dyDescent="0.3">
      <c r="A66" s="67" t="s">
        <v>65</v>
      </c>
      <c r="B66" s="68">
        <f>('Ene 09'!B67+'Feb 09'!B67+'Mar 09'!B67)/3</f>
        <v>2091.3333333333335</v>
      </c>
      <c r="C66" s="68">
        <f>('Ene 09'!C67+'Feb 09'!C67+'Mar 09'!C67)/3</f>
        <v>4443.666666666667</v>
      </c>
      <c r="D66" s="68">
        <f>('Ene 09'!D67+'Feb 09'!D67+'Mar 09'!D67)/3</f>
        <v>510651.66666666669</v>
      </c>
      <c r="E66" s="68">
        <f>D66/B66</f>
        <v>244.17516735734779</v>
      </c>
      <c r="F66" s="95">
        <f t="shared" si="17"/>
        <v>170217.22222222222</v>
      </c>
      <c r="G66" s="16"/>
    </row>
    <row r="67" spans="1:7" ht="18.75" x14ac:dyDescent="0.3">
      <c r="A67" s="67" t="s">
        <v>66</v>
      </c>
      <c r="B67" s="68">
        <f>('Ene 09'!B68+'Feb 09'!B68+'Mar 09'!B68)/3</f>
        <v>6765.666666666667</v>
      </c>
      <c r="C67" s="68">
        <f>('Ene 09'!C68+'Feb 09'!C68+'Mar 09'!C68)/3</f>
        <v>14183.333333333334</v>
      </c>
      <c r="D67" s="68">
        <f>('Ene 09'!D68+'Feb 09'!D68+'Mar 09'!D68)/3</f>
        <v>1641907.6666666667</v>
      </c>
      <c r="E67" s="71">
        <f t="shared" ref="E67:E68" si="18">D67/B67</f>
        <v>242.68231758387938</v>
      </c>
      <c r="F67" s="117">
        <f t="shared" si="17"/>
        <v>547302.55555555562</v>
      </c>
      <c r="G67" s="16"/>
    </row>
    <row r="68" spans="1:7" ht="19.5" thickBot="1" x14ac:dyDescent="0.35">
      <c r="A68" s="67" t="s">
        <v>67</v>
      </c>
      <c r="B68" s="108">
        <f>('Ene 09'!B69+'Feb 09'!B69+'Mar 09'!B69)/3</f>
        <v>539</v>
      </c>
      <c r="C68" s="108">
        <f>('Ene 09'!C69+'Feb 09'!C69+'Mar 09'!C69)/3</f>
        <v>986</v>
      </c>
      <c r="D68" s="108">
        <f>('Ene 09'!D69+'Feb 09'!D69+'Mar 09'!D69)/3</f>
        <v>115143.66666666667</v>
      </c>
      <c r="E68" s="71">
        <f t="shared" si="18"/>
        <v>213.62461348175634</v>
      </c>
      <c r="F68" s="117">
        <f t="shared" si="17"/>
        <v>38381.222222222226</v>
      </c>
      <c r="G68" s="16"/>
    </row>
    <row r="69" spans="1:7" ht="19.5" thickBot="1" x14ac:dyDescent="0.35">
      <c r="A69" s="64" t="s">
        <v>49</v>
      </c>
      <c r="B69" s="77">
        <f>SUM(B60:B68)</f>
        <v>46890.333333333328</v>
      </c>
      <c r="C69" s="131">
        <f t="shared" ref="C69:D69" si="19">SUM(C60:C68)</f>
        <v>99587.666666666672</v>
      </c>
      <c r="D69" s="131">
        <f t="shared" si="19"/>
        <v>11466260.33333333</v>
      </c>
      <c r="E69" s="132">
        <f>D69/B69</f>
        <v>244.53356413191059</v>
      </c>
      <c r="F69" s="133">
        <f>D69/3</f>
        <v>3822086.7777777766</v>
      </c>
      <c r="G69" s="16"/>
    </row>
    <row r="70" spans="1:7" ht="19.5" thickBot="1" x14ac:dyDescent="0.35">
      <c r="A70" s="130"/>
      <c r="B70" s="78"/>
      <c r="C70" s="78"/>
      <c r="D70" s="91"/>
      <c r="E70" s="74"/>
      <c r="F70" s="111"/>
      <c r="G70" s="16"/>
    </row>
    <row r="71" spans="1:7" ht="19.5" thickBot="1" x14ac:dyDescent="0.35">
      <c r="A71" s="112" t="s">
        <v>68</v>
      </c>
      <c r="B71" s="129"/>
      <c r="C71" s="129"/>
      <c r="D71" s="114"/>
      <c r="E71" s="129"/>
      <c r="F71" s="123"/>
      <c r="G71" s="16"/>
    </row>
    <row r="72" spans="1:7" ht="18.75" x14ac:dyDescent="0.3">
      <c r="A72" s="115" t="s">
        <v>69</v>
      </c>
      <c r="B72" s="75">
        <f>('Ene 09'!B73+'Feb 09'!B73+'Mar 09'!B73)/3</f>
        <v>3451.6666666666665</v>
      </c>
      <c r="C72" s="75">
        <f>('Ene 09'!C73+'Feb 09'!C73+'Mar 09'!C73)/3</f>
        <v>7431</v>
      </c>
      <c r="D72" s="75">
        <f>('Ene 09'!D73+'Feb 09'!D73+'Mar 09'!D73)/3</f>
        <v>846818.33333333337</v>
      </c>
      <c r="E72" s="116">
        <f>D72/B72</f>
        <v>245.33606953162726</v>
      </c>
      <c r="F72" s="94">
        <f>D72/3</f>
        <v>282272.77777777781</v>
      </c>
      <c r="G72" s="16"/>
    </row>
    <row r="73" spans="1:7" ht="18.75" x14ac:dyDescent="0.3">
      <c r="A73" s="67" t="s">
        <v>70</v>
      </c>
      <c r="B73" s="68">
        <f>('Ene 09'!B74+'Feb 09'!B74+'Mar 09'!B74)/3</f>
        <v>5826</v>
      </c>
      <c r="C73" s="68">
        <f>('Ene 09'!C74+'Feb 09'!C74+'Mar 09'!C74)/3</f>
        <v>11404.666666666666</v>
      </c>
      <c r="D73" s="68">
        <f>('Ene 09'!D74+'Feb 09'!D74+'Mar 09'!D74)/3</f>
        <v>1303933</v>
      </c>
      <c r="E73" s="68">
        <f>D73/B73</f>
        <v>223.81273601098525</v>
      </c>
      <c r="F73" s="95">
        <f t="shared" ref="F73:F77" si="20">D73/3</f>
        <v>434644.33333333331</v>
      </c>
      <c r="G73" s="16"/>
    </row>
    <row r="74" spans="1:7" ht="18.75" x14ac:dyDescent="0.3">
      <c r="A74" s="67" t="s">
        <v>68</v>
      </c>
      <c r="B74" s="68">
        <f>('Ene 09'!B75+'Feb 09'!B75+'Mar 09'!B75)/3</f>
        <v>7223</v>
      </c>
      <c r="C74" s="68">
        <f>('Ene 09'!C75+'Feb 09'!C75+'Mar 09'!C75)/3</f>
        <v>15232</v>
      </c>
      <c r="D74" s="68">
        <f>('Ene 09'!D75+'Feb 09'!D75+'Mar 09'!D75)/3</f>
        <v>1746652</v>
      </c>
      <c r="E74" s="68">
        <f t="shared" ref="E74:E77" si="21">D74/B74</f>
        <v>241.8180811297245</v>
      </c>
      <c r="F74" s="95">
        <f t="shared" si="20"/>
        <v>582217.33333333337</v>
      </c>
      <c r="G74" s="16"/>
    </row>
    <row r="75" spans="1:7" ht="18.75" x14ac:dyDescent="0.3">
      <c r="A75" s="67" t="s">
        <v>71</v>
      </c>
      <c r="B75" s="68">
        <f>('Ene 09'!B76+'Feb 09'!B76+'Mar 09'!B76)/3</f>
        <v>3497.3333333333335</v>
      </c>
      <c r="C75" s="68">
        <f>('Ene 09'!C76+'Feb 09'!C76+'Mar 09'!C76)/3</f>
        <v>6557.333333333333</v>
      </c>
      <c r="D75" s="68">
        <f>('Ene 09'!D76+'Feb 09'!D76+'Mar 09'!D76)/3</f>
        <v>828108.66666666663</v>
      </c>
      <c r="E75" s="68">
        <f t="shared" si="21"/>
        <v>236.78288219595879</v>
      </c>
      <c r="F75" s="95">
        <f t="shared" si="20"/>
        <v>276036.22222222219</v>
      </c>
      <c r="G75" s="16"/>
    </row>
    <row r="76" spans="1:7" ht="18.75" x14ac:dyDescent="0.3">
      <c r="A76" s="67" t="s">
        <v>72</v>
      </c>
      <c r="B76" s="68">
        <f>('Ene 09'!B77+'Feb 09'!B77+'Mar 09'!B77)/3</f>
        <v>5274</v>
      </c>
      <c r="C76" s="68">
        <f>('Ene 09'!C77+'Feb 09'!C77+'Mar 09'!C77)/3</f>
        <v>11046.666666666666</v>
      </c>
      <c r="D76" s="68">
        <f>('Ene 09'!D77+'Feb 09'!D77+'Mar 09'!D77)/3</f>
        <v>1269823.3333333333</v>
      </c>
      <c r="E76" s="68">
        <f t="shared" si="21"/>
        <v>240.77044621413219</v>
      </c>
      <c r="F76" s="95">
        <f t="shared" si="20"/>
        <v>423274.44444444444</v>
      </c>
      <c r="G76" s="16"/>
    </row>
    <row r="77" spans="1:7" ht="19.5" thickBot="1" x14ac:dyDescent="0.35">
      <c r="A77" s="76" t="s">
        <v>73</v>
      </c>
      <c r="B77" s="66">
        <f>('Ene 09'!B78+'Feb 09'!B78+'Mar 09'!B78)/3</f>
        <v>3433</v>
      </c>
      <c r="C77" s="66">
        <f>('Ene 09'!C78+'Feb 09'!C78+'Mar 09'!C78)/3</f>
        <v>7599</v>
      </c>
      <c r="D77" s="66">
        <f>('Ene 09'!D78+'Feb 09'!D78+'Mar 09'!D78)/3</f>
        <v>852069</v>
      </c>
      <c r="E77" s="68">
        <f t="shared" si="21"/>
        <v>248.19953393533353</v>
      </c>
      <c r="F77" s="117">
        <f t="shared" si="20"/>
        <v>284023</v>
      </c>
      <c r="G77" s="16"/>
    </row>
    <row r="78" spans="1:7" ht="19.5" thickBot="1" x14ac:dyDescent="0.35">
      <c r="A78" s="64" t="s">
        <v>49</v>
      </c>
      <c r="B78" s="131">
        <f>SUM(B72:B77)</f>
        <v>28704.999999999996</v>
      </c>
      <c r="C78" s="131">
        <f t="shared" ref="C78:D78" si="22">SUM(C72:C77)</f>
        <v>59270.666666666664</v>
      </c>
      <c r="D78" s="131">
        <f t="shared" si="22"/>
        <v>6847404.333333333</v>
      </c>
      <c r="E78" s="132">
        <f>D78/B78</f>
        <v>238.54395865993152</v>
      </c>
      <c r="F78" s="133">
        <f>D78/3</f>
        <v>2282468.111111111</v>
      </c>
      <c r="G78" s="16"/>
    </row>
    <row r="79" spans="1:7" ht="19.5" thickBot="1" x14ac:dyDescent="0.35">
      <c r="A79" s="130"/>
      <c r="B79" s="78"/>
      <c r="C79" s="78"/>
      <c r="D79" s="91"/>
      <c r="E79" s="74"/>
      <c r="F79" s="111"/>
      <c r="G79" s="16"/>
    </row>
    <row r="80" spans="1:7" ht="19.5" thickBot="1" x14ac:dyDescent="0.35">
      <c r="A80" s="112" t="s">
        <v>74</v>
      </c>
      <c r="B80" s="129"/>
      <c r="C80" s="129"/>
      <c r="D80" s="114"/>
      <c r="E80" s="129"/>
      <c r="F80" s="123"/>
      <c r="G80" s="16"/>
    </row>
    <row r="81" spans="1:7" ht="18.75" x14ac:dyDescent="0.3">
      <c r="A81" s="115" t="s">
        <v>75</v>
      </c>
      <c r="B81" s="75">
        <f>('Ene 09'!B82+'Feb 09'!B82+'Mar 09'!B82)/3</f>
        <v>1942</v>
      </c>
      <c r="C81" s="75">
        <f>('Ene 09'!C82+'Feb 09'!C82+'Mar 09'!C82)/3</f>
        <v>4043.3333333333335</v>
      </c>
      <c r="D81" s="75">
        <f>('Ene 09'!D82+'Feb 09'!D82+'Mar 09'!D82)/3</f>
        <v>463374</v>
      </c>
      <c r="E81" s="116">
        <f>D81/B81</f>
        <v>238.60659114315138</v>
      </c>
      <c r="F81" s="94">
        <f>D81/3</f>
        <v>154458</v>
      </c>
      <c r="G81" s="16"/>
    </row>
    <row r="82" spans="1:7" ht="18.75" x14ac:dyDescent="0.3">
      <c r="A82" s="67" t="s">
        <v>76</v>
      </c>
      <c r="B82" s="68">
        <f>('Ene 09'!B83+'Feb 09'!B83+'Mar 09'!B83)/3</f>
        <v>147.33333333333334</v>
      </c>
      <c r="C82" s="68">
        <f>('Ene 09'!C83+'Feb 09'!C83+'Mar 09'!C83)/3</f>
        <v>318.66666666666669</v>
      </c>
      <c r="D82" s="68">
        <f>('Ene 09'!D83+'Feb 09'!D83+'Mar 09'!D83)/3</f>
        <v>34730</v>
      </c>
      <c r="E82" s="68">
        <f>D82/B82</f>
        <v>235.72398190045249</v>
      </c>
      <c r="F82" s="95">
        <f t="shared" ref="F82:F90" si="23">D82/3</f>
        <v>11576.666666666666</v>
      </c>
      <c r="G82" s="16"/>
    </row>
    <row r="83" spans="1:7" ht="18.75" x14ac:dyDescent="0.3">
      <c r="A83" s="67" t="s">
        <v>77</v>
      </c>
      <c r="B83" s="68">
        <f>('Ene 09'!B84+'Feb 09'!B84+'Mar 09'!B84)/3</f>
        <v>6027.666666666667</v>
      </c>
      <c r="C83" s="68">
        <f>('Ene 09'!C84+'Feb 09'!C84+'Mar 09'!C84)/3</f>
        <v>12523.666666666666</v>
      </c>
      <c r="D83" s="68">
        <f>('Ene 09'!D84+'Feb 09'!D84+'Mar 09'!D84)/3</f>
        <v>1449573.6666666667</v>
      </c>
      <c r="E83" s="68">
        <f t="shared" ref="E83:E86" si="24">D83/B83</f>
        <v>240.48670021567219</v>
      </c>
      <c r="F83" s="95">
        <f t="shared" si="23"/>
        <v>483191.22222222225</v>
      </c>
      <c r="G83" s="16"/>
    </row>
    <row r="84" spans="1:7" ht="18.75" x14ac:dyDescent="0.3">
      <c r="A84" s="67" t="s">
        <v>74</v>
      </c>
      <c r="B84" s="68">
        <f>('Ene 09'!B85+'Feb 09'!B85+'Mar 09'!B85)/3</f>
        <v>9715</v>
      </c>
      <c r="C84" s="68">
        <f>('Ene 09'!C85+'Feb 09'!C85+'Mar 09'!C85)/3</f>
        <v>19360.333333333332</v>
      </c>
      <c r="D84" s="68">
        <f>('Ene 09'!D85+'Feb 09'!D85+'Mar 09'!D85)/3</f>
        <v>2238770.3333333335</v>
      </c>
      <c r="E84" s="68">
        <f t="shared" si="24"/>
        <v>230.44470749699778</v>
      </c>
      <c r="F84" s="95">
        <f t="shared" si="23"/>
        <v>746256.77777777787</v>
      </c>
      <c r="G84" s="16"/>
    </row>
    <row r="85" spans="1:7" ht="18.75" x14ac:dyDescent="0.3">
      <c r="A85" s="67" t="s">
        <v>78</v>
      </c>
      <c r="B85" s="68">
        <f>('Ene 09'!B86+'Feb 09'!B86+'Mar 09'!B86)/3</f>
        <v>7233</v>
      </c>
      <c r="C85" s="68">
        <f>('Ene 09'!C86+'Feb 09'!C86+'Mar 09'!C86)/3</f>
        <v>15354</v>
      </c>
      <c r="D85" s="68">
        <f>('Ene 09'!D86+'Feb 09'!D86+'Mar 09'!D86)/3</f>
        <v>1780657.6666666667</v>
      </c>
      <c r="E85" s="68">
        <f t="shared" si="24"/>
        <v>246.18521590856722</v>
      </c>
      <c r="F85" s="95">
        <f t="shared" si="23"/>
        <v>593552.55555555562</v>
      </c>
      <c r="G85" s="16"/>
    </row>
    <row r="86" spans="1:7" ht="18.75" x14ac:dyDescent="0.3">
      <c r="A86" s="67" t="s">
        <v>79</v>
      </c>
      <c r="B86" s="68">
        <f>('Ene 09'!B87+'Feb 09'!B87+'Mar 09'!B87)/3</f>
        <v>6022.333333333333</v>
      </c>
      <c r="C86" s="68">
        <f>('Ene 09'!C87+'Feb 09'!C87+'Mar 09'!C87)/3</f>
        <v>12351.666666666666</v>
      </c>
      <c r="D86" s="68">
        <f>('Ene 09'!D87+'Feb 09'!D87+'Mar 09'!D87)/3</f>
        <v>1434346</v>
      </c>
      <c r="E86" s="68">
        <f t="shared" si="24"/>
        <v>238.17114075386064</v>
      </c>
      <c r="F86" s="95">
        <f t="shared" si="23"/>
        <v>478115.33333333331</v>
      </c>
      <c r="G86" s="16"/>
    </row>
    <row r="87" spans="1:7" ht="18.75" x14ac:dyDescent="0.3">
      <c r="A87" s="67" t="s">
        <v>80</v>
      </c>
      <c r="B87" s="68">
        <f>('Ene 09'!B88+'Feb 09'!B88+'Mar 09'!B88)/3</f>
        <v>2533</v>
      </c>
      <c r="C87" s="68">
        <f>('Ene 09'!C88+'Feb 09'!C88+'Mar 09'!C88)/3</f>
        <v>5197</v>
      </c>
      <c r="D87" s="68">
        <f>('Ene 09'!D88+'Feb 09'!D88+'Mar 09'!D88)/3</f>
        <v>588770.33333333337</v>
      </c>
      <c r="E87" s="68">
        <f>D87/B87</f>
        <v>232.43992630609293</v>
      </c>
      <c r="F87" s="95">
        <f t="shared" si="23"/>
        <v>196256.77777777778</v>
      </c>
      <c r="G87" s="16"/>
    </row>
    <row r="88" spans="1:7" ht="18.75" x14ac:dyDescent="0.3">
      <c r="A88" s="67" t="s">
        <v>81</v>
      </c>
      <c r="B88" s="68">
        <f>('Ene 09'!B89+'Feb 09'!B89+'Mar 09'!B89)/3</f>
        <v>4449.666666666667</v>
      </c>
      <c r="C88" s="68">
        <f>('Ene 09'!C89+'Feb 09'!C89+'Mar 09'!C89)/3</f>
        <v>9287</v>
      </c>
      <c r="D88" s="68">
        <f>('Ene 09'!D89+'Feb 09'!D89+'Mar 09'!D89)/3</f>
        <v>1072058.3333333333</v>
      </c>
      <c r="E88" s="68">
        <f>D88/B88</f>
        <v>240.93003221215068</v>
      </c>
      <c r="F88" s="95">
        <f t="shared" si="23"/>
        <v>357352.77777777775</v>
      </c>
      <c r="G88" s="16"/>
    </row>
    <row r="89" spans="1:7" ht="18.75" x14ac:dyDescent="0.3">
      <c r="A89" s="67" t="s">
        <v>82</v>
      </c>
      <c r="B89" s="68">
        <f>('Ene 09'!B90+'Feb 09'!B90+'Mar 09'!B90)/3</f>
        <v>1825.6666666666667</v>
      </c>
      <c r="C89" s="68">
        <f>('Ene 09'!C90+'Feb 09'!C90+'Mar 09'!C90)/3</f>
        <v>3730.3333333333335</v>
      </c>
      <c r="D89" s="68">
        <f>('Ene 09'!D90+'Feb 09'!D90+'Mar 09'!D90)/3</f>
        <v>429824.33333333331</v>
      </c>
      <c r="E89" s="68">
        <f t="shared" ref="E89:E91" si="25">D89/B89</f>
        <v>235.4341792952346</v>
      </c>
      <c r="F89" s="95">
        <f t="shared" si="23"/>
        <v>143274.77777777778</v>
      </c>
      <c r="G89" s="16"/>
    </row>
    <row r="90" spans="1:7" ht="19.5" thickBot="1" x14ac:dyDescent="0.35">
      <c r="A90" s="69" t="s">
        <v>83</v>
      </c>
      <c r="B90" s="66">
        <f>('Ene 09'!B91+'Feb 09'!B91+'Mar 09'!B91)/3</f>
        <v>7995.666666666667</v>
      </c>
      <c r="C90" s="66">
        <f>('Ene 09'!C91+'Feb 09'!C91+'Mar 09'!C91)/3</f>
        <v>16461.333333333332</v>
      </c>
      <c r="D90" s="66">
        <f>('Ene 09'!D91+'Feb 09'!D91+'Mar 09'!D91)/3</f>
        <v>1893442.3333333333</v>
      </c>
      <c r="E90" s="70">
        <f t="shared" si="25"/>
        <v>236.8085629716096</v>
      </c>
      <c r="F90" s="96">
        <f t="shared" si="23"/>
        <v>631147.44444444438</v>
      </c>
      <c r="G90" s="16"/>
    </row>
    <row r="91" spans="1:7" ht="19.5" thickBot="1" x14ac:dyDescent="0.35">
      <c r="A91" s="64" t="s">
        <v>49</v>
      </c>
      <c r="B91" s="131">
        <f>SUM(B81:B90)</f>
        <v>47891.333333333321</v>
      </c>
      <c r="C91" s="131">
        <f t="shared" ref="C91:D91" si="26">SUM(C81:C90)</f>
        <v>98627.333333333314</v>
      </c>
      <c r="D91" s="131">
        <f t="shared" si="26"/>
        <v>11385547.000000002</v>
      </c>
      <c r="E91" s="132">
        <f t="shared" si="25"/>
        <v>237.73710622659641</v>
      </c>
      <c r="F91" s="133">
        <f>D91/3</f>
        <v>3795182.333333334</v>
      </c>
      <c r="G91" s="16"/>
    </row>
    <row r="92" spans="1:7" ht="19.5" thickBot="1" x14ac:dyDescent="0.35">
      <c r="A92" s="130"/>
      <c r="B92" s="78"/>
      <c r="C92" s="78"/>
      <c r="D92" s="91"/>
      <c r="E92" s="74"/>
      <c r="F92" s="111"/>
      <c r="G92" s="16"/>
    </row>
    <row r="93" spans="1:7" ht="19.5" thickBot="1" x14ac:dyDescent="0.35">
      <c r="A93" s="112" t="s">
        <v>84</v>
      </c>
      <c r="B93" s="129"/>
      <c r="C93" s="129"/>
      <c r="D93" s="114"/>
      <c r="E93" s="129"/>
      <c r="F93" s="123"/>
      <c r="G93" s="16"/>
    </row>
    <row r="94" spans="1:7" ht="18.75" x14ac:dyDescent="0.3">
      <c r="A94" s="115" t="s">
        <v>85</v>
      </c>
      <c r="B94" s="75">
        <f>('Ene 09'!B95+'Feb 09'!B95+'Mar 09'!B95)/3</f>
        <v>4805.333333333333</v>
      </c>
      <c r="C94" s="75">
        <f>('Ene 09'!C95+'Feb 09'!C95+'Mar 09'!C95)/3</f>
        <v>9888.6666666666661</v>
      </c>
      <c r="D94" s="75">
        <f>('Ene 09'!D95+'Feb 09'!D95+'Mar 09'!D95)/3</f>
        <v>1136835.3333333333</v>
      </c>
      <c r="E94" s="116">
        <f>D94/B94</f>
        <v>236.57783018867926</v>
      </c>
      <c r="F94" s="94">
        <f>D94/3</f>
        <v>378945.11111111107</v>
      </c>
      <c r="G94" s="16"/>
    </row>
    <row r="95" spans="1:7" ht="18.75" x14ac:dyDescent="0.3">
      <c r="A95" s="67" t="s">
        <v>86</v>
      </c>
      <c r="B95" s="68">
        <f>('Ene 09'!B96+'Feb 09'!B96+'Mar 09'!B96)/3</f>
        <v>6538.666666666667</v>
      </c>
      <c r="C95" s="68">
        <f>('Ene 09'!C96+'Feb 09'!C96+'Mar 09'!C96)/3</f>
        <v>13819.666666666666</v>
      </c>
      <c r="D95" s="68">
        <f>('Ene 09'!D96+'Feb 09'!D96+'Mar 09'!D96)/3</f>
        <v>1595537.6666666667</v>
      </c>
      <c r="E95" s="68">
        <f>D95/B95</f>
        <v>244.01575244698205</v>
      </c>
      <c r="F95" s="95">
        <f t="shared" ref="F95:F104" si="27">D95/3</f>
        <v>531845.88888888888</v>
      </c>
      <c r="G95" s="16"/>
    </row>
    <row r="96" spans="1:7" ht="18.75" x14ac:dyDescent="0.3">
      <c r="A96" s="67" t="s">
        <v>87</v>
      </c>
      <c r="B96" s="68">
        <f>('Ene 09'!B97+'Feb 09'!B97+'Mar 09'!B97)/3</f>
        <v>3790.3333333333335</v>
      </c>
      <c r="C96" s="68">
        <f>('Ene 09'!C97+'Feb 09'!C97+'Mar 09'!C97)/3</f>
        <v>8311.3333333333339</v>
      </c>
      <c r="D96" s="68">
        <f>('Ene 09'!D97+'Feb 09'!D97+'Mar 09'!D97)/3</f>
        <v>949318.66666666663</v>
      </c>
      <c r="E96" s="68">
        <f t="shared" ref="E96:E98" si="28">D96/B96</f>
        <v>250.45783132530119</v>
      </c>
      <c r="F96" s="95">
        <f t="shared" si="27"/>
        <v>316439.55555555556</v>
      </c>
      <c r="G96" s="16"/>
    </row>
    <row r="97" spans="1:7" ht="18.75" x14ac:dyDescent="0.3">
      <c r="A97" s="67" t="s">
        <v>88</v>
      </c>
      <c r="B97" s="68">
        <f>('Ene 09'!B98+'Feb 09'!B98+'Mar 09'!B98)/3</f>
        <v>2076.6666666666665</v>
      </c>
      <c r="C97" s="68">
        <f>('Ene 09'!C98+'Feb 09'!C98+'Mar 09'!C98)/3</f>
        <v>3939</v>
      </c>
      <c r="D97" s="68">
        <f>('Ene 09'!D98+'Feb 09'!D98+'Mar 09'!D98)/3</f>
        <v>458462.33333333331</v>
      </c>
      <c r="E97" s="68">
        <f t="shared" si="28"/>
        <v>220.76837881219905</v>
      </c>
      <c r="F97" s="95">
        <f t="shared" si="27"/>
        <v>152820.77777777778</v>
      </c>
      <c r="G97" s="16"/>
    </row>
    <row r="98" spans="1:7" ht="18.75" x14ac:dyDescent="0.3">
      <c r="A98" s="67" t="s">
        <v>89</v>
      </c>
      <c r="B98" s="68">
        <f>('Ene 09'!B99+'Feb 09'!B99+'Mar 09'!B99)/3</f>
        <v>4406</v>
      </c>
      <c r="C98" s="68">
        <f>('Ene 09'!C99+'Feb 09'!C99+'Mar 09'!C99)/3</f>
        <v>9470.3333333333339</v>
      </c>
      <c r="D98" s="68">
        <f>('Ene 09'!D99+'Feb 09'!D99+'Mar 09'!D99)/3</f>
        <v>1082238.3333333333</v>
      </c>
      <c r="E98" s="68">
        <f t="shared" si="28"/>
        <v>245.62830988046602</v>
      </c>
      <c r="F98" s="95">
        <f t="shared" si="27"/>
        <v>360746.11111111107</v>
      </c>
      <c r="G98" s="16"/>
    </row>
    <row r="99" spans="1:7" ht="18.75" x14ac:dyDescent="0.3">
      <c r="A99" s="67" t="s">
        <v>90</v>
      </c>
      <c r="B99" s="68">
        <f>('Ene 09'!B100+'Feb 09'!B100+'Mar 09'!B100)/3</f>
        <v>1026</v>
      </c>
      <c r="C99" s="68">
        <f>('Ene 09'!C100+'Feb 09'!C100+'Mar 09'!C100)/3</f>
        <v>2482.3333333333335</v>
      </c>
      <c r="D99" s="68">
        <f>('Ene 09'!D100+'Feb 09'!D100+'Mar 09'!D100)/3</f>
        <v>280828</v>
      </c>
      <c r="E99" s="68">
        <f>D99/B99</f>
        <v>273.71150097465886</v>
      </c>
      <c r="F99" s="95">
        <f t="shared" si="27"/>
        <v>93609.333333333328</v>
      </c>
      <c r="G99" s="16"/>
    </row>
    <row r="100" spans="1:7" ht="18.75" x14ac:dyDescent="0.3">
      <c r="A100" s="67" t="s">
        <v>91</v>
      </c>
      <c r="B100" s="68">
        <f>('Ene 09'!B101+'Feb 09'!B101+'Mar 09'!B101)/3</f>
        <v>7160</v>
      </c>
      <c r="C100" s="68">
        <f>('Ene 09'!C101+'Feb 09'!C101+'Mar 09'!C101)/3</f>
        <v>14681</v>
      </c>
      <c r="D100" s="68">
        <f>('Ene 09'!D101+'Feb 09'!D101+'Mar 09'!D101)/3</f>
        <v>1696419.6666666667</v>
      </c>
      <c r="E100" s="68">
        <f>D100/B100</f>
        <v>236.93012104283056</v>
      </c>
      <c r="F100" s="95">
        <f t="shared" si="27"/>
        <v>565473.22222222225</v>
      </c>
      <c r="G100" s="16"/>
    </row>
    <row r="101" spans="1:7" ht="18.75" x14ac:dyDescent="0.3">
      <c r="A101" s="67" t="s">
        <v>92</v>
      </c>
      <c r="B101" s="68">
        <f>('Ene 09'!B102+'Feb 09'!B102+'Mar 09'!B102)/3</f>
        <v>6483.666666666667</v>
      </c>
      <c r="C101" s="68">
        <f>('Ene 09'!C102+'Feb 09'!C102+'Mar 09'!C102)/3</f>
        <v>12380.333333333334</v>
      </c>
      <c r="D101" s="68">
        <f>('Ene 09'!D102+'Feb 09'!D102+'Mar 09'!D102)/3</f>
        <v>1456402.6666666667</v>
      </c>
      <c r="E101" s="68">
        <f t="shared" ref="E101:E103" si="29">D101/B101</f>
        <v>224.62639452984422</v>
      </c>
      <c r="F101" s="95">
        <f t="shared" si="27"/>
        <v>485467.55555555556</v>
      </c>
      <c r="G101" s="16"/>
    </row>
    <row r="102" spans="1:7" ht="18.75" x14ac:dyDescent="0.3">
      <c r="A102" s="83" t="s">
        <v>93</v>
      </c>
      <c r="B102" s="68">
        <f>('Ene 09'!B103+'Feb 09'!B103+'Mar 09'!B103)/3</f>
        <v>3702.3333333333335</v>
      </c>
      <c r="C102" s="68">
        <f>('Ene 09'!C103+'Feb 09'!C103+'Mar 09'!C103)/3</f>
        <v>8027.666666666667</v>
      </c>
      <c r="D102" s="68">
        <f>('Ene 09'!D103+'Feb 09'!D103+'Mar 09'!D103)/3</f>
        <v>912021.66666666663</v>
      </c>
      <c r="E102" s="68">
        <f t="shared" si="29"/>
        <v>246.33699468803457</v>
      </c>
      <c r="F102" s="95">
        <f t="shared" si="27"/>
        <v>304007.22222222219</v>
      </c>
      <c r="G102" s="16"/>
    </row>
    <row r="103" spans="1:7" ht="19.5" thickBot="1" x14ac:dyDescent="0.35">
      <c r="A103" s="69" t="s">
        <v>94</v>
      </c>
      <c r="B103" s="108">
        <f>('Ene 09'!B104+'Feb 09'!B104+'Mar 09'!B104)/3</f>
        <v>5663.333333333333</v>
      </c>
      <c r="C103" s="108">
        <f>('Ene 09'!C104+'Feb 09'!C104+'Mar 09'!C104)/3</f>
        <v>11766.666666666666</v>
      </c>
      <c r="D103" s="108">
        <f>('Ene 09'!D104+'Feb 09'!D104+'Mar 09'!D104)/3</f>
        <v>1353715.6666666667</v>
      </c>
      <c r="E103" s="70">
        <f t="shared" si="29"/>
        <v>239.03160682754563</v>
      </c>
      <c r="F103" s="96">
        <f t="shared" si="27"/>
        <v>451238.55555555556</v>
      </c>
      <c r="G103" s="16"/>
    </row>
    <row r="104" spans="1:7" ht="19.5" thickBot="1" x14ac:dyDescent="0.35">
      <c r="A104" s="64" t="s">
        <v>49</v>
      </c>
      <c r="B104" s="131">
        <f>SUM(B94:B103)</f>
        <v>45652.333333333336</v>
      </c>
      <c r="C104" s="131">
        <f t="shared" ref="C104:D104" si="30">SUM(C94:C103)</f>
        <v>94767.000000000015</v>
      </c>
      <c r="D104" s="131">
        <f t="shared" si="30"/>
        <v>10921779.999999998</v>
      </c>
      <c r="E104" s="132">
        <f>D104/B104</f>
        <v>239.23815504136329</v>
      </c>
      <c r="F104" s="133">
        <f t="shared" si="27"/>
        <v>3640593.3333333326</v>
      </c>
      <c r="G104" s="16"/>
    </row>
    <row r="105" spans="1:7" ht="19.5" thickBot="1" x14ac:dyDescent="0.35">
      <c r="A105" s="130"/>
      <c r="B105" s="78"/>
      <c r="C105" s="78"/>
      <c r="D105" s="91"/>
      <c r="E105" s="74"/>
      <c r="F105" s="111"/>
      <c r="G105" s="16"/>
    </row>
    <row r="106" spans="1:7" ht="19.5" thickBot="1" x14ac:dyDescent="0.35">
      <c r="A106" s="61" t="s">
        <v>95</v>
      </c>
      <c r="B106" s="129"/>
      <c r="C106" s="129"/>
      <c r="D106" s="114"/>
      <c r="E106" s="129"/>
      <c r="F106" s="123"/>
      <c r="G106" s="16"/>
    </row>
    <row r="107" spans="1:7" ht="18.75" x14ac:dyDescent="0.3">
      <c r="A107" s="137" t="s">
        <v>96</v>
      </c>
      <c r="B107" s="75">
        <f>('Ene 09'!B108+'Feb 09'!B108+'Mar 09'!B108)/3</f>
        <v>3506.3333333333335</v>
      </c>
      <c r="C107" s="75">
        <f>('Ene 09'!C108+'Feb 09'!C108+'Mar 09'!C108)/3</f>
        <v>8502.3333333333339</v>
      </c>
      <c r="D107" s="75">
        <f>('Ene 09'!D108+'Feb 09'!D108+'Mar 09'!D108)/3</f>
        <v>973447.66666666663</v>
      </c>
      <c r="E107" s="116">
        <f>D107/B107</f>
        <v>277.6255347466489</v>
      </c>
      <c r="F107" s="94">
        <f>D107/3</f>
        <v>324482.55555555556</v>
      </c>
      <c r="G107" s="16"/>
    </row>
    <row r="108" spans="1:7" ht="18.75" x14ac:dyDescent="0.3">
      <c r="A108" s="138" t="s">
        <v>97</v>
      </c>
      <c r="B108" s="68">
        <f>('Ene 09'!B109+'Feb 09'!B109+'Mar 09'!B109)/3</f>
        <v>4967.333333333333</v>
      </c>
      <c r="C108" s="68">
        <f>('Ene 09'!C109+'Feb 09'!C109+'Mar 09'!C109)/3</f>
        <v>9634.3333333333339</v>
      </c>
      <c r="D108" s="68">
        <f>('Ene 09'!D109+'Feb 09'!D109+'Mar 09'!D109)/3</f>
        <v>1183363.6666666667</v>
      </c>
      <c r="E108" s="68">
        <f>D108/B108</f>
        <v>238.22916387062142</v>
      </c>
      <c r="F108" s="95">
        <f t="shared" ref="F108:F120" si="31">D108/3</f>
        <v>394454.55555555556</v>
      </c>
      <c r="G108" s="16"/>
    </row>
    <row r="109" spans="1:7" ht="18.75" x14ac:dyDescent="0.3">
      <c r="A109" s="138" t="s">
        <v>98</v>
      </c>
      <c r="B109" s="68">
        <f>('Ene 09'!B110+'Feb 09'!B110+'Mar 09'!B110)/3</f>
        <v>796</v>
      </c>
      <c r="C109" s="68">
        <f>('Ene 09'!C110+'Feb 09'!C110+'Mar 09'!C110)/3</f>
        <v>1876</v>
      </c>
      <c r="D109" s="68">
        <f>('Ene 09'!D110+'Feb 09'!D110+'Mar 09'!D110)/3</f>
        <v>219427.33333333334</v>
      </c>
      <c r="E109" s="68">
        <f t="shared" ref="E109:E111" si="32">D109/B109</f>
        <v>275.66247906197657</v>
      </c>
      <c r="F109" s="95">
        <f t="shared" si="31"/>
        <v>73142.444444444453</v>
      </c>
      <c r="G109" s="16"/>
    </row>
    <row r="110" spans="1:7" ht="18.75" x14ac:dyDescent="0.3">
      <c r="A110" s="138" t="s">
        <v>99</v>
      </c>
      <c r="B110" s="68">
        <f>('Ene 09'!B111+'Feb 09'!B111+'Mar 09'!B111)/3</f>
        <v>6774</v>
      </c>
      <c r="C110" s="68">
        <f>('Ene 09'!C111+'Feb 09'!C111+'Mar 09'!C111)/3</f>
        <v>14842.666666666666</v>
      </c>
      <c r="D110" s="68">
        <f>('Ene 09'!D111+'Feb 09'!D111+'Mar 09'!D111)/3</f>
        <v>1701660.3333333333</v>
      </c>
      <c r="E110" s="68">
        <f t="shared" si="32"/>
        <v>251.20465505363643</v>
      </c>
      <c r="F110" s="95">
        <f t="shared" si="31"/>
        <v>567220.11111111112</v>
      </c>
      <c r="G110" s="16"/>
    </row>
    <row r="111" spans="1:7" ht="18.75" x14ac:dyDescent="0.3">
      <c r="A111" s="139" t="s">
        <v>100</v>
      </c>
      <c r="B111" s="68">
        <f>('Ene 09'!B112+'Feb 09'!B112+'Mar 09'!B112)/3</f>
        <v>4083.6666666666665</v>
      </c>
      <c r="C111" s="68">
        <f>('Ene 09'!C112+'Feb 09'!C112+'Mar 09'!C112)/3</f>
        <v>9133</v>
      </c>
      <c r="D111" s="68">
        <f>('Ene 09'!D112+'Feb 09'!D112+'Mar 09'!D112)/3</f>
        <v>1043025.6666666666</v>
      </c>
      <c r="E111" s="68">
        <f t="shared" si="32"/>
        <v>255.41400701983511</v>
      </c>
      <c r="F111" s="95">
        <f t="shared" si="31"/>
        <v>347675.22222222219</v>
      </c>
      <c r="G111" s="16"/>
    </row>
    <row r="112" spans="1:7" ht="18.75" x14ac:dyDescent="0.3">
      <c r="A112" s="139" t="s">
        <v>101</v>
      </c>
      <c r="B112" s="68">
        <f>('Ene 09'!B113+'Feb 09'!B113+'Mar 09'!B113)/3</f>
        <v>3336.6666666666665</v>
      </c>
      <c r="C112" s="68">
        <f>('Ene 09'!C113+'Feb 09'!C113+'Mar 09'!C113)/3</f>
        <v>8133</v>
      </c>
      <c r="D112" s="68">
        <f>('Ene 09'!D113+'Feb 09'!D113+'Mar 09'!D113)/3</f>
        <v>927941</v>
      </c>
      <c r="E112" s="68">
        <f>D112/B112</f>
        <v>278.1041958041958</v>
      </c>
      <c r="F112" s="95">
        <f t="shared" si="31"/>
        <v>309313.66666666669</v>
      </c>
      <c r="G112" s="16"/>
    </row>
    <row r="113" spans="1:7" ht="18.75" x14ac:dyDescent="0.3">
      <c r="A113" s="139" t="s">
        <v>102</v>
      </c>
      <c r="B113" s="68">
        <f>('Ene 09'!B114+'Feb 09'!B114+'Mar 09'!B114)/3</f>
        <v>7553.333333333333</v>
      </c>
      <c r="C113" s="68">
        <f>('Ene 09'!C114+'Feb 09'!C114+'Mar 09'!C114)/3</f>
        <v>17325.666666666668</v>
      </c>
      <c r="D113" s="68">
        <f>('Ene 09'!D114+'Feb 09'!D114+'Mar 09'!D114)/3</f>
        <v>1965211</v>
      </c>
      <c r="E113" s="68">
        <f>D113/B113</f>
        <v>260.17797881729922</v>
      </c>
      <c r="F113" s="95">
        <f t="shared" si="31"/>
        <v>655070.33333333337</v>
      </c>
      <c r="G113" s="16"/>
    </row>
    <row r="114" spans="1:7" ht="18.75" x14ac:dyDescent="0.3">
      <c r="A114" s="139" t="s">
        <v>103</v>
      </c>
      <c r="B114" s="68">
        <f>('Ene 09'!B115+'Feb 09'!B115+'Mar 09'!B115)/3</f>
        <v>5198</v>
      </c>
      <c r="C114" s="68">
        <f>('Ene 09'!C115+'Feb 09'!C115+'Mar 09'!C115)/3</f>
        <v>12201.333333333334</v>
      </c>
      <c r="D114" s="68">
        <f>('Ene 09'!D115+'Feb 09'!D115+'Mar 09'!D115)/3</f>
        <v>1383333.3333333333</v>
      </c>
      <c r="E114" s="68">
        <f t="shared" ref="E114:E120" si="33">D114/B114</f>
        <v>266.12799794792869</v>
      </c>
      <c r="F114" s="95">
        <f t="shared" si="31"/>
        <v>461111.11111111107</v>
      </c>
      <c r="G114" s="16"/>
    </row>
    <row r="115" spans="1:7" ht="18.75" x14ac:dyDescent="0.3">
      <c r="A115" s="139" t="s">
        <v>104</v>
      </c>
      <c r="B115" s="68">
        <f>('Ene 09'!B116+'Feb 09'!B116+'Mar 09'!B116)/3</f>
        <v>4226</v>
      </c>
      <c r="C115" s="68">
        <f>('Ene 09'!C116+'Feb 09'!C116+'Mar 09'!C116)/3</f>
        <v>10143.333333333334</v>
      </c>
      <c r="D115" s="68">
        <f>('Ene 09'!D116+'Feb 09'!D116+'Mar 09'!D116)/3</f>
        <v>1146928</v>
      </c>
      <c r="E115" s="68">
        <f t="shared" si="33"/>
        <v>271.39801230477991</v>
      </c>
      <c r="F115" s="95">
        <f t="shared" si="31"/>
        <v>382309.33333333331</v>
      </c>
      <c r="G115" s="16"/>
    </row>
    <row r="116" spans="1:7" ht="18.75" x14ac:dyDescent="0.3">
      <c r="A116" s="139" t="s">
        <v>105</v>
      </c>
      <c r="B116" s="68">
        <f>('Ene 09'!B117+'Feb 09'!B117+'Mar 09'!B117)/3</f>
        <v>6295.333333333333</v>
      </c>
      <c r="C116" s="68">
        <f>('Ene 09'!C117+'Feb 09'!C117+'Mar 09'!C117)/3</f>
        <v>13035.666666666666</v>
      </c>
      <c r="D116" s="68">
        <f>('Ene 09'!D117+'Feb 09'!D117+'Mar 09'!D117)/3</f>
        <v>1500232.3333333333</v>
      </c>
      <c r="E116" s="68">
        <f t="shared" si="33"/>
        <v>238.30864132161389</v>
      </c>
      <c r="F116" s="95">
        <f t="shared" si="31"/>
        <v>500077.44444444444</v>
      </c>
      <c r="G116" s="16"/>
    </row>
    <row r="117" spans="1:7" ht="18.75" x14ac:dyDescent="0.3">
      <c r="A117" s="139" t="s">
        <v>106</v>
      </c>
      <c r="B117" s="68">
        <f>('Ene 09'!B118+'Feb 09'!B118+'Mar 09'!B118)/3</f>
        <v>7248.666666666667</v>
      </c>
      <c r="C117" s="68">
        <f>('Ene 09'!C118+'Feb 09'!C118+'Mar 09'!C118)/3</f>
        <v>17112.666666666668</v>
      </c>
      <c r="D117" s="68">
        <f>('Ene 09'!D118+'Feb 09'!D118+'Mar 09'!D118)/3</f>
        <v>1953359.3333333333</v>
      </c>
      <c r="E117" s="68">
        <f>D117/B117</f>
        <v>269.47843281523035</v>
      </c>
      <c r="F117" s="95">
        <f t="shared" si="31"/>
        <v>651119.77777777775</v>
      </c>
      <c r="G117" s="16"/>
    </row>
    <row r="118" spans="1:7" ht="18.75" x14ac:dyDescent="0.3">
      <c r="A118" s="139" t="s">
        <v>107</v>
      </c>
      <c r="B118" s="68">
        <f>('Ene 09'!B119+'Feb 09'!B119+'Mar 09'!B119)/3</f>
        <v>14348.666666666666</v>
      </c>
      <c r="C118" s="68">
        <f>('Ene 09'!C119+'Feb 09'!C119+'Mar 09'!C119)/3</f>
        <v>31977.333333333332</v>
      </c>
      <c r="D118" s="68">
        <f>('Ene 09'!D119+'Feb 09'!D119+'Mar 09'!D119)/3</f>
        <v>3683930.3333333335</v>
      </c>
      <c r="E118" s="68">
        <f t="shared" si="33"/>
        <v>256.74373925568</v>
      </c>
      <c r="F118" s="95">
        <f t="shared" si="31"/>
        <v>1227976.7777777778</v>
      </c>
      <c r="G118" s="16"/>
    </row>
    <row r="119" spans="1:7" ht="18.75" x14ac:dyDescent="0.3">
      <c r="A119" s="139" t="s">
        <v>108</v>
      </c>
      <c r="B119" s="68">
        <f>('Ene 09'!B120+'Feb 09'!B120+'Mar 09'!B120)/3</f>
        <v>4800</v>
      </c>
      <c r="C119" s="68">
        <f>('Ene 09'!C120+'Feb 09'!C120+'Mar 09'!C120)/3</f>
        <v>11254</v>
      </c>
      <c r="D119" s="68">
        <f>('Ene 09'!D120+'Feb 09'!D120+'Mar 09'!D120)/3</f>
        <v>1284027</v>
      </c>
      <c r="E119" s="68">
        <f t="shared" si="33"/>
        <v>267.50562500000001</v>
      </c>
      <c r="F119" s="95">
        <f t="shared" si="31"/>
        <v>428009</v>
      </c>
      <c r="G119" s="16"/>
    </row>
    <row r="120" spans="1:7" ht="19.5" thickBot="1" x14ac:dyDescent="0.35">
      <c r="A120" s="140" t="s">
        <v>109</v>
      </c>
      <c r="B120" s="66">
        <f>('Ene 09'!B121+'Feb 09'!B121+'Mar 09'!B121)/3</f>
        <v>7296</v>
      </c>
      <c r="C120" s="66">
        <f>('Ene 09'!C121+'Feb 09'!C121+'Mar 09'!C121)/3</f>
        <v>15895.333333333334</v>
      </c>
      <c r="D120" s="66">
        <f>('Ene 09'!D121+'Feb 09'!D121+'Mar 09'!D121)/3</f>
        <v>1821685</v>
      </c>
      <c r="E120" s="70">
        <f t="shared" si="33"/>
        <v>249.68270285087721</v>
      </c>
      <c r="F120" s="96">
        <f t="shared" si="31"/>
        <v>607228.33333333337</v>
      </c>
      <c r="G120" s="16"/>
    </row>
    <row r="121" spans="1:7" ht="19.5" thickBot="1" x14ac:dyDescent="0.35">
      <c r="A121" s="135" t="s">
        <v>49</v>
      </c>
      <c r="B121" s="122">
        <f>SUM(B107:B120)</f>
        <v>80430</v>
      </c>
      <c r="C121" s="122">
        <f t="shared" ref="C121:D121" si="34">SUM(C107:C120)</f>
        <v>181066.66666666669</v>
      </c>
      <c r="D121" s="122">
        <f t="shared" si="34"/>
        <v>20787572</v>
      </c>
      <c r="E121" s="136">
        <f>D121/B121</f>
        <v>258.45545194579137</v>
      </c>
      <c r="F121" s="110">
        <f>D121/3</f>
        <v>6929190.666666667</v>
      </c>
      <c r="G121" s="16"/>
    </row>
    <row r="122" spans="1:7" ht="19.5" thickBot="1" x14ac:dyDescent="0.35">
      <c r="A122" s="80"/>
      <c r="B122" s="81"/>
      <c r="C122" s="81"/>
      <c r="D122" s="92"/>
      <c r="E122" s="82"/>
      <c r="F122" s="97"/>
      <c r="G122" s="16"/>
    </row>
    <row r="123" spans="1:7" ht="19.5" thickBot="1" x14ac:dyDescent="0.35">
      <c r="A123" s="64" t="s">
        <v>110</v>
      </c>
      <c r="B123" s="79"/>
      <c r="C123" s="79"/>
      <c r="D123" s="88"/>
      <c r="E123" s="79"/>
      <c r="F123" s="98"/>
      <c r="G123" s="16"/>
    </row>
    <row r="124" spans="1:7" ht="18.75" x14ac:dyDescent="0.3">
      <c r="A124" s="115" t="s">
        <v>111</v>
      </c>
      <c r="B124" s="75">
        <f>('Ene 09'!B125+'Feb 09'!B125+'Mar 09'!B125)/3</f>
        <v>1295.3333333333333</v>
      </c>
      <c r="C124" s="75">
        <f>('Ene 09'!C125+'Feb 09'!C125+'Mar 09'!C125)/3</f>
        <v>3024</v>
      </c>
      <c r="D124" s="75">
        <f>('Ene 09'!D125+'Feb 09'!D125+'Mar 09'!D125)/3</f>
        <v>346335.66666666669</v>
      </c>
      <c r="E124" s="116">
        <f>D124/B124</f>
        <v>267.37184765826044</v>
      </c>
      <c r="F124" s="134">
        <f>D124/3</f>
        <v>115445.22222222223</v>
      </c>
      <c r="G124" s="16"/>
    </row>
    <row r="125" spans="1:7" ht="18.75" x14ac:dyDescent="0.3">
      <c r="A125" s="67" t="s">
        <v>112</v>
      </c>
      <c r="B125" s="68">
        <f>('Ene 09'!B126+'Feb 09'!B126+'Mar 09'!B126)/3</f>
        <v>4033.6666666666665</v>
      </c>
      <c r="C125" s="68">
        <f>('Ene 09'!C126+'Feb 09'!C126+'Mar 09'!C126)/3</f>
        <v>8349</v>
      </c>
      <c r="D125" s="68">
        <f>('Ene 09'!D126+'Feb 09'!D126+'Mar 09'!D126)/3</f>
        <v>966584</v>
      </c>
      <c r="E125" s="68">
        <f>D125/B125</f>
        <v>239.62912156020164</v>
      </c>
      <c r="F125" s="95">
        <f t="shared" ref="F125:F133" si="35">D125/3</f>
        <v>322194.66666666669</v>
      </c>
      <c r="G125" s="16"/>
    </row>
    <row r="126" spans="1:7" ht="18.75" x14ac:dyDescent="0.3">
      <c r="A126" s="67" t="s">
        <v>113</v>
      </c>
      <c r="B126" s="68">
        <f>('Ene 09'!B127+'Feb 09'!B127+'Mar 09'!B127)/3</f>
        <v>1429</v>
      </c>
      <c r="C126" s="68">
        <f>('Ene 09'!C127+'Feb 09'!C127+'Mar 09'!C127)/3</f>
        <v>3004</v>
      </c>
      <c r="D126" s="68">
        <f>('Ene 09'!D127+'Feb 09'!D127+'Mar 09'!D127)/3</f>
        <v>345571</v>
      </c>
      <c r="E126" s="68">
        <f t="shared" ref="E126:E128" si="36">D126/B126</f>
        <v>241.82715185444366</v>
      </c>
      <c r="F126" s="95">
        <f t="shared" si="35"/>
        <v>115190.33333333333</v>
      </c>
      <c r="G126" s="16"/>
    </row>
    <row r="127" spans="1:7" ht="18.75" x14ac:dyDescent="0.3">
      <c r="A127" s="67" t="s">
        <v>114</v>
      </c>
      <c r="B127" s="68">
        <f>('Ene 09'!B128+'Feb 09'!B128+'Mar 09'!B128)/3</f>
        <v>4362.333333333333</v>
      </c>
      <c r="C127" s="68">
        <f>('Ene 09'!C128+'Feb 09'!C128+'Mar 09'!C128)/3</f>
        <v>8680</v>
      </c>
      <c r="D127" s="68">
        <f>('Ene 09'!D128+'Feb 09'!D128+'Mar 09'!D128)/3</f>
        <v>1009462.3333333334</v>
      </c>
      <c r="E127" s="68">
        <f t="shared" si="36"/>
        <v>231.40421792618631</v>
      </c>
      <c r="F127" s="95">
        <f t="shared" si="35"/>
        <v>336487.44444444444</v>
      </c>
      <c r="G127" s="16"/>
    </row>
    <row r="128" spans="1:7" ht="18.75" x14ac:dyDescent="0.3">
      <c r="A128" s="67" t="s">
        <v>115</v>
      </c>
      <c r="B128" s="68">
        <f>('Ene 09'!B129+'Feb 09'!B129+'Mar 09'!B129)/3</f>
        <v>6253</v>
      </c>
      <c r="C128" s="68">
        <f>('Ene 09'!C129+'Feb 09'!C129+'Mar 09'!C129)/3</f>
        <v>10837</v>
      </c>
      <c r="D128" s="68">
        <f>('Ene 09'!D129+'Feb 09'!D129+'Mar 09'!D129)/3</f>
        <v>1286329.3333333333</v>
      </c>
      <c r="E128" s="68">
        <f t="shared" si="36"/>
        <v>205.71395063702755</v>
      </c>
      <c r="F128" s="95">
        <f t="shared" si="35"/>
        <v>428776.44444444444</v>
      </c>
      <c r="G128" s="16"/>
    </row>
    <row r="129" spans="1:7" ht="18.75" x14ac:dyDescent="0.3">
      <c r="A129" s="67" t="s">
        <v>116</v>
      </c>
      <c r="B129" s="68">
        <f>('Ene 09'!B130+'Feb 09'!B130+'Mar 09'!B130)/3</f>
        <v>5533</v>
      </c>
      <c r="C129" s="68">
        <f>('Ene 09'!C130+'Feb 09'!C130+'Mar 09'!C130)/3</f>
        <v>12490.666666666666</v>
      </c>
      <c r="D129" s="68">
        <f>('Ene 09'!D130+'Feb 09'!D130+'Mar 09'!D130)/3</f>
        <v>1435502.3333333333</v>
      </c>
      <c r="E129" s="68">
        <f>D129/B129</f>
        <v>259.44376167238988</v>
      </c>
      <c r="F129" s="95">
        <f t="shared" si="35"/>
        <v>478500.77777777775</v>
      </c>
      <c r="G129" s="16"/>
    </row>
    <row r="130" spans="1:7" ht="18.75" x14ac:dyDescent="0.3">
      <c r="A130" s="67" t="s">
        <v>117</v>
      </c>
      <c r="B130" s="68">
        <f>('Ene 09'!B131+'Feb 09'!B131+'Mar 09'!B131)/3</f>
        <v>5046.333333333333</v>
      </c>
      <c r="C130" s="68">
        <f>('Ene 09'!C131+'Feb 09'!C131+'Mar 09'!C131)/3</f>
        <v>10452.333333333334</v>
      </c>
      <c r="D130" s="68">
        <f>('Ene 09'!D131+'Feb 09'!D131+'Mar 09'!D131)/3</f>
        <v>1222753.3333333333</v>
      </c>
      <c r="E130" s="68">
        <f>D130/B130</f>
        <v>242.30530418125372</v>
      </c>
      <c r="F130" s="95">
        <f t="shared" si="35"/>
        <v>407584.44444444444</v>
      </c>
      <c r="G130" s="16"/>
    </row>
    <row r="131" spans="1:7" ht="18.75" x14ac:dyDescent="0.3">
      <c r="A131" s="67" t="s">
        <v>118</v>
      </c>
      <c r="B131" s="68">
        <f>('Ene 09'!B132+'Feb 09'!B132+'Mar 09'!B132)/3</f>
        <v>7683</v>
      </c>
      <c r="C131" s="68">
        <f>('Ene 09'!C132+'Feb 09'!C132+'Mar 09'!C132)/3</f>
        <v>16418</v>
      </c>
      <c r="D131" s="68">
        <f>('Ene 09'!D132+'Feb 09'!D132+'Mar 09'!D132)/3</f>
        <v>1894282.3333333333</v>
      </c>
      <c r="E131" s="68">
        <f>D131/B131</f>
        <v>246.5550349255933</v>
      </c>
      <c r="F131" s="95">
        <f t="shared" si="35"/>
        <v>631427.44444444438</v>
      </c>
      <c r="G131" s="16"/>
    </row>
    <row r="132" spans="1:7" ht="18.75" x14ac:dyDescent="0.3">
      <c r="A132" s="83" t="s">
        <v>120</v>
      </c>
      <c r="B132" s="68">
        <f>('Ene 09'!B133+'Feb 09'!B133+'Mar 09'!B133)/3</f>
        <v>6417.666666666667</v>
      </c>
      <c r="C132" s="68">
        <f>('Ene 09'!C133+'Feb 09'!C133+'Mar 09'!C133)/3</f>
        <v>14449</v>
      </c>
      <c r="D132" s="68">
        <f>('Ene 09'!D133+'Feb 09'!D133+'Mar 09'!D133)/3</f>
        <v>1666504</v>
      </c>
      <c r="E132" s="68">
        <f t="shared" ref="E132:E134" si="37">D132/B132</f>
        <v>259.67444034695893</v>
      </c>
      <c r="F132" s="95">
        <f t="shared" si="35"/>
        <v>555501.33333333337</v>
      </c>
      <c r="G132" s="16"/>
    </row>
    <row r="133" spans="1:7" ht="19.5" thickBot="1" x14ac:dyDescent="0.35">
      <c r="A133" s="141" t="s">
        <v>121</v>
      </c>
      <c r="B133" s="108">
        <f>('Ene 09'!B134+'Feb 09'!B134+'Mar 09'!B134)/3</f>
        <v>6605.666666666667</v>
      </c>
      <c r="C133" s="108">
        <f>('Ene 09'!C134+'Feb 09'!C134+'Mar 09'!C134)/3</f>
        <v>13837</v>
      </c>
      <c r="D133" s="108">
        <f>('Ene 09'!D134+'Feb 09'!D134+'Mar 09'!D134)/3</f>
        <v>1671145</v>
      </c>
      <c r="E133" s="142">
        <f t="shared" si="37"/>
        <v>252.98657718120805</v>
      </c>
      <c r="F133" s="143">
        <f t="shared" si="35"/>
        <v>557048.33333333337</v>
      </c>
      <c r="G133" s="16"/>
    </row>
    <row r="134" spans="1:7" ht="19.5" thickBot="1" x14ac:dyDescent="0.35">
      <c r="A134" s="72" t="s">
        <v>49</v>
      </c>
      <c r="B134" s="77">
        <f>SUM(B124:B133)</f>
        <v>48658.999999999993</v>
      </c>
      <c r="C134" s="77">
        <f t="shared" ref="C134:D134" si="38">SUM(C124:C133)</f>
        <v>101541</v>
      </c>
      <c r="D134" s="77">
        <f t="shared" si="38"/>
        <v>11844469.333333332</v>
      </c>
      <c r="E134" s="85">
        <f t="shared" si="37"/>
        <v>243.4178534974688</v>
      </c>
      <c r="F134" s="89">
        <f>D134/3</f>
        <v>3948156.444444444</v>
      </c>
      <c r="G134" s="16"/>
    </row>
    <row r="135" spans="1:7" ht="19.5" thickBot="1" x14ac:dyDescent="0.35">
      <c r="A135" s="80"/>
      <c r="B135" s="81"/>
      <c r="C135" s="81"/>
      <c r="D135" s="92"/>
      <c r="E135" s="82"/>
      <c r="F135" s="97"/>
      <c r="G135" s="16"/>
    </row>
    <row r="136" spans="1:7" ht="19.5" thickBot="1" x14ac:dyDescent="0.35">
      <c r="A136" s="86" t="s">
        <v>122</v>
      </c>
      <c r="B136" s="84">
        <f>B134+B121+B104+B91+B78+B69+B57+B47+B31+B16</f>
        <v>537137</v>
      </c>
      <c r="C136" s="84">
        <f>C134+C121+C104+C91+C78+C69+C57+C47+C31+C16</f>
        <v>1142439.6666666665</v>
      </c>
      <c r="D136" s="84">
        <f>D134+D121+D104+D91+D78+D69+D57+D47+D31+D16</f>
        <v>131895125.33333334</v>
      </c>
      <c r="E136" s="84">
        <f>D136/B136</f>
        <v>245.55211302392749</v>
      </c>
      <c r="F136" s="84">
        <f>F134+F121+F104+F91+F78+F69+F57+F47+F31+F16</f>
        <v>43965041.777777776</v>
      </c>
      <c r="G136" s="16"/>
    </row>
    <row r="137" spans="1:7" ht="18.75" x14ac:dyDescent="0.3">
      <c r="A137" s="99"/>
      <c r="B137" s="100"/>
      <c r="C137" s="100"/>
      <c r="D137" s="100"/>
      <c r="E137" s="101"/>
      <c r="F137" s="16"/>
      <c r="G137" s="16"/>
    </row>
    <row r="138" spans="1:7" ht="18.75" x14ac:dyDescent="0.3">
      <c r="A138" s="99"/>
      <c r="B138" s="100"/>
      <c r="C138" s="100"/>
      <c r="D138" s="100"/>
      <c r="E138" s="101"/>
      <c r="F138" s="16"/>
      <c r="G138" s="16"/>
    </row>
    <row r="139" spans="1:7" ht="18.75" x14ac:dyDescent="0.3">
      <c r="A139" s="102"/>
      <c r="B139" s="103"/>
      <c r="C139" s="103"/>
      <c r="D139" s="103"/>
      <c r="E139" s="101"/>
      <c r="F139" s="16"/>
      <c r="G139" s="16"/>
    </row>
    <row r="140" spans="1:7" ht="18.75" x14ac:dyDescent="0.3">
      <c r="A140" s="104"/>
      <c r="B140" s="105"/>
      <c r="C140" s="105"/>
      <c r="D140" s="105"/>
      <c r="E140" s="101"/>
      <c r="F140" s="16"/>
      <c r="G140" s="16"/>
    </row>
    <row r="141" spans="1:7" ht="18.75" x14ac:dyDescent="0.3">
      <c r="A141" s="102"/>
      <c r="B141" s="105"/>
      <c r="C141" s="105"/>
      <c r="D141" s="105"/>
      <c r="E141" s="105"/>
      <c r="F141" s="16"/>
      <c r="G141" s="16"/>
    </row>
    <row r="142" spans="1:7" ht="18.75" x14ac:dyDescent="0.3">
      <c r="A142" s="99"/>
      <c r="B142" s="100"/>
      <c r="C142" s="100"/>
      <c r="D142" s="100"/>
      <c r="E142" s="101"/>
      <c r="F142" s="16"/>
      <c r="G142" s="16"/>
    </row>
    <row r="143" spans="1:7" ht="18.75" x14ac:dyDescent="0.3">
      <c r="A143" s="99"/>
      <c r="B143" s="100"/>
      <c r="C143" s="100"/>
      <c r="D143" s="100"/>
      <c r="E143" s="101"/>
      <c r="F143" s="16"/>
      <c r="G143" s="16"/>
    </row>
    <row r="144" spans="1:7" ht="18.75" x14ac:dyDescent="0.3">
      <c r="A144" s="99"/>
      <c r="B144" s="100"/>
      <c r="C144" s="100"/>
      <c r="D144" s="100"/>
      <c r="E144" s="101"/>
      <c r="F144" s="16"/>
      <c r="G144" s="16"/>
    </row>
    <row r="145" spans="1:7" ht="18.75" x14ac:dyDescent="0.3">
      <c r="A145" s="99"/>
      <c r="B145" s="100"/>
      <c r="C145" s="100"/>
      <c r="D145" s="100"/>
      <c r="E145" s="101"/>
      <c r="F145" s="16"/>
      <c r="G145" s="16"/>
    </row>
    <row r="146" spans="1:7" ht="18.75" x14ac:dyDescent="0.3">
      <c r="A146" s="99"/>
      <c r="B146" s="100"/>
      <c r="C146" s="100"/>
      <c r="D146" s="100"/>
      <c r="E146" s="101"/>
      <c r="F146" s="16"/>
      <c r="G146" s="16"/>
    </row>
    <row r="147" spans="1:7" ht="18.75" x14ac:dyDescent="0.3">
      <c r="A147" s="99"/>
      <c r="B147" s="100"/>
      <c r="C147" s="100"/>
      <c r="D147" s="100"/>
      <c r="E147" s="101"/>
      <c r="F147" s="16"/>
      <c r="G147" s="16"/>
    </row>
    <row r="148" spans="1:7" ht="18.75" x14ac:dyDescent="0.3">
      <c r="A148" s="99"/>
      <c r="B148" s="100"/>
      <c r="C148" s="100"/>
      <c r="D148" s="100"/>
      <c r="E148" s="101"/>
      <c r="F148" s="16"/>
      <c r="G148" s="16"/>
    </row>
    <row r="149" spans="1:7" ht="18.75" x14ac:dyDescent="0.3">
      <c r="A149" s="99"/>
      <c r="B149" s="100"/>
      <c r="C149" s="100"/>
      <c r="D149" s="100"/>
      <c r="E149" s="101"/>
      <c r="F149" s="16"/>
      <c r="G149" s="16"/>
    </row>
    <row r="150" spans="1:7" ht="18.75" x14ac:dyDescent="0.3">
      <c r="A150" s="99"/>
      <c r="B150" s="100"/>
      <c r="C150" s="100"/>
      <c r="D150" s="100"/>
      <c r="E150" s="101"/>
      <c r="F150" s="16"/>
      <c r="G150" s="16"/>
    </row>
    <row r="151" spans="1:7" ht="18.75" x14ac:dyDescent="0.3">
      <c r="A151" s="106"/>
      <c r="B151" s="100"/>
      <c r="C151" s="100"/>
      <c r="D151" s="100"/>
      <c r="E151" s="101"/>
      <c r="F151" s="16"/>
      <c r="G151" s="16"/>
    </row>
    <row r="152" spans="1:7" ht="18.75" x14ac:dyDescent="0.3">
      <c r="A152" s="106"/>
      <c r="B152" s="100"/>
      <c r="C152" s="100"/>
      <c r="D152" s="100"/>
      <c r="E152" s="101"/>
      <c r="F152" s="16"/>
      <c r="G152" s="16"/>
    </row>
    <row r="153" spans="1:7" ht="18.75" x14ac:dyDescent="0.3">
      <c r="A153" s="102"/>
      <c r="B153" s="103"/>
      <c r="C153" s="103"/>
      <c r="D153" s="103"/>
      <c r="E153" s="101"/>
      <c r="F153" s="16"/>
      <c r="G153" s="16"/>
    </row>
    <row r="154" spans="1:7" ht="18.75" x14ac:dyDescent="0.3">
      <c r="A154" s="104"/>
      <c r="B154" s="105"/>
      <c r="C154" s="105"/>
      <c r="D154" s="105"/>
      <c r="E154" s="101"/>
      <c r="F154" s="16"/>
      <c r="G154" s="16"/>
    </row>
    <row r="155" spans="1:7" ht="18.75" x14ac:dyDescent="0.3">
      <c r="A155" s="107"/>
      <c r="B155" s="103"/>
      <c r="C155" s="103"/>
      <c r="D155" s="103"/>
      <c r="E155" s="105"/>
      <c r="F155" s="16"/>
      <c r="G155" s="16"/>
    </row>
    <row r="156" spans="1:7" ht="18.75" x14ac:dyDescent="0.3">
      <c r="A156" s="50"/>
      <c r="B156" s="16"/>
      <c r="C156" s="16"/>
      <c r="D156" s="16"/>
      <c r="E156" s="16"/>
      <c r="F156" s="16"/>
      <c r="G156" s="16"/>
    </row>
    <row r="157" spans="1:7" ht="18.75" x14ac:dyDescent="0.3">
      <c r="A157" s="50"/>
      <c r="B157" s="16"/>
      <c r="C157" s="16"/>
      <c r="D157" s="16"/>
      <c r="E157" s="16"/>
      <c r="F157" s="16"/>
      <c r="G157" s="16"/>
    </row>
    <row r="158" spans="1:7" ht="18.75" x14ac:dyDescent="0.3">
      <c r="A158" s="50"/>
      <c r="B158" s="16"/>
      <c r="C158" s="16"/>
      <c r="D158" s="16"/>
      <c r="E158" s="16"/>
      <c r="F158" s="16"/>
      <c r="G158" s="16"/>
    </row>
    <row r="159" spans="1:7" ht="18.75" x14ac:dyDescent="0.3">
      <c r="A159" s="50"/>
      <c r="B159" s="16"/>
      <c r="C159" s="16"/>
      <c r="D159" s="16"/>
      <c r="E159" s="16"/>
      <c r="F159" s="16"/>
      <c r="G159" s="16"/>
    </row>
    <row r="160" spans="1:7" ht="18.75" x14ac:dyDescent="0.3">
      <c r="A160" s="50"/>
      <c r="B160" s="16"/>
      <c r="C160" s="16"/>
      <c r="D160" s="16"/>
      <c r="E160" s="16"/>
      <c r="F160" s="16"/>
      <c r="G160" s="16"/>
    </row>
    <row r="161" spans="1:7" ht="18.75" x14ac:dyDescent="0.3">
      <c r="A161" s="50"/>
      <c r="B161" s="16"/>
      <c r="C161" s="16"/>
      <c r="D161" s="16"/>
      <c r="E161" s="16"/>
      <c r="F161" s="16"/>
      <c r="G161" s="16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opLeftCell="A4" workbookViewId="0">
      <selection activeCell="E8" sqref="E8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8" bestFit="1" customWidth="1"/>
    <col min="5" max="5" width="16.85546875" customWidth="1"/>
    <col min="6" max="6" width="18" bestFit="1" customWidth="1"/>
  </cols>
  <sheetData>
    <row r="1" spans="1:7" ht="18.75" x14ac:dyDescent="0.3">
      <c r="A1" s="286" t="s">
        <v>0</v>
      </c>
      <c r="B1" s="286"/>
      <c r="C1" s="286"/>
      <c r="D1" s="286"/>
      <c r="E1" s="286"/>
      <c r="F1" s="285"/>
      <c r="G1" s="16"/>
    </row>
    <row r="2" spans="1:7" ht="18.75" x14ac:dyDescent="0.3">
      <c r="A2" s="286" t="s">
        <v>1</v>
      </c>
      <c r="B2" s="286"/>
      <c r="C2" s="286"/>
      <c r="D2" s="286"/>
      <c r="E2" s="286"/>
      <c r="F2" s="285"/>
      <c r="G2" s="16"/>
    </row>
    <row r="3" spans="1:7" ht="18.75" x14ac:dyDescent="0.3">
      <c r="A3" s="287" t="s">
        <v>135</v>
      </c>
      <c r="B3" s="287"/>
      <c r="C3" s="287"/>
      <c r="D3" s="287"/>
      <c r="E3" s="287"/>
      <c r="F3" s="288"/>
      <c r="G3" s="16"/>
    </row>
    <row r="4" spans="1:7" ht="18.75" x14ac:dyDescent="0.3">
      <c r="A4" s="286" t="s">
        <v>142</v>
      </c>
      <c r="B4" s="286"/>
      <c r="C4" s="286"/>
      <c r="D4" s="286"/>
      <c r="E4" s="286"/>
      <c r="F4" s="286"/>
      <c r="G4" s="16"/>
    </row>
    <row r="5" spans="1:7" ht="19.5" thickBot="1" x14ac:dyDescent="0.35">
      <c r="A5" s="284"/>
      <c r="B5" s="285"/>
      <c r="C5" s="285"/>
      <c r="D5" s="285"/>
      <c r="E5" s="285"/>
      <c r="F5" s="285"/>
      <c r="G5" s="16"/>
    </row>
    <row r="6" spans="1:7" ht="57" thickBot="1" x14ac:dyDescent="0.35">
      <c r="A6" s="61"/>
      <c r="B6" s="62" t="s">
        <v>3</v>
      </c>
      <c r="C6" s="63" t="s">
        <v>4</v>
      </c>
      <c r="D6" s="87" t="s">
        <v>5</v>
      </c>
      <c r="E6" s="63" t="s">
        <v>6</v>
      </c>
      <c r="F6" s="93" t="s">
        <v>137</v>
      </c>
      <c r="G6" s="16"/>
    </row>
    <row r="7" spans="1:7" ht="19.5" thickBot="1" x14ac:dyDescent="0.35">
      <c r="A7" s="112" t="s">
        <v>8</v>
      </c>
      <c r="B7" s="113"/>
      <c r="C7" s="113"/>
      <c r="D7" s="114"/>
      <c r="E7" s="113"/>
      <c r="F7" s="109"/>
      <c r="G7" s="16"/>
    </row>
    <row r="8" spans="1:7" ht="18.75" x14ac:dyDescent="0.3">
      <c r="A8" s="115" t="s">
        <v>11</v>
      </c>
      <c r="B8" s="68">
        <f>'Abr 09'!B8+'May 09'!B8+'Jun 09'!B8/3</f>
        <v>15204.333333333334</v>
      </c>
      <c r="C8" s="68">
        <f>'Abr 09'!C8+'May 09'!C8+'Jun 09'!C8/3</f>
        <v>34076</v>
      </c>
      <c r="D8" s="68">
        <f>'Abr 09'!D8+'May 09'!D8+'Jun 09'!D8/3</f>
        <v>3847497</v>
      </c>
      <c r="E8" s="68">
        <f>D8/B8</f>
        <v>253.05266042575582</v>
      </c>
      <c r="F8" s="94">
        <f>D8/3</f>
        <v>1282499</v>
      </c>
      <c r="G8" s="16"/>
    </row>
    <row r="9" spans="1:7" ht="18.75" x14ac:dyDescent="0.3">
      <c r="A9" s="67" t="s">
        <v>12</v>
      </c>
      <c r="B9" s="68">
        <f>'Abr 09'!B9+'May 09'!B9+'Jun 09'!B9/3</f>
        <v>12353.333333333334</v>
      </c>
      <c r="C9" s="68">
        <f>'Abr 09'!C9+'May 09'!C9+'Jun 09'!C9/3</f>
        <v>25627.333333333332</v>
      </c>
      <c r="D9" s="68">
        <f>'Abr 09'!D9+'May 09'!D9+'Jun 09'!D9/3</f>
        <v>2950319.6666666665</v>
      </c>
      <c r="E9" s="68">
        <f t="shared" ref="E9:E15" si="0">D9/B9</f>
        <v>238.82781975175388</v>
      </c>
      <c r="F9" s="95">
        <f t="shared" ref="F9:F15" si="1">D9/3</f>
        <v>983439.88888888888</v>
      </c>
      <c r="G9" s="16"/>
    </row>
    <row r="10" spans="1:7" ht="18.75" x14ac:dyDescent="0.3">
      <c r="A10" s="67" t="s">
        <v>13</v>
      </c>
      <c r="B10" s="68">
        <f>'Abr 09'!B10+'May 09'!B10+'Jun 09'!B10/3</f>
        <v>13052</v>
      </c>
      <c r="C10" s="68">
        <f>'Abr 09'!C10+'May 09'!C10+'Jun 09'!C10/3</f>
        <v>26480.333333333332</v>
      </c>
      <c r="D10" s="68">
        <f>'Abr 09'!D10+'May 09'!D10+'Jun 09'!D10/3</f>
        <v>3066663.6666666665</v>
      </c>
      <c r="E10" s="68">
        <f t="shared" si="0"/>
        <v>234.9573756257023</v>
      </c>
      <c r="F10" s="95">
        <f t="shared" si="1"/>
        <v>1022221.2222222221</v>
      </c>
      <c r="G10" s="16"/>
    </row>
    <row r="11" spans="1:7" ht="18.75" x14ac:dyDescent="0.3">
      <c r="A11" s="67" t="s">
        <v>14</v>
      </c>
      <c r="B11" s="68">
        <f>'Abr 09'!B11+'May 09'!B11+'Jun 09'!B11/3</f>
        <v>16940</v>
      </c>
      <c r="C11" s="68">
        <f>'Abr 09'!C11+'May 09'!C11+'Jun 09'!C11/3</f>
        <v>35789.333333333336</v>
      </c>
      <c r="D11" s="68">
        <f>'Abr 09'!D11+'May 09'!D11+'Jun 09'!D11/3</f>
        <v>4059948.3333333335</v>
      </c>
      <c r="E11" s="68">
        <f t="shared" si="0"/>
        <v>239.66637150728062</v>
      </c>
      <c r="F11" s="95">
        <f t="shared" si="1"/>
        <v>1353316.1111111112</v>
      </c>
      <c r="G11" s="16"/>
    </row>
    <row r="12" spans="1:7" ht="18.75" x14ac:dyDescent="0.3">
      <c r="A12" s="67" t="s">
        <v>15</v>
      </c>
      <c r="B12" s="68">
        <f>'Abr 09'!B12+'May 09'!B12+'Jun 09'!B12/3</f>
        <v>4286.333333333333</v>
      </c>
      <c r="C12" s="68">
        <f>'Abr 09'!C12+'May 09'!C12+'Jun 09'!C12/3</f>
        <v>9576.3333333333339</v>
      </c>
      <c r="D12" s="68">
        <f>'Abr 09'!D12+'May 09'!D12+'Jun 09'!D12/3</f>
        <v>1088144.6666666667</v>
      </c>
      <c r="E12" s="68">
        <f t="shared" si="0"/>
        <v>253.86375301345365</v>
      </c>
      <c r="F12" s="95">
        <f t="shared" si="1"/>
        <v>362714.88888888893</v>
      </c>
      <c r="G12" s="16"/>
    </row>
    <row r="13" spans="1:7" ht="18.75" x14ac:dyDescent="0.3">
      <c r="A13" s="67" t="s">
        <v>16</v>
      </c>
      <c r="B13" s="68">
        <f>'Abr 09'!B13+'May 09'!B13+'Jun 09'!B13/3</f>
        <v>17745.666666666668</v>
      </c>
      <c r="C13" s="68">
        <f>'Abr 09'!C13+'May 09'!C13+'Jun 09'!C13/3</f>
        <v>40020.333333333336</v>
      </c>
      <c r="D13" s="68">
        <f>'Abr 09'!D13+'May 09'!D13+'Jun 09'!D13/3</f>
        <v>4563956</v>
      </c>
      <c r="E13" s="68">
        <f t="shared" si="0"/>
        <v>257.18706914364066</v>
      </c>
      <c r="F13" s="95">
        <f t="shared" si="1"/>
        <v>1521318.6666666667</v>
      </c>
      <c r="G13" s="16"/>
    </row>
    <row r="14" spans="1:7" ht="18.75" x14ac:dyDescent="0.3">
      <c r="A14" s="67" t="s">
        <v>17</v>
      </c>
      <c r="B14" s="68">
        <f>'Abr 09'!B14+'May 09'!B14+'Jun 09'!B14/3</f>
        <v>6268.666666666667</v>
      </c>
      <c r="C14" s="68">
        <f>'Abr 09'!C14+'May 09'!C14+'Jun 09'!C14/3</f>
        <v>12611.333333333334</v>
      </c>
      <c r="D14" s="68">
        <f>'Abr 09'!D14+'May 09'!D14+'Jun 09'!D14/3</f>
        <v>1449178.3333333333</v>
      </c>
      <c r="E14" s="68">
        <f t="shared" si="0"/>
        <v>231.17808146336273</v>
      </c>
      <c r="F14" s="95">
        <f t="shared" si="1"/>
        <v>483059.44444444444</v>
      </c>
      <c r="G14" s="16"/>
    </row>
    <row r="15" spans="1:7" ht="19.5" thickBot="1" x14ac:dyDescent="0.35">
      <c r="A15" s="69" t="s">
        <v>18</v>
      </c>
      <c r="B15" s="68">
        <f>'Abr 09'!B15+'May 09'!B15+'Jun 09'!B15/3</f>
        <v>21364.666666666668</v>
      </c>
      <c r="C15" s="68">
        <f>'Abr 09'!C15+'May 09'!C15+'Jun 09'!C15/3</f>
        <v>43907.666666666664</v>
      </c>
      <c r="D15" s="68">
        <f>'Abr 09'!D15+'May 09'!D15+'Jun 09'!D15/3</f>
        <v>5082045.666666667</v>
      </c>
      <c r="E15" s="68">
        <f t="shared" si="0"/>
        <v>237.8715168346491</v>
      </c>
      <c r="F15" s="117">
        <f t="shared" si="1"/>
        <v>1694015.2222222222</v>
      </c>
      <c r="G15" s="16"/>
    </row>
    <row r="16" spans="1:7" ht="19.5" thickBot="1" x14ac:dyDescent="0.35">
      <c r="A16" s="64" t="s">
        <v>19</v>
      </c>
      <c r="B16" s="118">
        <f>SUM(B8:B15)</f>
        <v>107215.00000000001</v>
      </c>
      <c r="C16" s="118">
        <f t="shared" ref="C16:D16" si="2">SUM(C8:C15)</f>
        <v>228088.66666666669</v>
      </c>
      <c r="D16" s="118">
        <f t="shared" si="2"/>
        <v>26107753.333333332</v>
      </c>
      <c r="E16" s="118">
        <f>D16/B16</f>
        <v>243.50840212035004</v>
      </c>
      <c r="F16" s="119">
        <f>D16/3</f>
        <v>8702584.444444444</v>
      </c>
      <c r="G16" s="16"/>
    </row>
    <row r="17" spans="1:14" ht="19.5" thickBot="1" x14ac:dyDescent="0.35">
      <c r="A17" s="73"/>
      <c r="B17" s="74"/>
      <c r="C17" s="74"/>
      <c r="D17" s="90"/>
      <c r="E17" s="74"/>
      <c r="F17" s="111"/>
      <c r="G17" s="16"/>
    </row>
    <row r="18" spans="1:14" ht="19.5" thickBot="1" x14ac:dyDescent="0.35">
      <c r="A18" s="61" t="s">
        <v>20</v>
      </c>
      <c r="B18" s="120"/>
      <c r="C18" s="120"/>
      <c r="D18" s="121"/>
      <c r="E18" s="120"/>
      <c r="F18" s="123"/>
      <c r="G18" s="59"/>
      <c r="H18" s="59"/>
      <c r="I18" s="59"/>
      <c r="J18" s="59"/>
      <c r="K18" s="59"/>
      <c r="L18" s="59"/>
      <c r="M18" s="59"/>
      <c r="N18" s="59"/>
    </row>
    <row r="19" spans="1:14" ht="18.75" x14ac:dyDescent="0.3">
      <c r="A19" s="124" t="s">
        <v>139</v>
      </c>
      <c r="B19" s="68">
        <f>'Abr 09'!B19+'May 09'!B19+'Jun 09'!B19/3</f>
        <v>29988.333333333332</v>
      </c>
      <c r="C19" s="68">
        <f>'Abr 09'!C19+'May 09'!C19+'Jun 09'!C19/3</f>
        <v>60137.333333333336</v>
      </c>
      <c r="D19" s="68">
        <f>'Abr 09'!D19+'May 09'!D19+'Jun 09'!D19/3</f>
        <v>7001121.666666667</v>
      </c>
      <c r="E19" s="75">
        <f>D19/B19</f>
        <v>233.46151281053744</v>
      </c>
      <c r="F19" s="134">
        <f>D19/3</f>
        <v>2333707.2222222225</v>
      </c>
      <c r="G19" s="60"/>
      <c r="H19" s="60"/>
      <c r="I19" s="60"/>
      <c r="J19" s="60"/>
      <c r="K19" s="60"/>
      <c r="L19" s="60"/>
      <c r="M19" s="60"/>
      <c r="N19" s="60"/>
    </row>
    <row r="20" spans="1:14" ht="18.75" x14ac:dyDescent="0.3">
      <c r="A20" s="147" t="s">
        <v>139</v>
      </c>
      <c r="B20" s="68">
        <f>'Abr 09'!B20+'May 09'!B20+'Jun 09'!B20/3</f>
        <v>13880</v>
      </c>
      <c r="C20" s="68">
        <f>'Abr 09'!C20+'May 09'!C20+'Jun 09'!C20/3</f>
        <v>26696.666666666668</v>
      </c>
      <c r="D20" s="68">
        <f>'Abr 09'!D20+'May 09'!D20+'Jun 09'!D20/3</f>
        <v>3120764.6666666665</v>
      </c>
      <c r="E20" s="68">
        <f t="shared" ref="E20:E30" si="3">D20/B20</f>
        <v>224.83895292987512</v>
      </c>
      <c r="F20" s="95">
        <f>D20/3</f>
        <v>1040254.8888888889</v>
      </c>
      <c r="G20" s="60"/>
      <c r="H20" s="60"/>
      <c r="I20" s="60"/>
      <c r="J20" s="60"/>
      <c r="K20" s="60"/>
      <c r="L20" s="60"/>
      <c r="M20" s="60"/>
      <c r="N20" s="60"/>
    </row>
    <row r="21" spans="1:14" ht="18.75" x14ac:dyDescent="0.3">
      <c r="A21" s="65" t="s">
        <v>23</v>
      </c>
      <c r="B21" s="68">
        <f>'Abr 09'!B21+'May 09'!B21+'Jun 09'!B21/3</f>
        <v>12166.666666666666</v>
      </c>
      <c r="C21" s="68">
        <f>'Abr 09'!C21+'May 09'!C21+'Jun 09'!C21/3</f>
        <v>25021.666666666668</v>
      </c>
      <c r="D21" s="68">
        <f>'Abr 09'!D21+'May 09'!D21+'Jun 09'!D21/3</f>
        <v>2882731.6666666665</v>
      </c>
      <c r="E21" s="68">
        <f t="shared" si="3"/>
        <v>236.93684931506849</v>
      </c>
      <c r="F21" s="95">
        <f t="shared" ref="F21:F30" si="4">D21/3</f>
        <v>960910.5555555555</v>
      </c>
      <c r="G21" s="59"/>
      <c r="H21" s="59"/>
      <c r="I21" s="59"/>
      <c r="J21" s="59"/>
      <c r="K21" s="59"/>
      <c r="L21" s="59"/>
      <c r="M21" s="59"/>
      <c r="N21" s="59"/>
    </row>
    <row r="22" spans="1:14" ht="18.75" x14ac:dyDescent="0.3">
      <c r="A22" s="67" t="s">
        <v>24</v>
      </c>
      <c r="B22" s="68">
        <f>'Abr 09'!B22+'May 09'!B22+'Jun 09'!B22/3</f>
        <v>15409.666666666666</v>
      </c>
      <c r="C22" s="68">
        <f>'Abr 09'!C22+'May 09'!C22+'Jun 09'!C22/3</f>
        <v>32312</v>
      </c>
      <c r="D22" s="68">
        <f>'Abr 09'!D22+'May 09'!D22+'Jun 09'!D22/3</f>
        <v>3703408.3333333335</v>
      </c>
      <c r="E22" s="68">
        <f t="shared" si="3"/>
        <v>240.33020398451191</v>
      </c>
      <c r="F22" s="95">
        <f t="shared" si="4"/>
        <v>1234469.4444444445</v>
      </c>
      <c r="G22" s="59"/>
      <c r="H22" s="59"/>
      <c r="I22" s="59"/>
      <c r="J22" s="59"/>
      <c r="K22" s="59"/>
      <c r="L22" s="59"/>
      <c r="M22" s="59"/>
      <c r="N22" s="59"/>
    </row>
    <row r="23" spans="1:14" ht="18.75" x14ac:dyDescent="0.3">
      <c r="A23" s="67" t="s">
        <v>25</v>
      </c>
      <c r="B23" s="68">
        <f>'Abr 09'!B23+'May 09'!B23+'Jun 09'!B23/3</f>
        <v>9842.6666666666661</v>
      </c>
      <c r="C23" s="68">
        <f>'Abr 09'!C23+'May 09'!C23+'Jun 09'!C23/3</f>
        <v>21735</v>
      </c>
      <c r="D23" s="68">
        <f>'Abr 09'!D23+'May 09'!D23+'Jun 09'!D23/3</f>
        <v>2463013.3333333335</v>
      </c>
      <c r="E23" s="68">
        <f t="shared" si="3"/>
        <v>250.2384177729613</v>
      </c>
      <c r="F23" s="95">
        <f t="shared" si="4"/>
        <v>821004.4444444445</v>
      </c>
      <c r="G23" s="59"/>
      <c r="H23" s="59"/>
      <c r="I23" s="59"/>
      <c r="J23" s="59"/>
      <c r="K23" s="59"/>
      <c r="L23" s="59"/>
      <c r="M23" s="59"/>
      <c r="N23" s="59"/>
    </row>
    <row r="24" spans="1:14" ht="18.75" x14ac:dyDescent="0.3">
      <c r="A24" s="67" t="s">
        <v>26</v>
      </c>
      <c r="B24" s="68">
        <f>'Abr 09'!B24+'May 09'!B24+'Jun 09'!B24/3</f>
        <v>6441.666666666667</v>
      </c>
      <c r="C24" s="68">
        <f>'Abr 09'!C24+'May 09'!C24+'Jun 09'!C24/3</f>
        <v>14241.333333333334</v>
      </c>
      <c r="D24" s="68">
        <f>'Abr 09'!D24+'May 09'!D24+'Jun 09'!D24/3</f>
        <v>1614929.3333333333</v>
      </c>
      <c r="E24" s="68">
        <f t="shared" si="3"/>
        <v>250.70054333764551</v>
      </c>
      <c r="F24" s="95">
        <f t="shared" si="4"/>
        <v>538309.77777777775</v>
      </c>
      <c r="G24" s="59"/>
      <c r="H24" s="59"/>
      <c r="I24" s="59"/>
      <c r="J24" s="59"/>
      <c r="K24" s="59"/>
      <c r="L24" s="59"/>
      <c r="M24" s="59"/>
      <c r="N24" s="59"/>
    </row>
    <row r="25" spans="1:14" ht="18.75" x14ac:dyDescent="0.3">
      <c r="A25" s="67" t="s">
        <v>27</v>
      </c>
      <c r="B25" s="68">
        <f>'Abr 09'!B25+'May 09'!B25+'Jun 09'!B25/3</f>
        <v>17204.333333333332</v>
      </c>
      <c r="C25" s="68">
        <f>'Abr 09'!C25+'May 09'!C25+'Jun 09'!C25/3</f>
        <v>36283</v>
      </c>
      <c r="D25" s="68">
        <f>'Abr 09'!D25+'May 09'!D25+'Jun 09'!D25/3</f>
        <v>4176909</v>
      </c>
      <c r="E25" s="68">
        <f t="shared" si="3"/>
        <v>242.78238040803674</v>
      </c>
      <c r="F25" s="95">
        <f t="shared" si="4"/>
        <v>1392303</v>
      </c>
      <c r="G25" s="59"/>
      <c r="H25" s="59"/>
      <c r="I25" s="59"/>
      <c r="J25" s="59"/>
      <c r="K25" s="59"/>
      <c r="L25" s="59"/>
      <c r="M25" s="59"/>
      <c r="N25" s="59"/>
    </row>
    <row r="26" spans="1:14" ht="18.75" x14ac:dyDescent="0.3">
      <c r="A26" s="67" t="s">
        <v>28</v>
      </c>
      <c r="B26" s="68">
        <f>'Abr 09'!B26+'May 09'!B26+'Jun 09'!B26/3</f>
        <v>15771.666666666666</v>
      </c>
      <c r="C26" s="68">
        <f>'Abr 09'!C26+'May 09'!C26+'Jun 09'!C26/3</f>
        <v>35264.666666666664</v>
      </c>
      <c r="D26" s="68">
        <f>'Abr 09'!D26+'May 09'!D26+'Jun 09'!D26/3</f>
        <v>4037413</v>
      </c>
      <c r="E26" s="68">
        <f t="shared" si="3"/>
        <v>255.99152488639967</v>
      </c>
      <c r="F26" s="95">
        <f t="shared" si="4"/>
        <v>1345804.3333333333</v>
      </c>
      <c r="G26" s="59"/>
      <c r="H26" s="59"/>
      <c r="I26" s="59"/>
      <c r="J26" s="59"/>
      <c r="K26" s="59"/>
      <c r="L26" s="59"/>
      <c r="M26" s="59"/>
      <c r="N26" s="59"/>
    </row>
    <row r="27" spans="1:14" ht="18.75" x14ac:dyDescent="0.3">
      <c r="A27" s="67" t="s">
        <v>29</v>
      </c>
      <c r="B27" s="68">
        <f>'Abr 09'!B27+'May 09'!B27+'Jun 09'!B27/3</f>
        <v>20411.666666666668</v>
      </c>
      <c r="C27" s="68">
        <f>'Abr 09'!C27+'May 09'!C27+'Jun 09'!C27/3</f>
        <v>41891.333333333336</v>
      </c>
      <c r="D27" s="68">
        <f>'Abr 09'!D27+'May 09'!D27+'Jun 09'!D27/3</f>
        <v>4828617.333333333</v>
      </c>
      <c r="E27" s="68">
        <f>D27/B27</f>
        <v>236.56163958520452</v>
      </c>
      <c r="F27" s="95">
        <f t="shared" si="4"/>
        <v>1609539.111111111</v>
      </c>
      <c r="G27" s="59"/>
      <c r="H27" s="59"/>
      <c r="I27" s="59"/>
      <c r="J27" s="59"/>
      <c r="K27" s="59"/>
      <c r="L27" s="59"/>
      <c r="M27" s="59"/>
      <c r="N27" s="59"/>
    </row>
    <row r="28" spans="1:14" ht="18.75" x14ac:dyDescent="0.3">
      <c r="A28" s="67" t="s">
        <v>30</v>
      </c>
      <c r="B28" s="68">
        <f>'Abr 09'!B28+'May 09'!B28+'Jun 09'!B28/3</f>
        <v>13478</v>
      </c>
      <c r="C28" s="68">
        <f>'Abr 09'!C28+'May 09'!C28+'Jun 09'!C28/3</f>
        <v>31908.666666666668</v>
      </c>
      <c r="D28" s="68">
        <f>'Abr 09'!D28+'May 09'!D28+'Jun 09'!D28/3</f>
        <v>3587990</v>
      </c>
      <c r="E28" s="68">
        <f t="shared" si="3"/>
        <v>266.21086214571898</v>
      </c>
      <c r="F28" s="95">
        <f t="shared" si="4"/>
        <v>1195996.6666666667</v>
      </c>
      <c r="G28" s="59"/>
      <c r="H28" s="59"/>
      <c r="I28" s="59"/>
      <c r="J28" s="59"/>
      <c r="K28" s="59"/>
      <c r="L28" s="59"/>
      <c r="M28" s="59"/>
      <c r="N28" s="59"/>
    </row>
    <row r="29" spans="1:14" ht="18.75" x14ac:dyDescent="0.3">
      <c r="A29" s="67" t="s">
        <v>31</v>
      </c>
      <c r="B29" s="68">
        <f>'Abr 09'!B29+'May 09'!B29+'Jun 09'!B29/3</f>
        <v>11253</v>
      </c>
      <c r="C29" s="68">
        <f>'Abr 09'!C29+'May 09'!C29+'Jun 09'!C29/3</f>
        <v>24767.666666666668</v>
      </c>
      <c r="D29" s="68">
        <f>'Abr 09'!D29+'May 09'!D29+'Jun 09'!D29/3</f>
        <v>2805837</v>
      </c>
      <c r="E29" s="68">
        <f t="shared" si="3"/>
        <v>249.34124233537725</v>
      </c>
      <c r="F29" s="95">
        <f t="shared" si="4"/>
        <v>935279</v>
      </c>
      <c r="G29" s="59"/>
      <c r="H29" s="59"/>
      <c r="I29" s="59"/>
      <c r="J29" s="59"/>
      <c r="K29" s="59"/>
      <c r="L29" s="59"/>
      <c r="M29" s="59"/>
      <c r="N29" s="59"/>
    </row>
    <row r="30" spans="1:14" ht="19.5" thickBot="1" x14ac:dyDescent="0.35">
      <c r="A30" s="76" t="s">
        <v>140</v>
      </c>
      <c r="B30" s="68">
        <f>'Abr 09'!B30+'May 09'!B30+'Jun 09'!B30/3</f>
        <v>11828.333333333334</v>
      </c>
      <c r="C30" s="68">
        <f>'Abr 09'!C30+'May 09'!C30+'Jun 09'!C30/3</f>
        <v>26661</v>
      </c>
      <c r="D30" s="68">
        <f>'Abr 09'!D30+'May 09'!D30+'Jun 09'!D30/3</f>
        <v>3050485.3333333335</v>
      </c>
      <c r="E30" s="71">
        <f t="shared" si="3"/>
        <v>257.8964632943497</v>
      </c>
      <c r="F30" s="117">
        <f t="shared" si="4"/>
        <v>1016828.4444444445</v>
      </c>
      <c r="G30" s="59"/>
      <c r="H30" s="59"/>
      <c r="I30" s="59"/>
      <c r="J30" s="59"/>
      <c r="K30" s="59"/>
      <c r="L30" s="59"/>
      <c r="M30" s="59"/>
      <c r="N30" s="59"/>
    </row>
    <row r="31" spans="1:14" ht="19.5" thickBot="1" x14ac:dyDescent="0.35">
      <c r="A31" s="64" t="s">
        <v>34</v>
      </c>
      <c r="B31" s="126">
        <f>SUM(B19:B30)</f>
        <v>177676</v>
      </c>
      <c r="C31" s="126">
        <f>SUM(C19:C30)</f>
        <v>376920.33333333337</v>
      </c>
      <c r="D31" s="126">
        <f>SUM(D19:D30)</f>
        <v>43273220.666666672</v>
      </c>
      <c r="E31" s="132">
        <f>D31/B31</f>
        <v>243.55129936888872</v>
      </c>
      <c r="F31" s="133">
        <f>D31/3</f>
        <v>14424406.88888889</v>
      </c>
      <c r="G31" s="59"/>
      <c r="H31" s="59"/>
      <c r="I31" s="59"/>
      <c r="J31" s="59"/>
      <c r="K31" s="59"/>
      <c r="L31" s="59"/>
      <c r="M31" s="59"/>
      <c r="N31" s="59"/>
    </row>
    <row r="32" spans="1:14" ht="19.5" thickBot="1" x14ac:dyDescent="0.35">
      <c r="A32" s="73"/>
      <c r="B32" s="78"/>
      <c r="C32" s="78"/>
      <c r="D32" s="91"/>
      <c r="E32" s="74"/>
      <c r="F32" s="111"/>
      <c r="G32" s="59"/>
      <c r="H32" s="59"/>
      <c r="I32" s="59"/>
      <c r="J32" s="59"/>
      <c r="K32" s="59"/>
      <c r="L32" s="59"/>
      <c r="M32" s="59"/>
      <c r="N32" s="59"/>
    </row>
    <row r="33" spans="1:14" ht="19.5" thickBot="1" x14ac:dyDescent="0.35">
      <c r="A33" s="112" t="s">
        <v>35</v>
      </c>
      <c r="B33" s="129"/>
      <c r="C33" s="129"/>
      <c r="D33" s="114"/>
      <c r="E33" s="129"/>
      <c r="F33" s="123"/>
      <c r="G33" s="59"/>
      <c r="H33" s="59"/>
      <c r="I33" s="59"/>
      <c r="J33" s="59"/>
      <c r="K33" s="59"/>
      <c r="L33" s="59"/>
      <c r="M33" s="59"/>
      <c r="N33" s="59"/>
    </row>
    <row r="34" spans="1:14" ht="18.75" x14ac:dyDescent="0.3">
      <c r="A34" s="115" t="s">
        <v>36</v>
      </c>
      <c r="B34" s="68">
        <f>'Abr 09'!B35+'May 09'!B35+'Jun 09'!B35/3</f>
        <v>17576</v>
      </c>
      <c r="C34" s="68">
        <f>'Abr 09'!C35+'May 09'!C35+'Jun 09'!C35/3</f>
        <v>37522.333333333336</v>
      </c>
      <c r="D34" s="68">
        <f>'Abr 09'!D35+'May 09'!D35+'Jun 09'!D35/3</f>
        <v>4341681.333333333</v>
      </c>
      <c r="E34" s="68">
        <f>D34/B34</f>
        <v>247.0232893339402</v>
      </c>
      <c r="F34" s="94">
        <f>D34/3</f>
        <v>1447227.111111111</v>
      </c>
      <c r="G34" s="59"/>
      <c r="H34" s="59"/>
      <c r="I34" s="59"/>
      <c r="J34" s="59"/>
      <c r="K34" s="59"/>
      <c r="L34" s="59"/>
      <c r="M34" s="59"/>
      <c r="N34" s="59"/>
    </row>
    <row r="35" spans="1:14" ht="18.75" x14ac:dyDescent="0.3">
      <c r="A35" s="67" t="s">
        <v>37</v>
      </c>
      <c r="B35" s="68">
        <f>'Abr 09'!B36+'May 09'!B36+'Jun 09'!B36/3</f>
        <v>17491</v>
      </c>
      <c r="C35" s="68">
        <f>'Abr 09'!C36+'May 09'!C36+'Jun 09'!C36/3</f>
        <v>35456</v>
      </c>
      <c r="D35" s="68">
        <f>'Abr 09'!D36+'May 09'!D36+'Jun 09'!D36/3</f>
        <v>4071383.6666666665</v>
      </c>
      <c r="E35" s="68">
        <f t="shared" ref="E35:E46" si="5">D35/B35</f>
        <v>232.77020562956187</v>
      </c>
      <c r="F35" s="95">
        <f t="shared" ref="F35:F46" si="6">D35/3</f>
        <v>1357127.8888888888</v>
      </c>
      <c r="G35" s="16"/>
    </row>
    <row r="36" spans="1:14" ht="18.75" x14ac:dyDescent="0.3">
      <c r="A36" s="67" t="s">
        <v>38</v>
      </c>
      <c r="B36" s="68">
        <f>'Abr 09'!B37+'May 09'!B37+'Jun 09'!B37/3</f>
        <v>20855</v>
      </c>
      <c r="C36" s="68">
        <f>'Abr 09'!C37+'May 09'!C37+'Jun 09'!C37/3</f>
        <v>43671.666666666664</v>
      </c>
      <c r="D36" s="68">
        <f>'Abr 09'!D37+'May 09'!D37+'Jun 09'!D37/3</f>
        <v>4981985.666666667</v>
      </c>
      <c r="E36" s="68">
        <f t="shared" si="5"/>
        <v>238.88686965555823</v>
      </c>
      <c r="F36" s="95">
        <f t="shared" si="6"/>
        <v>1660661.888888889</v>
      </c>
      <c r="G36" s="16"/>
    </row>
    <row r="37" spans="1:14" ht="18.75" x14ac:dyDescent="0.3">
      <c r="A37" s="67" t="s">
        <v>39</v>
      </c>
      <c r="B37" s="68">
        <f>'Abr 09'!B38+'May 09'!B38+'Jun 09'!B38/3</f>
        <v>10143.666666666666</v>
      </c>
      <c r="C37" s="68">
        <f>'Abr 09'!C38+'May 09'!C38+'Jun 09'!C38/3</f>
        <v>21992.333333333332</v>
      </c>
      <c r="D37" s="68">
        <f>'Abr 09'!D38+'May 09'!D38+'Jun 09'!D38/3</f>
        <v>2528736.6666666665</v>
      </c>
      <c r="E37" s="68">
        <f t="shared" si="5"/>
        <v>249.2921691695968</v>
      </c>
      <c r="F37" s="95">
        <f t="shared" si="6"/>
        <v>842912.22222222213</v>
      </c>
      <c r="G37" s="16"/>
    </row>
    <row r="38" spans="1:14" ht="18.75" x14ac:dyDescent="0.3">
      <c r="A38" s="67" t="s">
        <v>40</v>
      </c>
      <c r="B38" s="68">
        <f>'Abr 09'!B39+'May 09'!B39+'Jun 09'!B39/3</f>
        <v>16147.333333333334</v>
      </c>
      <c r="C38" s="68">
        <f>'Abr 09'!C39+'May 09'!C39+'Jun 09'!C39/3</f>
        <v>36124.666666666664</v>
      </c>
      <c r="D38" s="68">
        <f>'Abr 09'!D39+'May 09'!D39+'Jun 09'!D39/3</f>
        <v>4122200</v>
      </c>
      <c r="E38" s="68">
        <f t="shared" si="5"/>
        <v>255.28673465174847</v>
      </c>
      <c r="F38" s="95">
        <f t="shared" si="6"/>
        <v>1374066.6666666667</v>
      </c>
      <c r="G38" s="16"/>
    </row>
    <row r="39" spans="1:14" ht="18.75" x14ac:dyDescent="0.3">
      <c r="A39" s="67" t="s">
        <v>41</v>
      </c>
      <c r="B39" s="68">
        <f>'Abr 09'!B40+'May 09'!B40+'Jun 09'!B40/3</f>
        <v>10473.666666666666</v>
      </c>
      <c r="C39" s="68">
        <f>'Abr 09'!C40+'May 09'!C40+'Jun 09'!C40/3</f>
        <v>21867</v>
      </c>
      <c r="D39" s="68">
        <f>'Abr 09'!D40+'May 09'!D40+'Jun 09'!D40/3</f>
        <v>2550989.3333333335</v>
      </c>
      <c r="E39" s="68">
        <f t="shared" si="5"/>
        <v>243.56220362178163</v>
      </c>
      <c r="F39" s="95">
        <f t="shared" si="6"/>
        <v>850329.77777777787</v>
      </c>
      <c r="G39" s="16"/>
    </row>
    <row r="40" spans="1:14" ht="18.75" x14ac:dyDescent="0.3">
      <c r="A40" s="67" t="s">
        <v>42</v>
      </c>
      <c r="B40" s="68">
        <f>'Abr 09'!B41+'May 09'!B41+'Jun 09'!B41/3</f>
        <v>12662.666666666666</v>
      </c>
      <c r="C40" s="68">
        <f>'Abr 09'!C41+'May 09'!C41+'Jun 09'!C41/3</f>
        <v>27849.333333333332</v>
      </c>
      <c r="D40" s="68">
        <f>'Abr 09'!D41+'May 09'!D41+'Jun 09'!D41/3</f>
        <v>3167814</v>
      </c>
      <c r="E40" s="68">
        <f t="shared" si="5"/>
        <v>250.16957986732655</v>
      </c>
      <c r="F40" s="95">
        <f t="shared" si="6"/>
        <v>1055938</v>
      </c>
      <c r="G40" s="16"/>
    </row>
    <row r="41" spans="1:14" ht="18.75" x14ac:dyDescent="0.3">
      <c r="A41" s="67" t="s">
        <v>43</v>
      </c>
      <c r="B41" s="68">
        <f>'Abr 09'!B42+'May 09'!B42+'Jun 09'!B42/3</f>
        <v>19890.333333333332</v>
      </c>
      <c r="C41" s="68">
        <f>'Abr 09'!C42+'May 09'!C42+'Jun 09'!C42/3</f>
        <v>44615.666666666664</v>
      </c>
      <c r="D41" s="68">
        <f>'Abr 09'!D42+'May 09'!D42+'Jun 09'!D42/3</f>
        <v>5073499.666666667</v>
      </c>
      <c r="E41" s="68">
        <f t="shared" si="5"/>
        <v>255.07363711015404</v>
      </c>
      <c r="F41" s="95">
        <f t="shared" si="6"/>
        <v>1691166.5555555557</v>
      </c>
      <c r="G41" s="16"/>
    </row>
    <row r="42" spans="1:14" ht="18.75" x14ac:dyDescent="0.3">
      <c r="A42" s="67" t="s">
        <v>44</v>
      </c>
      <c r="B42" s="68">
        <f>'Abr 09'!B43+'May 09'!B43+'Jun 09'!B43/3</f>
        <v>13319.333333333334</v>
      </c>
      <c r="C42" s="68">
        <f>'Abr 09'!C43+'May 09'!C43+'Jun 09'!C43/3</f>
        <v>29122.666666666668</v>
      </c>
      <c r="D42" s="68">
        <f>'Abr 09'!D43+'May 09'!D43+'Jun 09'!D43/3</f>
        <v>3319197.6666666665</v>
      </c>
      <c r="E42" s="68">
        <f t="shared" si="5"/>
        <v>249.20148656088892</v>
      </c>
      <c r="F42" s="95">
        <f t="shared" si="6"/>
        <v>1106399.2222222222</v>
      </c>
      <c r="G42" s="16"/>
    </row>
    <row r="43" spans="1:14" ht="18.75" x14ac:dyDescent="0.3">
      <c r="A43" s="67" t="s">
        <v>45</v>
      </c>
      <c r="B43" s="68">
        <f>'Abr 09'!B44+'May 09'!B44+'Jun 09'!B44/3</f>
        <v>11018.333333333334</v>
      </c>
      <c r="C43" s="68">
        <f>'Abr 09'!C44+'May 09'!C44+'Jun 09'!C44/3</f>
        <v>22787.333333333332</v>
      </c>
      <c r="D43" s="68">
        <f>'Abr 09'!D44+'May 09'!D44+'Jun 09'!D44/3</f>
        <v>2581822</v>
      </c>
      <c r="E43" s="68">
        <f t="shared" si="5"/>
        <v>234.32055664801086</v>
      </c>
      <c r="F43" s="95">
        <f t="shared" si="6"/>
        <v>860607.33333333337</v>
      </c>
      <c r="G43" s="16"/>
    </row>
    <row r="44" spans="1:14" ht="18.75" x14ac:dyDescent="0.3">
      <c r="A44" s="139" t="s">
        <v>46</v>
      </c>
      <c r="B44" s="68">
        <f>'Abr 09'!B45+'May 09'!B45+'Jun 09'!B45/3</f>
        <v>14660.333333333334</v>
      </c>
      <c r="C44" s="68">
        <f>'Abr 09'!C45+'May 09'!C45+'Jun 09'!C45/3</f>
        <v>32016</v>
      </c>
      <c r="D44" s="68">
        <f>'Abr 09'!D45+'May 09'!D45+'Jun 09'!D45/3</f>
        <v>3647626.3333333335</v>
      </c>
      <c r="E44" s="68">
        <f t="shared" si="5"/>
        <v>248.80923580637094</v>
      </c>
      <c r="F44" s="95">
        <f t="shared" si="6"/>
        <v>1215875.4444444445</v>
      </c>
      <c r="G44" s="16"/>
    </row>
    <row r="45" spans="1:14" ht="18.75" x14ac:dyDescent="0.3">
      <c r="A45" s="67" t="s">
        <v>47</v>
      </c>
      <c r="B45" s="68">
        <f>'Abr 09'!B46+'May 09'!B46+'Jun 09'!B46/3</f>
        <v>13882.333333333334</v>
      </c>
      <c r="C45" s="68">
        <f>'Abr 09'!C46+'May 09'!C46+'Jun 09'!C46/3</f>
        <v>29607</v>
      </c>
      <c r="D45" s="68">
        <f>'Abr 09'!D46+'May 09'!D46+'Jun 09'!D46/3</f>
        <v>3384213.6666666665</v>
      </c>
      <c r="E45" s="68">
        <f t="shared" si="5"/>
        <v>243.7784474271856</v>
      </c>
      <c r="F45" s="95">
        <f t="shared" si="6"/>
        <v>1128071.2222222222</v>
      </c>
      <c r="G45" s="16"/>
    </row>
    <row r="46" spans="1:14" ht="19.5" thickBot="1" x14ac:dyDescent="0.35">
      <c r="A46" s="144" t="s">
        <v>48</v>
      </c>
      <c r="B46" s="68">
        <f>'Abr 09'!B47+'May 09'!B47+'Jun 09'!B47/3</f>
        <v>10729.666666666666</v>
      </c>
      <c r="C46" s="68">
        <f>'Abr 09'!C47+'May 09'!C47+'Jun 09'!C47/3</f>
        <v>22336.333333333332</v>
      </c>
      <c r="D46" s="68">
        <f>'Abr 09'!D47+'May 09'!D47+'Jun 09'!D47/3</f>
        <v>2550385.3333333335</v>
      </c>
      <c r="E46" s="68">
        <f t="shared" si="5"/>
        <v>237.69474043928054</v>
      </c>
      <c r="F46" s="145">
        <f t="shared" si="6"/>
        <v>850128.4444444445</v>
      </c>
      <c r="G46" s="16"/>
    </row>
    <row r="47" spans="1:14" ht="19.5" thickBot="1" x14ac:dyDescent="0.35">
      <c r="A47" s="64" t="s">
        <v>49</v>
      </c>
      <c r="B47" s="126">
        <f>SUM(B34:B46)</f>
        <v>188849.66666666669</v>
      </c>
      <c r="C47" s="126">
        <f t="shared" ref="C47:F47" si="7">SUM(C34:C46)</f>
        <v>404968.33333333331</v>
      </c>
      <c r="D47" s="126">
        <f t="shared" si="7"/>
        <v>46321535.333333336</v>
      </c>
      <c r="E47" s="126">
        <f>D47/B47</f>
        <v>245.28258985542291</v>
      </c>
      <c r="F47" s="146">
        <f t="shared" si="7"/>
        <v>15440511.777777778</v>
      </c>
      <c r="G47" s="16"/>
    </row>
    <row r="48" spans="1:14" ht="19.5" thickBot="1" x14ac:dyDescent="0.35">
      <c r="A48" s="130"/>
      <c r="B48" s="78"/>
      <c r="C48" s="78"/>
      <c r="D48" s="91"/>
      <c r="E48" s="74"/>
      <c r="F48" s="111"/>
      <c r="G48" s="16"/>
    </row>
    <row r="49" spans="1:7" ht="19.5" thickBot="1" x14ac:dyDescent="0.35">
      <c r="A49" s="112" t="s">
        <v>50</v>
      </c>
      <c r="B49" s="129"/>
      <c r="C49" s="129"/>
      <c r="D49" s="114"/>
      <c r="E49" s="129"/>
      <c r="F49" s="123"/>
      <c r="G49" s="16"/>
    </row>
    <row r="50" spans="1:7" ht="18.75" x14ac:dyDescent="0.3">
      <c r="A50" s="115" t="s">
        <v>51</v>
      </c>
      <c r="B50" s="75">
        <f>('Abr 09'!B51+'May 09'!B51+'Jun 09'!B51)/3</f>
        <v>4286.666666666667</v>
      </c>
      <c r="C50" s="75">
        <f>('Abr 09'!C51+'May 09'!C51+'Jun 09'!C51)/3</f>
        <v>8986.6666666666661</v>
      </c>
      <c r="D50" s="75">
        <f>('Abr 09'!D51+'May 09'!D51+'Jun 09'!D51)/3</f>
        <v>1034782</v>
      </c>
      <c r="E50" s="68">
        <f>D50/B50</f>
        <v>241.3954898911353</v>
      </c>
      <c r="F50" s="94">
        <f>D50/3</f>
        <v>344927.33333333331</v>
      </c>
      <c r="G50" s="16"/>
    </row>
    <row r="51" spans="1:7" ht="18.75" x14ac:dyDescent="0.3">
      <c r="A51" s="67" t="s">
        <v>52</v>
      </c>
      <c r="B51" s="68">
        <f>('Abr 09'!B52+'May 09'!B52+'Jun 09'!B52)/3</f>
        <v>7105</v>
      </c>
      <c r="C51" s="68">
        <f>('Abr 09'!C52+'May 09'!C52+'Jun 09'!C52)/3</f>
        <v>16408.666666666668</v>
      </c>
      <c r="D51" s="68">
        <f>('Abr 09'!D52+'May 09'!D52+'Jun 09'!D52)/3</f>
        <v>1876543.6666666667</v>
      </c>
      <c r="E51" s="68">
        <f t="shared" ref="E51:E56" si="8">D51/B51</f>
        <v>264.11592775041049</v>
      </c>
      <c r="F51" s="95">
        <f t="shared" ref="F51:F56" si="9">D51/3</f>
        <v>625514.55555555562</v>
      </c>
      <c r="G51" s="16"/>
    </row>
    <row r="52" spans="1:7" ht="18.75" x14ac:dyDescent="0.3">
      <c r="A52" s="67" t="s">
        <v>53</v>
      </c>
      <c r="B52" s="68">
        <f>('Abr 09'!B53+'May 09'!B53+'Jun 09'!B53)/3</f>
        <v>18647.333333333332</v>
      </c>
      <c r="C52" s="68">
        <f>('Abr 09'!C53+'May 09'!C53+'Jun 09'!C53)/3</f>
        <v>38083</v>
      </c>
      <c r="D52" s="68">
        <f>('Abr 09'!D53+'May 09'!D53+'Jun 09'!D53)/3</f>
        <v>4363333.333333333</v>
      </c>
      <c r="E52" s="68">
        <f t="shared" si="8"/>
        <v>233.99234921883379</v>
      </c>
      <c r="F52" s="95">
        <f t="shared" si="9"/>
        <v>1454444.4444444443</v>
      </c>
      <c r="G52" s="16"/>
    </row>
    <row r="53" spans="1:7" ht="18.75" x14ac:dyDescent="0.3">
      <c r="A53" s="67" t="s">
        <v>54</v>
      </c>
      <c r="B53" s="68">
        <f>('Abr 09'!B54+'May 09'!B54+'Jun 09'!B54)/3</f>
        <v>5755.333333333333</v>
      </c>
      <c r="C53" s="68">
        <f>('Abr 09'!C54+'May 09'!C54+'Jun 09'!C54)/3</f>
        <v>12509</v>
      </c>
      <c r="D53" s="68">
        <f>('Abr 09'!D54+'May 09'!D54+'Jun 09'!D54)/3</f>
        <v>1421307.6666666667</v>
      </c>
      <c r="E53" s="68">
        <f t="shared" si="8"/>
        <v>246.95488242789298</v>
      </c>
      <c r="F53" s="95">
        <f t="shared" si="9"/>
        <v>473769.22222222225</v>
      </c>
      <c r="G53" s="16"/>
    </row>
    <row r="54" spans="1:7" ht="18.75" x14ac:dyDescent="0.3">
      <c r="A54" s="67" t="s">
        <v>55</v>
      </c>
      <c r="B54" s="68">
        <f>('Abr 09'!B55+'May 09'!B55+'Jun 09'!B55)/3</f>
        <v>4701.333333333333</v>
      </c>
      <c r="C54" s="68">
        <f>('Abr 09'!C55+'May 09'!C55+'Jun 09'!C55)/3</f>
        <v>9840</v>
      </c>
      <c r="D54" s="68">
        <f>('Abr 09'!D55+'May 09'!D55+'Jun 09'!D55)/3</f>
        <v>1137539.6666666667</v>
      </c>
      <c r="E54" s="68">
        <f t="shared" si="8"/>
        <v>241.96107487237666</v>
      </c>
      <c r="F54" s="95">
        <f t="shared" si="9"/>
        <v>379179.88888888893</v>
      </c>
      <c r="G54" s="16"/>
    </row>
    <row r="55" spans="1:7" ht="18.75" x14ac:dyDescent="0.3">
      <c r="A55" s="67" t="s">
        <v>56</v>
      </c>
      <c r="B55" s="68">
        <f>('Abr 09'!B56+'May 09'!B56+'Jun 09'!B56)/3</f>
        <v>4647.333333333333</v>
      </c>
      <c r="C55" s="68">
        <f>('Abr 09'!C56+'May 09'!C56+'Jun 09'!C56)/3</f>
        <v>9417</v>
      </c>
      <c r="D55" s="68">
        <f>('Abr 09'!D56+'May 09'!D56+'Jun 09'!D56)/3</f>
        <v>1076095.3333333333</v>
      </c>
      <c r="E55" s="68">
        <f t="shared" si="8"/>
        <v>231.5511404389614</v>
      </c>
      <c r="F55" s="95">
        <f t="shared" si="9"/>
        <v>358698.44444444444</v>
      </c>
      <c r="G55" s="16"/>
    </row>
    <row r="56" spans="1:7" ht="19.5" thickBot="1" x14ac:dyDescent="0.35">
      <c r="A56" s="67" t="s">
        <v>57</v>
      </c>
      <c r="B56" s="66">
        <f>('Abr 09'!B57+'May 09'!B57+'Jun 09'!B57)/3</f>
        <v>6684.666666666667</v>
      </c>
      <c r="C56" s="66">
        <f>('Abr 09'!C57+'May 09'!C57+'Jun 09'!C57)/3</f>
        <v>13769.666666666666</v>
      </c>
      <c r="D56" s="66">
        <f>('Abr 09'!D57+'May 09'!D57+'Jun 09'!D57)/3</f>
        <v>1575374</v>
      </c>
      <c r="E56" s="68">
        <f t="shared" si="8"/>
        <v>235.66979156278049</v>
      </c>
      <c r="F56" s="117">
        <f t="shared" si="9"/>
        <v>525124.66666666663</v>
      </c>
      <c r="G56" s="16"/>
    </row>
    <row r="57" spans="1:7" ht="19.5" thickBot="1" x14ac:dyDescent="0.35">
      <c r="A57" s="64" t="s">
        <v>49</v>
      </c>
      <c r="B57" s="77">
        <f>SUM(B50:B56)</f>
        <v>51827.666666666672</v>
      </c>
      <c r="C57" s="131">
        <f>SUM(C50:C56)</f>
        <v>109014.00000000001</v>
      </c>
      <c r="D57" s="131">
        <f t="shared" ref="D57" si="10">SUM(D50:D56)</f>
        <v>12484975.666666666</v>
      </c>
      <c r="E57" s="127">
        <f>D57/B57</f>
        <v>240.89403343130758</v>
      </c>
      <c r="F57" s="133">
        <f>D57/3</f>
        <v>4161658.5555555555</v>
      </c>
      <c r="G57" s="16"/>
    </row>
    <row r="58" spans="1:7" ht="19.5" thickBot="1" x14ac:dyDescent="0.35">
      <c r="A58" s="130"/>
      <c r="B58" s="78"/>
      <c r="C58" s="78"/>
      <c r="D58" s="91"/>
      <c r="E58" s="74"/>
      <c r="F58" s="111"/>
      <c r="G58" s="16"/>
    </row>
    <row r="59" spans="1:7" ht="19.5" thickBot="1" x14ac:dyDescent="0.35">
      <c r="A59" s="112" t="s">
        <v>58</v>
      </c>
      <c r="B59" s="129"/>
      <c r="C59" s="129"/>
      <c r="D59" s="114"/>
      <c r="E59" s="129"/>
      <c r="F59" s="123"/>
      <c r="G59" s="16"/>
    </row>
    <row r="60" spans="1:7" ht="18.75" x14ac:dyDescent="0.3">
      <c r="A60" s="115" t="s">
        <v>59</v>
      </c>
      <c r="B60" s="75">
        <f>('Abr 09'!B61+'May 09'!B61+'Jun 09'!B61)/3</f>
        <v>7187.333333333333</v>
      </c>
      <c r="C60" s="75">
        <f>('Abr 09'!C61+'May 09'!C61+'Jun 09'!C61)/3</f>
        <v>15553</v>
      </c>
      <c r="D60" s="75">
        <f>('Abr 09'!D61+'May 09'!D61+'Jun 09'!D61)/3</f>
        <v>1768827.6666666667</v>
      </c>
      <c r="E60" s="68">
        <f>D60/B60</f>
        <v>246.10346906594938</v>
      </c>
      <c r="F60" s="94">
        <f>D60/3</f>
        <v>589609.22222222225</v>
      </c>
      <c r="G60" s="16"/>
    </row>
    <row r="61" spans="1:7" ht="18.75" x14ac:dyDescent="0.3">
      <c r="A61" s="67" t="s">
        <v>60</v>
      </c>
      <c r="B61" s="68">
        <f>('Abr 09'!B62+'May 09'!B62+'Jun 09'!B62)/3</f>
        <v>7660.333333333333</v>
      </c>
      <c r="C61" s="68">
        <f>('Abr 09'!C62+'May 09'!C62+'Jun 09'!C62)/3</f>
        <v>16055.666666666666</v>
      </c>
      <c r="D61" s="68">
        <f>('Abr 09'!D62+'May 09'!D62+'Jun 09'!D62)/3</f>
        <v>1842343.3333333333</v>
      </c>
      <c r="E61" s="68">
        <f t="shared" ref="E61:E68" si="11">D61/B61</f>
        <v>240.50432966363519</v>
      </c>
      <c r="F61" s="95">
        <f t="shared" ref="F61:F68" si="12">D61/3</f>
        <v>614114.44444444438</v>
      </c>
      <c r="G61" s="16"/>
    </row>
    <row r="62" spans="1:7" ht="18.75" x14ac:dyDescent="0.3">
      <c r="A62" s="67" t="s">
        <v>61</v>
      </c>
      <c r="B62" s="68">
        <f>('Abr 09'!B63+'May 09'!B63+'Jun 09'!B63)/3</f>
        <v>9468</v>
      </c>
      <c r="C62" s="68">
        <f>('Abr 09'!C63+'May 09'!C63+'Jun 09'!C63)/3</f>
        <v>19425.333333333332</v>
      </c>
      <c r="D62" s="68">
        <f>('Abr 09'!D63+'May 09'!D63+'Jun 09'!D63)/3</f>
        <v>2223185.6666666665</v>
      </c>
      <c r="E62" s="68">
        <f t="shared" si="11"/>
        <v>234.81048443881141</v>
      </c>
      <c r="F62" s="95">
        <f t="shared" si="12"/>
        <v>741061.88888888888</v>
      </c>
      <c r="G62" s="16"/>
    </row>
    <row r="63" spans="1:7" ht="18.75" x14ac:dyDescent="0.3">
      <c r="A63" s="67" t="s">
        <v>62</v>
      </c>
      <c r="B63" s="68">
        <f>('Abr 09'!B64+'May 09'!B64+'Jun 09'!B64)/3</f>
        <v>4569.666666666667</v>
      </c>
      <c r="C63" s="68">
        <f>('Abr 09'!C64+'May 09'!C64+'Jun 09'!C64)/3</f>
        <v>10566</v>
      </c>
      <c r="D63" s="68">
        <f>('Abr 09'!D64+'May 09'!D64+'Jun 09'!D64)/3</f>
        <v>1209588</v>
      </c>
      <c r="E63" s="68">
        <f t="shared" si="11"/>
        <v>264.69939455831934</v>
      </c>
      <c r="F63" s="95">
        <f t="shared" si="12"/>
        <v>403196</v>
      </c>
      <c r="G63" s="16"/>
    </row>
    <row r="64" spans="1:7" ht="18.75" x14ac:dyDescent="0.3">
      <c r="A64" s="67" t="s">
        <v>63</v>
      </c>
      <c r="B64" s="68">
        <f>('Abr 09'!B65+'May 09'!B65+'Jun 09'!B65)/3</f>
        <v>3369</v>
      </c>
      <c r="C64" s="68">
        <f>('Abr 09'!C65+'May 09'!C65+'Jun 09'!C65)/3</f>
        <v>7182.666666666667</v>
      </c>
      <c r="D64" s="68">
        <f>('Abr 09'!D65+'May 09'!D65+'Jun 09'!D65)/3</f>
        <v>814836</v>
      </c>
      <c r="E64" s="68">
        <f t="shared" si="11"/>
        <v>241.86286731967942</v>
      </c>
      <c r="F64" s="95">
        <f t="shared" si="12"/>
        <v>271612</v>
      </c>
      <c r="G64" s="16"/>
    </row>
    <row r="65" spans="1:9" ht="18.75" x14ac:dyDescent="0.3">
      <c r="A65" s="67" t="s">
        <v>64</v>
      </c>
      <c r="B65" s="68">
        <f>('Abr 09'!B66+'May 09'!B66+'Jun 09'!B66)/3</f>
        <v>6076</v>
      </c>
      <c r="C65" s="68">
        <f>('Abr 09'!C66+'May 09'!C66+'Jun 09'!C66)/3</f>
        <v>12962.333333333334</v>
      </c>
      <c r="D65" s="68">
        <f>('Abr 09'!D66+'May 09'!D66+'Jun 09'!D66)/3</f>
        <v>1481275</v>
      </c>
      <c r="E65" s="68">
        <f t="shared" si="11"/>
        <v>243.79114549045426</v>
      </c>
      <c r="F65" s="95">
        <f t="shared" si="12"/>
        <v>493758.33333333331</v>
      </c>
      <c r="G65" s="16"/>
    </row>
    <row r="66" spans="1:9" ht="18.75" x14ac:dyDescent="0.3">
      <c r="A66" s="67" t="s">
        <v>65</v>
      </c>
      <c r="B66" s="68">
        <f>('Abr 09'!B67+'May 09'!B67+'Jun 09'!B67)/3</f>
        <v>2116.3333333333335</v>
      </c>
      <c r="C66" s="68">
        <f>('Abr 09'!C67+'May 09'!C67+'Jun 09'!C67)/3</f>
        <v>4502.666666666667</v>
      </c>
      <c r="D66" s="68">
        <f>('Abr 09'!D67+'May 09'!D67+'Jun 09'!D67)/3</f>
        <v>514890</v>
      </c>
      <c r="E66" s="68">
        <f t="shared" si="11"/>
        <v>243.29343203654116</v>
      </c>
      <c r="F66" s="95">
        <f t="shared" si="12"/>
        <v>171630</v>
      </c>
      <c r="G66" s="16"/>
    </row>
    <row r="67" spans="1:9" ht="18.75" x14ac:dyDescent="0.3">
      <c r="A67" s="67" t="s">
        <v>66</v>
      </c>
      <c r="B67" s="68">
        <f>('Abr 09'!B68+'May 09'!B68+'Jun 09'!B68)/3</f>
        <v>6991</v>
      </c>
      <c r="C67" s="68">
        <f>('Abr 09'!C68+'May 09'!C68+'Jun 09'!C68)/3</f>
        <v>14670.666666666666</v>
      </c>
      <c r="D67" s="68">
        <f>('Abr 09'!D68+'May 09'!D68+'Jun 09'!D68)/3</f>
        <v>1686539</v>
      </c>
      <c r="E67" s="68">
        <f t="shared" si="11"/>
        <v>241.24431411815192</v>
      </c>
      <c r="F67" s="117">
        <f t="shared" si="12"/>
        <v>562179.66666666663</v>
      </c>
      <c r="G67" s="16"/>
    </row>
    <row r="68" spans="1:9" ht="19.5" thickBot="1" x14ac:dyDescent="0.35">
      <c r="A68" s="67" t="s">
        <v>67</v>
      </c>
      <c r="B68" s="108">
        <f>('Abr 09'!B69+'May 09'!B69+'Jun 09'!B69)/3</f>
        <v>562.33333333333337</v>
      </c>
      <c r="C68" s="108">
        <f>('Abr 09'!C69+'May 09'!C69+'Jun 09'!C69)/3</f>
        <v>1041</v>
      </c>
      <c r="D68" s="108">
        <f>('Abr 09'!D69+'May 09'!D69+'Jun 09'!D69)/3</f>
        <v>120522.33333333333</v>
      </c>
      <c r="E68" s="71">
        <f t="shared" si="11"/>
        <v>214.32542975696501</v>
      </c>
      <c r="F68" s="117">
        <f t="shared" si="12"/>
        <v>40174.111111111109</v>
      </c>
      <c r="G68" s="16"/>
    </row>
    <row r="69" spans="1:9" ht="19.5" thickBot="1" x14ac:dyDescent="0.35">
      <c r="A69" s="64" t="s">
        <v>49</v>
      </c>
      <c r="B69" s="77">
        <f>SUM(B60:B68)</f>
        <v>48000</v>
      </c>
      <c r="C69" s="131">
        <f t="shared" ref="C69:D69" si="13">SUM(C60:C68)</f>
        <v>101959.33333333334</v>
      </c>
      <c r="D69" s="131">
        <f t="shared" si="13"/>
        <v>11662007</v>
      </c>
      <c r="E69" s="132">
        <f>D69/B69</f>
        <v>242.95847916666668</v>
      </c>
      <c r="F69" s="133">
        <f>D69/3</f>
        <v>3887335.6666666665</v>
      </c>
      <c r="G69" s="16"/>
    </row>
    <row r="70" spans="1:9" ht="19.5" thickBot="1" x14ac:dyDescent="0.35">
      <c r="A70" s="130"/>
      <c r="B70" s="78"/>
      <c r="C70" s="78"/>
      <c r="D70" s="91"/>
      <c r="E70" s="74"/>
      <c r="F70" s="111"/>
      <c r="G70" s="16"/>
    </row>
    <row r="71" spans="1:9" ht="19.5" thickBot="1" x14ac:dyDescent="0.35">
      <c r="A71" s="112" t="s">
        <v>68</v>
      </c>
      <c r="B71" s="129"/>
      <c r="C71" s="129"/>
      <c r="D71" s="114"/>
      <c r="E71" s="129"/>
      <c r="F71" s="123"/>
      <c r="G71" s="16"/>
    </row>
    <row r="72" spans="1:9" ht="18.75" x14ac:dyDescent="0.3">
      <c r="A72" s="115" t="s">
        <v>69</v>
      </c>
      <c r="B72" s="75">
        <f>('Abr 09'!B73+'May 09'!B73+'Jun 09'!B73)/3</f>
        <v>3486</v>
      </c>
      <c r="C72" s="75">
        <f>('Abr 09'!C73+'May 09'!C73+'Jun 09'!C73)/3</f>
        <v>7516.666666666667</v>
      </c>
      <c r="D72" s="75">
        <f>('Abr 09'!D73+'May 09'!D73+'Jun 09'!D73)/3</f>
        <v>852764.33333333337</v>
      </c>
      <c r="E72" s="68">
        <f>D72/B72</f>
        <v>244.62545419774335</v>
      </c>
      <c r="F72" s="94">
        <f>D72/3</f>
        <v>284254.77777777781</v>
      </c>
      <c r="G72" s="16"/>
    </row>
    <row r="73" spans="1:9" ht="18.75" x14ac:dyDescent="0.3">
      <c r="A73" s="67" t="s">
        <v>70</v>
      </c>
      <c r="B73" s="68">
        <f>('Abr 09'!B74+'May 09'!B74+'Jun 09'!B74)/3</f>
        <v>5923</v>
      </c>
      <c r="C73" s="68">
        <f>('Abr 09'!C74+'May 09'!C74+'Jun 09'!C74)/3</f>
        <v>11586.333333333334</v>
      </c>
      <c r="D73" s="68">
        <f>('Abr 09'!D74+'May 09'!D74+'Jun 09'!D74)/3</f>
        <v>1313750</v>
      </c>
      <c r="E73" s="68">
        <f t="shared" ref="E73:E77" si="14">D73/B73</f>
        <v>221.80482863413812</v>
      </c>
      <c r="F73" s="95">
        <f t="shared" ref="F73:F77" si="15">D73/3</f>
        <v>437916.66666666669</v>
      </c>
      <c r="G73" s="16"/>
    </row>
    <row r="74" spans="1:9" ht="18.75" x14ac:dyDescent="0.3">
      <c r="A74" s="67" t="s">
        <v>68</v>
      </c>
      <c r="B74" s="68">
        <f>('Abr 09'!B75+'May 09'!B75+'Jun 09'!B75)/3</f>
        <v>7279</v>
      </c>
      <c r="C74" s="68">
        <f>('Abr 09'!C75+'May 09'!C75+'Jun 09'!C75)/3</f>
        <v>15383.666666666666</v>
      </c>
      <c r="D74" s="68">
        <f>('Abr 09'!D75+'May 09'!D75+'Jun 09'!D75)/3</f>
        <v>1753045</v>
      </c>
      <c r="E74" s="68">
        <f t="shared" si="14"/>
        <v>240.83596647891193</v>
      </c>
      <c r="F74" s="95">
        <f t="shared" si="15"/>
        <v>584348.33333333337</v>
      </c>
      <c r="G74" s="16"/>
      <c r="I74">
        <f>B78/3</f>
        <v>9689.8888888888887</v>
      </c>
    </row>
    <row r="75" spans="1:9" ht="18.75" x14ac:dyDescent="0.3">
      <c r="A75" s="67" t="s">
        <v>71</v>
      </c>
      <c r="B75" s="68">
        <f>('Abr 09'!B76+'May 09'!B76+'Jun 09'!B76)/3</f>
        <v>3542.6666666666665</v>
      </c>
      <c r="C75" s="68">
        <f>('Abr 09'!C76+'May 09'!C76+'Jun 09'!C76)/3</f>
        <v>7138.333333333333</v>
      </c>
      <c r="D75" s="68">
        <f>('Abr 09'!D76+'May 09'!D76+'Jun 09'!D76)/3</f>
        <v>832498.66666666663</v>
      </c>
      <c r="E75" s="68">
        <f t="shared" si="14"/>
        <v>234.99209634926609</v>
      </c>
      <c r="F75" s="95">
        <f t="shared" si="15"/>
        <v>277499.55555555556</v>
      </c>
      <c r="G75" s="16"/>
    </row>
    <row r="76" spans="1:9" ht="18.75" x14ac:dyDescent="0.3">
      <c r="A76" s="67" t="s">
        <v>72</v>
      </c>
      <c r="B76" s="68">
        <f>('Abr 09'!B77+'May 09'!B77+'Jun 09'!B77)/3</f>
        <v>5354</v>
      </c>
      <c r="C76" s="68">
        <f>('Abr 09'!C77+'May 09'!C77+'Jun 09'!C77)/3</f>
        <v>11240.666666666666</v>
      </c>
      <c r="D76" s="68">
        <f>('Abr 09'!D77+'May 09'!D77+'Jun 09'!D77)/3</f>
        <v>1281939.6666666667</v>
      </c>
      <c r="E76" s="68">
        <f t="shared" si="14"/>
        <v>239.43587349022539</v>
      </c>
      <c r="F76" s="95">
        <f t="shared" si="15"/>
        <v>427313.22222222225</v>
      </c>
      <c r="G76" s="16"/>
    </row>
    <row r="77" spans="1:9" ht="19.5" thickBot="1" x14ac:dyDescent="0.35">
      <c r="A77" s="76" t="s">
        <v>73</v>
      </c>
      <c r="B77" s="66">
        <f>('Abr 09'!B78+'May 09'!B78+'Jun 09'!B78)/3</f>
        <v>3485</v>
      </c>
      <c r="C77" s="66">
        <f>('Abr 09'!C78+'May 09'!C78+'Jun 09'!C78)/3</f>
        <v>7753</v>
      </c>
      <c r="D77" s="66">
        <f>('Abr 09'!D78+'May 09'!D78+'Jun 09'!D78)/3</f>
        <v>865835.66666666663</v>
      </c>
      <c r="E77" s="68">
        <f t="shared" si="14"/>
        <v>248.44638928742228</v>
      </c>
      <c r="F77" s="117">
        <f t="shared" si="15"/>
        <v>288611.88888888888</v>
      </c>
      <c r="G77" s="16"/>
    </row>
    <row r="78" spans="1:9" ht="19.5" thickBot="1" x14ac:dyDescent="0.35">
      <c r="A78" s="64" t="s">
        <v>49</v>
      </c>
      <c r="B78" s="131">
        <f>SUM(B72:B77)</f>
        <v>29069.666666666668</v>
      </c>
      <c r="C78" s="131">
        <f t="shared" ref="C78:D78" si="16">SUM(C72:C77)</f>
        <v>60618.666666666664</v>
      </c>
      <c r="D78" s="131">
        <f t="shared" si="16"/>
        <v>6899833.333333334</v>
      </c>
      <c r="E78" s="127">
        <f>D78/B78</f>
        <v>237.3550894976436</v>
      </c>
      <c r="F78" s="133">
        <f>D78/3</f>
        <v>2299944.4444444445</v>
      </c>
      <c r="G78" s="16"/>
    </row>
    <row r="79" spans="1:9" ht="19.5" thickBot="1" x14ac:dyDescent="0.35">
      <c r="A79" s="130"/>
      <c r="B79" s="78"/>
      <c r="C79" s="78"/>
      <c r="D79" s="91"/>
      <c r="E79" s="74"/>
      <c r="F79" s="111"/>
      <c r="G79" s="16"/>
    </row>
    <row r="80" spans="1:9" ht="19.5" thickBot="1" x14ac:dyDescent="0.35">
      <c r="A80" s="112" t="s">
        <v>74</v>
      </c>
      <c r="B80" s="129"/>
      <c r="C80" s="129"/>
      <c r="D80" s="114"/>
      <c r="E80" s="129"/>
      <c r="F80" s="123"/>
      <c r="G80" s="16"/>
    </row>
    <row r="81" spans="1:7" ht="18.75" x14ac:dyDescent="0.3">
      <c r="A81" s="115" t="s">
        <v>75</v>
      </c>
      <c r="B81" s="75">
        <f>('Abr 09'!B82+'May 09'!B82+'Jun 09'!B82)/3</f>
        <v>1955.6666666666667</v>
      </c>
      <c r="C81" s="75">
        <f>('Abr 09'!C82+'May 09'!C82+'Jun 09'!C82)/3</f>
        <v>4057.6666666666665</v>
      </c>
      <c r="D81" s="75">
        <f>('Abr 09'!D82+'May 09'!D82+'Jun 09'!D82)/3</f>
        <v>457420</v>
      </c>
      <c r="E81" s="68">
        <f>D81/B81</f>
        <v>233.89466507584797</v>
      </c>
      <c r="F81" s="94">
        <f>D81/3</f>
        <v>152473.33333333334</v>
      </c>
      <c r="G81" s="16"/>
    </row>
    <row r="82" spans="1:7" ht="18.75" x14ac:dyDescent="0.3">
      <c r="A82" s="67" t="s">
        <v>76</v>
      </c>
      <c r="B82" s="68">
        <f>('Abr 09'!B83+'May 09'!B83+'Jun 09'!B83)/3</f>
        <v>163.66666666666666</v>
      </c>
      <c r="C82" s="68">
        <f>('Abr 09'!C83+'May 09'!C83+'Jun 09'!C83)/3</f>
        <v>349.33333333333331</v>
      </c>
      <c r="D82" s="68">
        <f>('Abr 09'!D83+'May 09'!D83+'Jun 09'!D83)/3</f>
        <v>37759.333333333336</v>
      </c>
      <c r="E82" s="68">
        <f t="shared" ref="E82:E90" si="17">D82/B82</f>
        <v>230.70875763747458</v>
      </c>
      <c r="F82" s="95">
        <f t="shared" ref="F82:F90" si="18">D82/3</f>
        <v>12586.444444444445</v>
      </c>
      <c r="G82" s="16"/>
    </row>
    <row r="83" spans="1:7" ht="18.75" x14ac:dyDescent="0.3">
      <c r="A83" s="67" t="s">
        <v>77</v>
      </c>
      <c r="B83" s="68">
        <f>('Abr 09'!B84+'May 09'!B84+'Jun 09'!B84)/3</f>
        <v>6069</v>
      </c>
      <c r="C83" s="68">
        <f>('Abr 09'!C84+'May 09'!C84+'Jun 09'!C84)/3</f>
        <v>12620.666666666666</v>
      </c>
      <c r="D83" s="68">
        <f>('Abr 09'!D84+'May 09'!D84+'Jun 09'!D84)/3</f>
        <v>1450329.6666666667</v>
      </c>
      <c r="E83" s="68">
        <f t="shared" si="17"/>
        <v>238.97341681770749</v>
      </c>
      <c r="F83" s="95">
        <f t="shared" si="18"/>
        <v>483443.22222222225</v>
      </c>
      <c r="G83" s="16"/>
    </row>
    <row r="84" spans="1:7" ht="18.75" x14ac:dyDescent="0.3">
      <c r="A84" s="67" t="s">
        <v>74</v>
      </c>
      <c r="B84" s="68">
        <f>('Abr 09'!B85+'May 09'!B85+'Jun 09'!B85)/3</f>
        <v>9775</v>
      </c>
      <c r="C84" s="68">
        <f>('Abr 09'!C85+'May 09'!C85+'Jun 09'!C85)/3</f>
        <v>19536</v>
      </c>
      <c r="D84" s="68">
        <f>('Abr 09'!D85+'May 09'!D85+'Jun 09'!D85)/3</f>
        <v>2244473.3333333335</v>
      </c>
      <c r="E84" s="68">
        <f t="shared" si="17"/>
        <v>229.61364023870419</v>
      </c>
      <c r="F84" s="95">
        <f t="shared" si="18"/>
        <v>748157.77777777787</v>
      </c>
      <c r="G84" s="16"/>
    </row>
    <row r="85" spans="1:7" ht="18.75" x14ac:dyDescent="0.3">
      <c r="A85" s="67" t="s">
        <v>78</v>
      </c>
      <c r="B85" s="68">
        <f>('Abr 09'!B86+'May 09'!B86+'Jun 09'!B86)/3</f>
        <v>7275</v>
      </c>
      <c r="C85" s="68">
        <f>('Abr 09'!C86+'May 09'!C86+'Jun 09'!C86)/3</f>
        <v>15469</v>
      </c>
      <c r="D85" s="68">
        <f>('Abr 09'!D86+'May 09'!D86+'Jun 09'!D86)/3</f>
        <v>1784779.3333333333</v>
      </c>
      <c r="E85" s="68">
        <f t="shared" si="17"/>
        <v>245.33049255441006</v>
      </c>
      <c r="F85" s="95">
        <f t="shared" si="18"/>
        <v>594926.44444444438</v>
      </c>
      <c r="G85" s="16"/>
    </row>
    <row r="86" spans="1:7" ht="18.75" x14ac:dyDescent="0.3">
      <c r="A86" s="67" t="s">
        <v>79</v>
      </c>
      <c r="B86" s="68">
        <f>('Abr 09'!B87+'May 09'!B87+'Jun 09'!B87)/3</f>
        <v>6066.333333333333</v>
      </c>
      <c r="C86" s="68">
        <f>('Abr 09'!C87+'May 09'!C87+'Jun 09'!C87)/3</f>
        <v>12460</v>
      </c>
      <c r="D86" s="68">
        <f>('Abr 09'!D87+'May 09'!D87+'Jun 09'!D87)/3</f>
        <v>1438985</v>
      </c>
      <c r="E86" s="68">
        <f t="shared" si="17"/>
        <v>237.20836309687346</v>
      </c>
      <c r="F86" s="95">
        <f t="shared" si="18"/>
        <v>479661.66666666669</v>
      </c>
      <c r="G86" s="16"/>
    </row>
    <row r="87" spans="1:7" ht="18.75" x14ac:dyDescent="0.3">
      <c r="A87" s="67" t="s">
        <v>80</v>
      </c>
      <c r="B87" s="68">
        <f>('Abr 09'!B88+'May 09'!B88+'Jun 09'!B88)/3</f>
        <v>2561.3333333333335</v>
      </c>
      <c r="C87" s="68">
        <f>('Abr 09'!C88+'May 09'!C88+'Jun 09'!C88)/3</f>
        <v>5249</v>
      </c>
      <c r="D87" s="68">
        <f>('Abr 09'!D88+'May 09'!D88+'Jun 09'!D88)/3</f>
        <v>594715.33333333337</v>
      </c>
      <c r="E87" s="68">
        <f t="shared" si="17"/>
        <v>232.18974492451849</v>
      </c>
      <c r="F87" s="95">
        <f t="shared" si="18"/>
        <v>198238.44444444447</v>
      </c>
      <c r="G87" s="16"/>
    </row>
    <row r="88" spans="1:7" ht="18.75" x14ac:dyDescent="0.3">
      <c r="A88" s="67" t="s">
        <v>81</v>
      </c>
      <c r="B88" s="68">
        <f>('Abr 09'!B89+'May 09'!B89+'Jun 09'!B89)/3</f>
        <v>4566</v>
      </c>
      <c r="C88" s="68">
        <f>('Abr 09'!C89+'May 09'!C89+'Jun 09'!C89)/3</f>
        <v>9643.6666666666661</v>
      </c>
      <c r="D88" s="68">
        <f>('Abr 09'!D89+'May 09'!D89+'Jun 09'!D89)/3</f>
        <v>1098966</v>
      </c>
      <c r="E88" s="68">
        <f t="shared" si="17"/>
        <v>240.68462549277265</v>
      </c>
      <c r="F88" s="95">
        <f t="shared" si="18"/>
        <v>366322</v>
      </c>
      <c r="G88" s="16"/>
    </row>
    <row r="89" spans="1:7" ht="18.75" x14ac:dyDescent="0.3">
      <c r="A89" s="67" t="s">
        <v>82</v>
      </c>
      <c r="B89" s="68">
        <f>('Abr 09'!B90+'May 09'!B90+'Jun 09'!B90)/3</f>
        <v>1853</v>
      </c>
      <c r="C89" s="68">
        <f>('Abr 09'!C90+'May 09'!C90+'Jun 09'!C90)/3</f>
        <v>3800</v>
      </c>
      <c r="D89" s="68">
        <f>('Abr 09'!D90+'May 09'!D90+'Jun 09'!D90)/3</f>
        <v>435012.33333333331</v>
      </c>
      <c r="E89" s="68">
        <f t="shared" si="17"/>
        <v>234.76110811296994</v>
      </c>
      <c r="F89" s="95">
        <f t="shared" si="18"/>
        <v>145004.11111111109</v>
      </c>
      <c r="G89" s="16"/>
    </row>
    <row r="90" spans="1:7" ht="19.5" thickBot="1" x14ac:dyDescent="0.35">
      <c r="A90" s="69" t="s">
        <v>83</v>
      </c>
      <c r="B90" s="66">
        <f>('Abr 09'!B91+'May 09'!B91+'Jun 09'!B91)/3</f>
        <v>8118.666666666667</v>
      </c>
      <c r="C90" s="66">
        <f>('Abr 09'!C91+'May 09'!C91+'Jun 09'!C91)/3</f>
        <v>16674.333333333332</v>
      </c>
      <c r="D90" s="66">
        <f>('Abr 09'!D91+'May 09'!D91+'Jun 09'!D91)/3</f>
        <v>1904467</v>
      </c>
      <c r="E90" s="68">
        <f t="shared" si="17"/>
        <v>234.57878962062736</v>
      </c>
      <c r="F90" s="96">
        <f t="shared" si="18"/>
        <v>634822.33333333337</v>
      </c>
      <c r="G90" s="16"/>
    </row>
    <row r="91" spans="1:7" ht="19.5" thickBot="1" x14ac:dyDescent="0.35">
      <c r="A91" s="64" t="s">
        <v>49</v>
      </c>
      <c r="B91" s="131">
        <f>SUM(B81:B90)</f>
        <v>48403.666666666664</v>
      </c>
      <c r="C91" s="131">
        <f t="shared" ref="C91:D91" si="19">SUM(C81:C90)</f>
        <v>99859.666666666657</v>
      </c>
      <c r="D91" s="131">
        <f t="shared" si="19"/>
        <v>11446907.333333334</v>
      </c>
      <c r="E91" s="127">
        <f>D91/B91</f>
        <v>236.48843407179899</v>
      </c>
      <c r="F91" s="133">
        <f>D91/3</f>
        <v>3815635.777777778</v>
      </c>
      <c r="G91" s="16"/>
    </row>
    <row r="92" spans="1:7" ht="19.5" thickBot="1" x14ac:dyDescent="0.35">
      <c r="A92" s="130"/>
      <c r="B92" s="78"/>
      <c r="C92" s="78"/>
      <c r="D92" s="91"/>
      <c r="E92" s="74"/>
      <c r="F92" s="111"/>
      <c r="G92" s="16"/>
    </row>
    <row r="93" spans="1:7" ht="19.5" thickBot="1" x14ac:dyDescent="0.35">
      <c r="A93" s="112" t="s">
        <v>84</v>
      </c>
      <c r="B93" s="129"/>
      <c r="C93" s="129"/>
      <c r="D93" s="114"/>
      <c r="E93" s="129"/>
      <c r="F93" s="123"/>
      <c r="G93" s="16"/>
    </row>
    <row r="94" spans="1:7" ht="18.75" x14ac:dyDescent="0.3">
      <c r="A94" s="115" t="s">
        <v>85</v>
      </c>
      <c r="B94" s="75">
        <f>('Abr 09'!B95+'May 09'!B95+'Jun 09'!B95)/3</f>
        <v>4867.333333333333</v>
      </c>
      <c r="C94" s="75">
        <f>('Abr 09'!C95+'May 09'!C95+'Jun 09'!C95)/3</f>
        <v>10076.333333333334</v>
      </c>
      <c r="D94" s="75">
        <f>('Abr 09'!D95+'May 09'!D95+'Jun 09'!D95)/3</f>
        <v>1149065.6666666667</v>
      </c>
      <c r="E94" s="68">
        <f>D94/B94</f>
        <v>236.07704424051502</v>
      </c>
      <c r="F94" s="94">
        <f>D94/3</f>
        <v>383021.88888888893</v>
      </c>
      <c r="G94" s="16"/>
    </row>
    <row r="95" spans="1:7" ht="18.75" x14ac:dyDescent="0.3">
      <c r="A95" s="67" t="s">
        <v>86</v>
      </c>
      <c r="B95" s="68">
        <f>('Abr 09'!B96+'May 09'!B96+'Jun 09'!B96)/3</f>
        <v>6692.666666666667</v>
      </c>
      <c r="C95" s="68">
        <f>('Abr 09'!C96+'May 09'!C96+'Jun 09'!C96)/3</f>
        <v>14144.333333333334</v>
      </c>
      <c r="D95" s="68">
        <f>('Abr 09'!D96+'May 09'!D96+'Jun 09'!D96)/3</f>
        <v>1622041.6666666667</v>
      </c>
      <c r="E95" s="68">
        <f t="shared" ref="E95:E103" si="20">D95/B95</f>
        <v>242.36104193644786</v>
      </c>
      <c r="F95" s="95">
        <f t="shared" ref="F95:F104" si="21">D95/3</f>
        <v>540680.55555555562</v>
      </c>
      <c r="G95" s="16"/>
    </row>
    <row r="96" spans="1:7" ht="18.75" x14ac:dyDescent="0.3">
      <c r="A96" s="67" t="s">
        <v>87</v>
      </c>
      <c r="B96" s="68">
        <f>('Abr 09'!B97+'May 09'!B97+'Jun 09'!B97)/3</f>
        <v>3791</v>
      </c>
      <c r="C96" s="68">
        <f>('Abr 09'!C97+'May 09'!C97+'Jun 09'!C97)/3</f>
        <v>8302.6666666666661</v>
      </c>
      <c r="D96" s="68">
        <f>('Abr 09'!D97+'May 09'!D97+'Jun 09'!D97)/3</f>
        <v>946848.66666666663</v>
      </c>
      <c r="E96" s="68">
        <f t="shared" si="20"/>
        <v>249.76224391101732</v>
      </c>
      <c r="F96" s="95">
        <f t="shared" si="21"/>
        <v>315616.22222222219</v>
      </c>
      <c r="G96" s="16"/>
    </row>
    <row r="97" spans="1:7" ht="18.75" x14ac:dyDescent="0.3">
      <c r="A97" s="67" t="s">
        <v>88</v>
      </c>
      <c r="B97" s="68">
        <f>('Abr 09'!B98+'May 09'!B98+'Jun 09'!B98)/3</f>
        <v>2130.6666666666665</v>
      </c>
      <c r="C97" s="68">
        <f>('Abr 09'!C98+'May 09'!C98+'Jun 09'!C98)/3</f>
        <v>4053.6666666666665</v>
      </c>
      <c r="D97" s="68">
        <f>('Abr 09'!D98+'May 09'!D98+'Jun 09'!D98)/3</f>
        <v>466770</v>
      </c>
      <c r="E97" s="68">
        <f t="shared" si="20"/>
        <v>219.07227784730915</v>
      </c>
      <c r="F97" s="95">
        <f t="shared" si="21"/>
        <v>155590</v>
      </c>
      <c r="G97" s="16"/>
    </row>
    <row r="98" spans="1:7" ht="18.75" x14ac:dyDescent="0.3">
      <c r="A98" s="67" t="s">
        <v>89</v>
      </c>
      <c r="B98" s="68">
        <f>('Abr 09'!B99+'May 09'!B99+'Jun 09'!B99)/3</f>
        <v>4444.333333333333</v>
      </c>
      <c r="C98" s="68">
        <f>('Abr 09'!C99+'May 09'!C99+'Jun 09'!C99)/3</f>
        <v>9539.6666666666661</v>
      </c>
      <c r="D98" s="68">
        <f>('Abr 09'!D99+'May 09'!D99+'Jun 09'!D99)/3</f>
        <v>1085975.3333333333</v>
      </c>
      <c r="E98" s="68">
        <f t="shared" si="20"/>
        <v>244.3505587639691</v>
      </c>
      <c r="F98" s="95">
        <f t="shared" si="21"/>
        <v>361991.77777777775</v>
      </c>
      <c r="G98" s="16"/>
    </row>
    <row r="99" spans="1:7" ht="18.75" x14ac:dyDescent="0.3">
      <c r="A99" s="67" t="s">
        <v>90</v>
      </c>
      <c r="B99" s="68">
        <f>('Abr 09'!B100+'May 09'!B100+'Jun 09'!B100)/3</f>
        <v>1026.3333333333333</v>
      </c>
      <c r="C99" s="68">
        <f>('Abr 09'!C100+'May 09'!C100+'Jun 09'!C100)/3</f>
        <v>2475</v>
      </c>
      <c r="D99" s="68">
        <f>('Abr 09'!D100+'May 09'!D100+'Jun 09'!D100)/3</f>
        <v>277836.66666666669</v>
      </c>
      <c r="E99" s="68">
        <f t="shared" si="20"/>
        <v>270.70802208509258</v>
      </c>
      <c r="F99" s="95">
        <f t="shared" si="21"/>
        <v>92612.222222222234</v>
      </c>
      <c r="G99" s="16"/>
    </row>
    <row r="100" spans="1:7" ht="18.75" x14ac:dyDescent="0.3">
      <c r="A100" s="67" t="s">
        <v>91</v>
      </c>
      <c r="B100" s="68">
        <f>('Abr 09'!B101+'May 09'!B101+'Jun 09'!B101)/3</f>
        <v>7186.666666666667</v>
      </c>
      <c r="C100" s="68">
        <f>('Abr 09'!C101+'May 09'!C101+'Jun 09'!C101)/3</f>
        <v>14763.666666666666</v>
      </c>
      <c r="D100" s="68">
        <f>('Abr 09'!D101+'May 09'!D101+'Jun 09'!D101)/3</f>
        <v>1700107.3333333333</v>
      </c>
      <c r="E100" s="68">
        <f t="shared" si="20"/>
        <v>236.56410018552873</v>
      </c>
      <c r="F100" s="95">
        <f t="shared" si="21"/>
        <v>566702.44444444438</v>
      </c>
      <c r="G100" s="16"/>
    </row>
    <row r="101" spans="1:7" ht="18.75" x14ac:dyDescent="0.3">
      <c r="A101" s="67" t="s">
        <v>92</v>
      </c>
      <c r="B101" s="68">
        <f>('Abr 09'!B102+'May 09'!B102+'Jun 09'!B102)/3</f>
        <v>6552</v>
      </c>
      <c r="C101" s="68">
        <f>('Abr 09'!C102+'May 09'!C102+'Jun 09'!C102)/3</f>
        <v>12497</v>
      </c>
      <c r="D101" s="68">
        <f>('Abr 09'!D102+'May 09'!D102+'Jun 09'!D102)/3</f>
        <v>1468257</v>
      </c>
      <c r="E101" s="68">
        <f t="shared" si="20"/>
        <v>224.09294871794873</v>
      </c>
      <c r="F101" s="95">
        <f t="shared" si="21"/>
        <v>489419</v>
      </c>
      <c r="G101" s="16"/>
    </row>
    <row r="102" spans="1:7" ht="18.75" x14ac:dyDescent="0.3">
      <c r="A102" s="83" t="s">
        <v>93</v>
      </c>
      <c r="B102" s="68">
        <f>('Abr 09'!B103+'May 09'!B103+'Jun 09'!B103)/3</f>
        <v>3769.6666666666665</v>
      </c>
      <c r="C102" s="68">
        <f>('Abr 09'!C103+'May 09'!C103+'Jun 09'!C103)/3</f>
        <v>8159.333333333333</v>
      </c>
      <c r="D102" s="68">
        <f>('Abr 09'!D103+'May 09'!D103+'Jun 09'!D103)/3</f>
        <v>919255.66666666663</v>
      </c>
      <c r="E102" s="68">
        <f t="shared" si="20"/>
        <v>243.85595543372534</v>
      </c>
      <c r="F102" s="95">
        <f t="shared" si="21"/>
        <v>306418.55555555556</v>
      </c>
      <c r="G102" s="16"/>
    </row>
    <row r="103" spans="1:7" ht="19.5" thickBot="1" x14ac:dyDescent="0.35">
      <c r="A103" s="69" t="s">
        <v>94</v>
      </c>
      <c r="B103" s="108">
        <f>('Abr 09'!B104+'May 09'!B104+'Jun 09'!B104)/3</f>
        <v>5743.666666666667</v>
      </c>
      <c r="C103" s="108">
        <f>('Abr 09'!C104+'May 09'!C104+'Jun 09'!C104)/3</f>
        <v>11924.333333333334</v>
      </c>
      <c r="D103" s="108">
        <f>('Abr 09'!D104+'May 09'!D104+'Jun 09'!D104)/3</f>
        <v>1363794</v>
      </c>
      <c r="E103" s="68">
        <f t="shared" si="20"/>
        <v>237.44309674424002</v>
      </c>
      <c r="F103" s="96">
        <f t="shared" si="21"/>
        <v>454598</v>
      </c>
      <c r="G103" s="16"/>
    </row>
    <row r="104" spans="1:7" ht="19.5" thickBot="1" x14ac:dyDescent="0.35">
      <c r="A104" s="64" t="s">
        <v>49</v>
      </c>
      <c r="B104" s="131">
        <f>SUM(B94:B103)</f>
        <v>46204.333333333328</v>
      </c>
      <c r="C104" s="131">
        <f t="shared" ref="C104:D104" si="22">SUM(C94:C103)</f>
        <v>95935.999999999985</v>
      </c>
      <c r="D104" s="131">
        <f t="shared" si="22"/>
        <v>10999951.999999998</v>
      </c>
      <c r="E104" s="127">
        <f>D104/B104</f>
        <v>238.0718691609012</v>
      </c>
      <c r="F104" s="133">
        <f t="shared" si="21"/>
        <v>3666650.666666666</v>
      </c>
      <c r="G104" s="16"/>
    </row>
    <row r="105" spans="1:7" ht="19.5" thickBot="1" x14ac:dyDescent="0.35">
      <c r="A105" s="130"/>
      <c r="B105" s="78"/>
      <c r="C105" s="78"/>
      <c r="D105" s="91"/>
      <c r="E105" s="74"/>
      <c r="F105" s="111"/>
      <c r="G105" s="16"/>
    </row>
    <row r="106" spans="1:7" ht="19.5" thickBot="1" x14ac:dyDescent="0.35">
      <c r="A106" s="61" t="s">
        <v>95</v>
      </c>
      <c r="B106" s="129"/>
      <c r="C106" s="129"/>
      <c r="D106" s="114"/>
      <c r="E106" s="129"/>
      <c r="F106" s="123"/>
      <c r="G106" s="16"/>
    </row>
    <row r="107" spans="1:7" ht="18.75" x14ac:dyDescent="0.3">
      <c r="A107" s="137" t="s">
        <v>96</v>
      </c>
      <c r="B107" s="75">
        <f>('Abr 09'!B108+'May 09'!B108+'Jun 09'!B108)/3</f>
        <v>3207.3333333333335</v>
      </c>
      <c r="C107" s="75">
        <f>('Abr 09'!C108+'May 09'!C108+'Jun 09'!C108)/3</f>
        <v>8591</v>
      </c>
      <c r="D107" s="75">
        <f>('Abr 09'!D108+'May 09'!D108+'Jun 09'!D108)/3</f>
        <v>979901</v>
      </c>
      <c r="E107" s="68">
        <f>D107/B107</f>
        <v>305.51891498648928</v>
      </c>
      <c r="F107" s="94">
        <f>D107/3</f>
        <v>326633.66666666669</v>
      </c>
      <c r="G107" s="16"/>
    </row>
    <row r="108" spans="1:7" ht="18.75" x14ac:dyDescent="0.3">
      <c r="A108" s="138" t="s">
        <v>97</v>
      </c>
      <c r="B108" s="68">
        <f>('Abr 09'!B109+'May 09'!B109+'Jun 09'!B109)/3</f>
        <v>5047.333333333333</v>
      </c>
      <c r="C108" s="68">
        <f>('Abr 09'!C109+'May 09'!C109+'Jun 09'!C109)/3</f>
        <v>10318.666666666666</v>
      </c>
      <c r="D108" s="68">
        <f>('Abr 09'!D109+'May 09'!D109+'Jun 09'!D109)/3</f>
        <v>1197907.6666666667</v>
      </c>
      <c r="E108" s="68">
        <f t="shared" ref="E108:E120" si="23">D108/B108</f>
        <v>237.3347642319377</v>
      </c>
      <c r="F108" s="95">
        <f t="shared" ref="F108:F120" si="24">D108/3</f>
        <v>399302.55555555556</v>
      </c>
      <c r="G108" s="16"/>
    </row>
    <row r="109" spans="1:7" ht="18.75" x14ac:dyDescent="0.3">
      <c r="A109" s="138" t="s">
        <v>98</v>
      </c>
      <c r="B109" s="68">
        <f>('Abr 09'!B110+'May 09'!B110+'Jun 09'!B110)/3</f>
        <v>807</v>
      </c>
      <c r="C109" s="68">
        <f>('Abr 09'!C110+'May 09'!C110+'Jun 09'!C110)/3</f>
        <v>1898.6666666666667</v>
      </c>
      <c r="D109" s="68">
        <f>('Abr 09'!D110+'May 09'!D110+'Jun 09'!D110)/3</f>
        <v>221078</v>
      </c>
      <c r="E109" s="68">
        <f t="shared" si="23"/>
        <v>273.95043370508057</v>
      </c>
      <c r="F109" s="95">
        <f t="shared" si="24"/>
        <v>73692.666666666672</v>
      </c>
      <c r="G109" s="16"/>
    </row>
    <row r="110" spans="1:7" ht="18.75" x14ac:dyDescent="0.3">
      <c r="A110" s="138" t="s">
        <v>99</v>
      </c>
      <c r="B110" s="68">
        <f>('Abr 09'!B111+'May 09'!B111+'Jun 09'!B111)/3</f>
        <v>6802.333333333333</v>
      </c>
      <c r="C110" s="68">
        <f>('Abr 09'!C111+'May 09'!C111+'Jun 09'!C111)/3</f>
        <v>14900</v>
      </c>
      <c r="D110" s="68">
        <f>('Abr 09'!D111+'May 09'!D111+'Jun 09'!D111)/3</f>
        <v>1698831.3333333333</v>
      </c>
      <c r="E110" s="68">
        <f t="shared" si="23"/>
        <v>249.7424413191552</v>
      </c>
      <c r="F110" s="95">
        <f t="shared" si="24"/>
        <v>566277.11111111112</v>
      </c>
      <c r="G110" s="16"/>
    </row>
    <row r="111" spans="1:7" ht="18.75" x14ac:dyDescent="0.3">
      <c r="A111" s="139" t="s">
        <v>100</v>
      </c>
      <c r="B111" s="68">
        <f>('Abr 09'!B112+'May 09'!B112+'Jun 09'!B112)/3</f>
        <v>4135</v>
      </c>
      <c r="C111" s="68">
        <f>('Abr 09'!C112+'May 09'!C112+'Jun 09'!C112)/3</f>
        <v>9268.6666666666661</v>
      </c>
      <c r="D111" s="68">
        <f>('Abr 09'!D112+'May 09'!D112+'Jun 09'!D112)/3</f>
        <v>1053865.6666666667</v>
      </c>
      <c r="E111" s="68">
        <f t="shared" si="23"/>
        <v>254.8647319629182</v>
      </c>
      <c r="F111" s="95">
        <f t="shared" si="24"/>
        <v>351288.55555555556</v>
      </c>
      <c r="G111" s="16"/>
    </row>
    <row r="112" spans="1:7" ht="18.75" x14ac:dyDescent="0.3">
      <c r="A112" s="139" t="s">
        <v>101</v>
      </c>
      <c r="B112" s="68">
        <f>('Abr 09'!B113+'May 09'!B113+'Jun 09'!B113)/3</f>
        <v>3379.6666666666665</v>
      </c>
      <c r="C112" s="68">
        <f>('Abr 09'!C113+'May 09'!C113+'Jun 09'!C113)/3</f>
        <v>8238</v>
      </c>
      <c r="D112" s="68">
        <f>('Abr 09'!D113+'May 09'!D113+'Jun 09'!D113)/3</f>
        <v>936354</v>
      </c>
      <c r="E112" s="68">
        <f t="shared" si="23"/>
        <v>277.05513364237106</v>
      </c>
      <c r="F112" s="95">
        <f t="shared" si="24"/>
        <v>312118</v>
      </c>
      <c r="G112" s="16"/>
    </row>
    <row r="113" spans="1:7" ht="18.75" x14ac:dyDescent="0.3">
      <c r="A113" s="139" t="s">
        <v>102</v>
      </c>
      <c r="B113" s="68">
        <f>('Abr 09'!B114+'May 09'!B114+'Jun 09'!B114)/3</f>
        <v>7600.333333333333</v>
      </c>
      <c r="C113" s="68">
        <f>('Abr 09'!C114+'May 09'!C114+'Jun 09'!C114)/3</f>
        <v>17471.666666666668</v>
      </c>
      <c r="D113" s="68">
        <f>('Abr 09'!D114+'May 09'!D114+'Jun 09'!D114)/3</f>
        <v>1974326.3333333333</v>
      </c>
      <c r="E113" s="68">
        <f t="shared" si="23"/>
        <v>259.76838735143195</v>
      </c>
      <c r="F113" s="95">
        <f t="shared" si="24"/>
        <v>658108.77777777775</v>
      </c>
      <c r="G113" s="16"/>
    </row>
    <row r="114" spans="1:7" ht="18.75" x14ac:dyDescent="0.3">
      <c r="A114" s="139" t="s">
        <v>103</v>
      </c>
      <c r="B114" s="68">
        <f>('Abr 09'!B115+'May 09'!B115+'Jun 09'!B115)/3</f>
        <v>5225</v>
      </c>
      <c r="C114" s="68">
        <f>('Abr 09'!C115+'May 09'!C115+'Jun 09'!C115)/3</f>
        <v>12242.666666666666</v>
      </c>
      <c r="D114" s="68">
        <f>('Abr 09'!D115+'May 09'!D115+'Jun 09'!D115)/3</f>
        <v>1384932.6666666667</v>
      </c>
      <c r="E114" s="68">
        <f t="shared" si="23"/>
        <v>265.05888357256782</v>
      </c>
      <c r="F114" s="95">
        <f t="shared" si="24"/>
        <v>461644.22222222225</v>
      </c>
      <c r="G114" s="16"/>
    </row>
    <row r="115" spans="1:7" ht="18.75" x14ac:dyDescent="0.3">
      <c r="A115" s="139" t="s">
        <v>104</v>
      </c>
      <c r="B115" s="68">
        <f>('Abr 09'!B116+'May 09'!B116+'Jun 09'!B116)/3</f>
        <v>4273</v>
      </c>
      <c r="C115" s="68">
        <f>('Abr 09'!C116+'May 09'!C116+'Jun 09'!C116)/3</f>
        <v>10258</v>
      </c>
      <c r="D115" s="68">
        <f>('Abr 09'!D116+'May 09'!D116+'Jun 09'!D116)/3</f>
        <v>1151126.6666666667</v>
      </c>
      <c r="E115" s="68">
        <f t="shared" si="23"/>
        <v>269.39542866058196</v>
      </c>
      <c r="F115" s="95">
        <f t="shared" si="24"/>
        <v>383708.88888888893</v>
      </c>
      <c r="G115" s="16"/>
    </row>
    <row r="116" spans="1:7" ht="18.75" x14ac:dyDescent="0.3">
      <c r="A116" s="139" t="s">
        <v>105</v>
      </c>
      <c r="B116" s="68">
        <f>('Abr 09'!B117+'May 09'!B117+'Jun 09'!B117)/3</f>
        <v>6326.333333333333</v>
      </c>
      <c r="C116" s="68">
        <f>('Abr 09'!C117+'May 09'!C117+'Jun 09'!C117)/3</f>
        <v>13090.333333333334</v>
      </c>
      <c r="D116" s="68">
        <f>('Abr 09'!D117+'May 09'!D117+'Jun 09'!D117)/3</f>
        <v>1495411</v>
      </c>
      <c r="E116" s="68">
        <f t="shared" si="23"/>
        <v>236.37878708045736</v>
      </c>
      <c r="F116" s="95">
        <f t="shared" si="24"/>
        <v>498470.33333333331</v>
      </c>
      <c r="G116" s="16"/>
    </row>
    <row r="117" spans="1:7" ht="18.75" x14ac:dyDescent="0.3">
      <c r="A117" s="139" t="s">
        <v>106</v>
      </c>
      <c r="B117" s="68">
        <f>('Abr 09'!B118+'May 09'!B118+'Jun 09'!B118)/3</f>
        <v>7351</v>
      </c>
      <c r="C117" s="68">
        <f>('Abr 09'!C118+'May 09'!C118+'Jun 09'!C118)/3</f>
        <v>17398.333333333332</v>
      </c>
      <c r="D117" s="68">
        <f>('Abr 09'!D118+'May 09'!D118+'Jun 09'!D118)/3</f>
        <v>1976300.6666666667</v>
      </c>
      <c r="E117" s="68">
        <f t="shared" si="23"/>
        <v>268.84786650342357</v>
      </c>
      <c r="F117" s="95">
        <f t="shared" si="24"/>
        <v>658766.88888888888</v>
      </c>
      <c r="G117" s="16"/>
    </row>
    <row r="118" spans="1:7" ht="18.75" x14ac:dyDescent="0.3">
      <c r="A118" s="139" t="s">
        <v>107</v>
      </c>
      <c r="B118" s="68">
        <f>('Abr 09'!B119+'May 09'!B119+'Jun 09'!B119)/3</f>
        <v>14482</v>
      </c>
      <c r="C118" s="68">
        <f>('Abr 09'!C119+'May 09'!C119+'Jun 09'!C119)/3</f>
        <v>32356.666666666668</v>
      </c>
      <c r="D118" s="68">
        <f>('Abr 09'!D119+'May 09'!D119+'Jun 09'!D119)/3</f>
        <v>3715219.3333333335</v>
      </c>
      <c r="E118" s="68">
        <f t="shared" si="23"/>
        <v>256.54048704138472</v>
      </c>
      <c r="F118" s="95">
        <f t="shared" si="24"/>
        <v>1238406.4444444445</v>
      </c>
      <c r="G118" s="16"/>
    </row>
    <row r="119" spans="1:7" ht="18.75" x14ac:dyDescent="0.3">
      <c r="A119" s="139" t="s">
        <v>108</v>
      </c>
      <c r="B119" s="68">
        <f>('Abr 09'!B120+'May 09'!B120+'Jun 09'!B120)/3</f>
        <v>4829</v>
      </c>
      <c r="C119" s="68">
        <f>('Abr 09'!C120+'May 09'!C120+'Jun 09'!C120)/3</f>
        <v>11296.333333333334</v>
      </c>
      <c r="D119" s="68">
        <f>('Abr 09'!D120+'May 09'!D120+'Jun 09'!D120)/3</f>
        <v>1285273.6666666667</v>
      </c>
      <c r="E119" s="68">
        <f t="shared" si="23"/>
        <v>266.15731345344102</v>
      </c>
      <c r="F119" s="95">
        <f t="shared" si="24"/>
        <v>428424.55555555556</v>
      </c>
      <c r="G119" s="16"/>
    </row>
    <row r="120" spans="1:7" ht="19.5" thickBot="1" x14ac:dyDescent="0.35">
      <c r="A120" s="148" t="s">
        <v>109</v>
      </c>
      <c r="B120" s="108">
        <f>('Abr 09'!B121+'May 09'!B121+'Jun 09'!B121)/3</f>
        <v>7365</v>
      </c>
      <c r="C120" s="108">
        <f>('Abr 09'!C121+'May 09'!C121+'Jun 09'!C121)/3</f>
        <v>16002</v>
      </c>
      <c r="D120" s="108">
        <f>('Abr 09'!D121+'May 09'!D121+'Jun 09'!D121)/3</f>
        <v>1821185.3333333333</v>
      </c>
      <c r="E120" s="71">
        <f t="shared" si="23"/>
        <v>247.27567322923738</v>
      </c>
      <c r="F120" s="117">
        <f t="shared" si="24"/>
        <v>607061.77777777775</v>
      </c>
      <c r="G120" s="16"/>
    </row>
    <row r="121" spans="1:7" ht="19.5" thickBot="1" x14ac:dyDescent="0.35">
      <c r="A121" s="72" t="s">
        <v>49</v>
      </c>
      <c r="B121" s="77">
        <f>SUM(B107:B120)</f>
        <v>80830.333333333343</v>
      </c>
      <c r="C121" s="77">
        <f t="shared" ref="C121:D121" si="25">SUM(C107:C120)</f>
        <v>183331</v>
      </c>
      <c r="D121" s="77">
        <f t="shared" si="25"/>
        <v>20891713.333333332</v>
      </c>
      <c r="E121" s="85">
        <f>D121/B121</f>
        <v>258.46377803712301</v>
      </c>
      <c r="F121" s="89">
        <f>D121/3</f>
        <v>6963904.444444444</v>
      </c>
      <c r="G121" s="16"/>
    </row>
    <row r="122" spans="1:7" ht="19.5" thickBot="1" x14ac:dyDescent="0.35">
      <c r="A122" s="80"/>
      <c r="B122" s="81"/>
      <c r="C122" s="81"/>
      <c r="D122" s="92"/>
      <c r="E122" s="82"/>
      <c r="F122" s="97"/>
      <c r="G122" s="16"/>
    </row>
    <row r="123" spans="1:7" ht="19.5" thickBot="1" x14ac:dyDescent="0.35">
      <c r="A123" s="64" t="s">
        <v>110</v>
      </c>
      <c r="B123" s="79"/>
      <c r="C123" s="79"/>
      <c r="D123" s="88"/>
      <c r="E123" s="129"/>
      <c r="F123" s="98"/>
      <c r="G123" s="16"/>
    </row>
    <row r="124" spans="1:7" ht="18.75" x14ac:dyDescent="0.3">
      <c r="A124" s="115" t="s">
        <v>111</v>
      </c>
      <c r="B124" s="75">
        <f>('Abr 09'!B125+'May 09'!B125+'Jun 09'!B125)/3</f>
        <v>1311.3333333333333</v>
      </c>
      <c r="C124" s="75">
        <f>('Abr 09'!C125+'May 09'!C125+'Jun 09'!C125)/3</f>
        <v>3080</v>
      </c>
      <c r="D124" s="75">
        <f>('Abr 09'!D125+'May 09'!D125+'Jun 09'!D125)/3</f>
        <v>352263.33333333331</v>
      </c>
      <c r="E124" s="68">
        <f>D124/B124</f>
        <v>268.62989323843419</v>
      </c>
      <c r="F124" s="134">
        <f>D124/3</f>
        <v>117421.11111111111</v>
      </c>
      <c r="G124" s="16"/>
    </row>
    <row r="125" spans="1:7" ht="18.75" x14ac:dyDescent="0.3">
      <c r="A125" s="67" t="s">
        <v>112</v>
      </c>
      <c r="B125" s="68">
        <f>('Abr 09'!B126+'May 09'!B126+'Jun 09'!B126)/3</f>
        <v>4106.333333333333</v>
      </c>
      <c r="C125" s="68">
        <f>('Abr 09'!C126+'May 09'!C126+'Jun 09'!C126)/3</f>
        <v>8504.3333333333339</v>
      </c>
      <c r="D125" s="68">
        <f>('Abr 09'!D126+'May 09'!D126+'Jun 09'!D126)/3</f>
        <v>979534</v>
      </c>
      <c r="E125" s="68">
        <f t="shared" ref="E125:E133" si="26">D125/B125</f>
        <v>238.5422518061531</v>
      </c>
      <c r="F125" s="95">
        <f t="shared" ref="F125:F133" si="27">D125/3</f>
        <v>326511.33333333331</v>
      </c>
      <c r="G125" s="16"/>
    </row>
    <row r="126" spans="1:7" ht="18.75" x14ac:dyDescent="0.3">
      <c r="A126" s="67" t="s">
        <v>113</v>
      </c>
      <c r="B126" s="68">
        <f>('Abr 09'!B127+'May 09'!B127+'Jun 09'!B127)/3</f>
        <v>1446.6666666666667</v>
      </c>
      <c r="C126" s="68">
        <f>('Abr 09'!C127+'May 09'!C127+'Jun 09'!C127)/3</f>
        <v>3052</v>
      </c>
      <c r="D126" s="68">
        <f>('Abr 09'!D127+'May 09'!D127+'Jun 09'!D127)/3</f>
        <v>347898.66666666669</v>
      </c>
      <c r="E126" s="68">
        <f t="shared" si="26"/>
        <v>240.48294930875576</v>
      </c>
      <c r="F126" s="95">
        <f t="shared" si="27"/>
        <v>115966.22222222223</v>
      </c>
      <c r="G126" s="16"/>
    </row>
    <row r="127" spans="1:7" ht="18.75" x14ac:dyDescent="0.3">
      <c r="A127" s="67" t="s">
        <v>114</v>
      </c>
      <c r="B127" s="68">
        <f>('Abr 09'!B128+'May 09'!B128+'Jun 09'!B128)/3</f>
        <v>4422</v>
      </c>
      <c r="C127" s="68">
        <f>('Abr 09'!C128+'May 09'!C128+'Jun 09'!C128)/3</f>
        <v>8798.3333333333339</v>
      </c>
      <c r="D127" s="68">
        <f>('Abr 09'!D128+'May 09'!D128+'Jun 09'!D128)/3</f>
        <v>1017389</v>
      </c>
      <c r="E127" s="68">
        <f t="shared" si="26"/>
        <v>230.07440072365446</v>
      </c>
      <c r="F127" s="95">
        <f t="shared" si="27"/>
        <v>339129.66666666669</v>
      </c>
      <c r="G127" s="16"/>
    </row>
    <row r="128" spans="1:7" ht="18.75" x14ac:dyDescent="0.3">
      <c r="A128" s="67" t="s">
        <v>115</v>
      </c>
      <c r="B128" s="68">
        <f>('Abr 09'!B129+'May 09'!B129+'Jun 09'!B129)/3</f>
        <v>6213.333333333333</v>
      </c>
      <c r="C128" s="68">
        <f>('Abr 09'!C129+'May 09'!C129+'Jun 09'!C129)/3</f>
        <v>10756.333333333334</v>
      </c>
      <c r="D128" s="68">
        <f>('Abr 09'!D129+'May 09'!D129+'Jun 09'!D129)/3</f>
        <v>1277020</v>
      </c>
      <c r="E128" s="68">
        <f t="shared" si="26"/>
        <v>205.52896995708156</v>
      </c>
      <c r="F128" s="95">
        <f t="shared" si="27"/>
        <v>425673.33333333331</v>
      </c>
      <c r="G128" s="16"/>
    </row>
    <row r="129" spans="1:7" ht="18.75" x14ac:dyDescent="0.3">
      <c r="A129" s="67" t="s">
        <v>116</v>
      </c>
      <c r="B129" s="68">
        <f>('Abr 09'!B130+'May 09'!B130+'Jun 09'!B130)/3</f>
        <v>5608.666666666667</v>
      </c>
      <c r="C129" s="68">
        <f>('Abr 09'!C130+'May 09'!C130+'Jun 09'!C130)/3</f>
        <v>12638.666666666666</v>
      </c>
      <c r="D129" s="68">
        <f>('Abr 09'!D130+'May 09'!D130+'Jun 09'!D130)/3</f>
        <v>1446053.3333333333</v>
      </c>
      <c r="E129" s="68">
        <f t="shared" si="26"/>
        <v>257.82479496018067</v>
      </c>
      <c r="F129" s="95">
        <f t="shared" si="27"/>
        <v>482017.77777777775</v>
      </c>
      <c r="G129" s="16"/>
    </row>
    <row r="130" spans="1:7" ht="18.75" x14ac:dyDescent="0.3">
      <c r="A130" s="67" t="s">
        <v>117</v>
      </c>
      <c r="B130" s="68">
        <f>('Abr 09'!B131+'May 09'!B131+'Jun 09'!B131)/3</f>
        <v>5085</v>
      </c>
      <c r="C130" s="68">
        <f>('Abr 09'!C131+'May 09'!C131+'Jun 09'!C131)/3</f>
        <v>10577.333333333334</v>
      </c>
      <c r="D130" s="68">
        <f>('Abr 09'!D131+'May 09'!D131+'Jun 09'!D131)/3</f>
        <v>1233470.3333333333</v>
      </c>
      <c r="E130" s="68">
        <f t="shared" si="26"/>
        <v>242.57037037037034</v>
      </c>
      <c r="F130" s="95">
        <f t="shared" si="27"/>
        <v>411156.77777777775</v>
      </c>
      <c r="G130" s="16"/>
    </row>
    <row r="131" spans="1:7" ht="18.75" x14ac:dyDescent="0.3">
      <c r="A131" s="67" t="s">
        <v>118</v>
      </c>
      <c r="B131" s="68">
        <f>('Abr 09'!B132+'May 09'!B132+'Jun 09'!B132)/3</f>
        <v>7800.333333333333</v>
      </c>
      <c r="C131" s="68">
        <f>('Abr 09'!C132+'May 09'!C132+'Jun 09'!C132)/3</f>
        <v>16619</v>
      </c>
      <c r="D131" s="68">
        <f>('Abr 09'!D132+'May 09'!D132+'Jun 09'!D132)/3</f>
        <v>1911270.3333333333</v>
      </c>
      <c r="E131" s="68">
        <f t="shared" si="26"/>
        <v>245.02418700055554</v>
      </c>
      <c r="F131" s="95">
        <f t="shared" si="27"/>
        <v>637090.11111111112</v>
      </c>
      <c r="G131" s="16"/>
    </row>
    <row r="132" spans="1:7" ht="18.75" x14ac:dyDescent="0.3">
      <c r="A132" s="83" t="s">
        <v>120</v>
      </c>
      <c r="B132" s="68">
        <f>('Abr 09'!B133+'May 09'!B133+'Jun 09'!B133)/3</f>
        <v>6505.666666666667</v>
      </c>
      <c r="C132" s="68">
        <f>('Abr 09'!C133+'May 09'!C133+'Jun 09'!C133)/3</f>
        <v>14635.666666666666</v>
      </c>
      <c r="D132" s="68">
        <f>('Abr 09'!D133+'May 09'!D133+'Jun 09'!D133)/3</f>
        <v>1681038.3333333333</v>
      </c>
      <c r="E132" s="68">
        <f t="shared" si="26"/>
        <v>258.39601373161855</v>
      </c>
      <c r="F132" s="95">
        <f t="shared" si="27"/>
        <v>560346.11111111112</v>
      </c>
      <c r="G132" s="16"/>
    </row>
    <row r="133" spans="1:7" ht="19.5" thickBot="1" x14ac:dyDescent="0.35">
      <c r="A133" s="141" t="s">
        <v>121</v>
      </c>
      <c r="B133" s="108">
        <f>('Abr 09'!B134+'May 09'!B134+'Jun 09'!B134)/3</f>
        <v>6631.333333333333</v>
      </c>
      <c r="C133" s="108">
        <f>('Abr 09'!C134+'May 09'!C134+'Jun 09'!C134)/3</f>
        <v>14353.333333333334</v>
      </c>
      <c r="D133" s="108">
        <f>('Abr 09'!D134+'May 09'!D134+'Jun 09'!D134)/3</f>
        <v>1675827</v>
      </c>
      <c r="E133" s="68">
        <f t="shared" si="26"/>
        <v>252.71343118528202</v>
      </c>
      <c r="F133" s="143">
        <f t="shared" si="27"/>
        <v>558609</v>
      </c>
      <c r="G133" s="16"/>
    </row>
    <row r="134" spans="1:7" ht="19.5" thickBot="1" x14ac:dyDescent="0.35">
      <c r="A134" s="72" t="s">
        <v>49</v>
      </c>
      <c r="B134" s="77">
        <f>SUM(B124:B133)</f>
        <v>49130.666666666664</v>
      </c>
      <c r="C134" s="77">
        <f t="shared" ref="C134:D134" si="28">SUM(C124:C133)</f>
        <v>103015</v>
      </c>
      <c r="D134" s="77">
        <f t="shared" si="28"/>
        <v>11921764.333333334</v>
      </c>
      <c r="E134" s="136">
        <f>D134/B134</f>
        <v>242.65423496526273</v>
      </c>
      <c r="F134" s="89">
        <f>D134/3</f>
        <v>3973921.4444444445</v>
      </c>
      <c r="G134" s="16"/>
    </row>
    <row r="135" spans="1:7" ht="19.5" thickBot="1" x14ac:dyDescent="0.35">
      <c r="A135" s="80"/>
      <c r="B135" s="81"/>
      <c r="C135" s="81"/>
      <c r="D135" s="92"/>
      <c r="E135" s="82"/>
      <c r="F135" s="97"/>
      <c r="G135" s="16"/>
    </row>
    <row r="136" spans="1:7" ht="19.5" thickBot="1" x14ac:dyDescent="0.35">
      <c r="A136" s="86" t="s">
        <v>122</v>
      </c>
      <c r="B136" s="84">
        <f>B134+B121+B104+B91+B78+B69+B57+B47+B31+B16</f>
        <v>827207</v>
      </c>
      <c r="C136" s="84">
        <f>C134+C121+C104+C91+C78+C69+C57+C47+C31+C16</f>
        <v>1763711.0000000002</v>
      </c>
      <c r="D136" s="84">
        <f>D134+D121+D104+D91+D78+D69+D57+D47+D31+D16</f>
        <v>202009662.33333334</v>
      </c>
      <c r="E136" s="84">
        <f>D136/B136</f>
        <v>244.20690629229847</v>
      </c>
      <c r="F136" s="84">
        <f>F134+F121+F104+F91+F78+F69+F57+F47+F31+F16</f>
        <v>67336554.111111104</v>
      </c>
      <c r="G136" s="16"/>
    </row>
    <row r="137" spans="1:7" ht="18.75" x14ac:dyDescent="0.3">
      <c r="A137" s="99"/>
      <c r="B137" s="100"/>
      <c r="C137" s="100"/>
      <c r="D137" s="100"/>
      <c r="E137" s="101"/>
      <c r="F137" s="16"/>
      <c r="G137" s="16"/>
    </row>
    <row r="138" spans="1:7" ht="18.75" x14ac:dyDescent="0.3">
      <c r="A138" s="99"/>
      <c r="B138" s="100"/>
      <c r="C138" s="100"/>
      <c r="D138" s="100"/>
      <c r="E138" s="101"/>
      <c r="F138" s="16"/>
      <c r="G138" s="16"/>
    </row>
    <row r="139" spans="1:7" ht="18.75" x14ac:dyDescent="0.3">
      <c r="A139" s="102"/>
      <c r="B139" s="103"/>
      <c r="C139" s="103"/>
      <c r="D139" s="103"/>
      <c r="E139" s="101"/>
      <c r="F139" s="16"/>
      <c r="G139" s="16"/>
    </row>
    <row r="140" spans="1:7" ht="18.75" x14ac:dyDescent="0.3">
      <c r="A140" s="104"/>
      <c r="B140" s="105"/>
      <c r="C140" s="105"/>
      <c r="D140" s="105"/>
      <c r="E140" s="101"/>
      <c r="F140" s="16"/>
      <c r="G140" s="16"/>
    </row>
    <row r="141" spans="1:7" ht="18.75" x14ac:dyDescent="0.3">
      <c r="A141" s="102"/>
      <c r="B141" s="105"/>
      <c r="C141" s="105"/>
      <c r="D141" s="105"/>
      <c r="E141" s="105"/>
      <c r="F141" s="16"/>
      <c r="G141" s="16"/>
    </row>
    <row r="142" spans="1:7" ht="18.75" x14ac:dyDescent="0.3">
      <c r="A142" s="99"/>
      <c r="B142" s="100"/>
      <c r="C142" s="100"/>
      <c r="D142" s="100"/>
      <c r="E142" s="101"/>
      <c r="F142" s="16"/>
      <c r="G142" s="16"/>
    </row>
    <row r="143" spans="1:7" ht="18.75" x14ac:dyDescent="0.3">
      <c r="A143" s="99"/>
      <c r="B143" s="100"/>
      <c r="C143" s="100"/>
      <c r="D143" s="100"/>
      <c r="E143" s="101"/>
      <c r="F143" s="16"/>
      <c r="G143" s="16"/>
    </row>
    <row r="144" spans="1:7" ht="18.75" x14ac:dyDescent="0.3">
      <c r="A144" s="99"/>
      <c r="B144" s="100"/>
      <c r="C144" s="100"/>
      <c r="D144" s="100"/>
      <c r="E144" s="101"/>
      <c r="F144" s="16"/>
      <c r="G144" s="16"/>
    </row>
    <row r="145" spans="1:7" ht="18.75" x14ac:dyDescent="0.3">
      <c r="A145" s="99"/>
      <c r="B145" s="100"/>
      <c r="C145" s="100"/>
      <c r="D145" s="100"/>
      <c r="E145" s="101"/>
      <c r="F145" s="16"/>
      <c r="G145" s="16"/>
    </row>
    <row r="146" spans="1:7" ht="18.75" x14ac:dyDescent="0.3">
      <c r="A146" s="99"/>
      <c r="B146" s="100"/>
      <c r="C146" s="100"/>
      <c r="D146" s="100"/>
      <c r="E146" s="101"/>
      <c r="F146" s="16"/>
      <c r="G146" s="16"/>
    </row>
    <row r="147" spans="1:7" ht="18.75" x14ac:dyDescent="0.3">
      <c r="A147" s="99"/>
      <c r="B147" s="100"/>
      <c r="C147" s="100"/>
      <c r="D147" s="100"/>
      <c r="E147" s="101"/>
      <c r="F147" s="16"/>
      <c r="G147" s="16"/>
    </row>
    <row r="148" spans="1:7" ht="18.75" x14ac:dyDescent="0.3">
      <c r="A148" s="99"/>
      <c r="B148" s="100"/>
      <c r="C148" s="100"/>
      <c r="D148" s="100"/>
      <c r="E148" s="101"/>
      <c r="F148" s="16"/>
      <c r="G148" s="16"/>
    </row>
    <row r="149" spans="1:7" ht="18.75" x14ac:dyDescent="0.3">
      <c r="A149" s="99"/>
      <c r="B149" s="100"/>
      <c r="C149" s="100"/>
      <c r="D149" s="100"/>
      <c r="E149" s="101"/>
      <c r="F149" s="16"/>
      <c r="G149" s="16"/>
    </row>
    <row r="150" spans="1:7" ht="18.75" x14ac:dyDescent="0.3">
      <c r="A150" s="99"/>
      <c r="B150" s="100"/>
      <c r="C150" s="100"/>
      <c r="D150" s="100"/>
      <c r="E150" s="101"/>
      <c r="F150" s="16"/>
      <c r="G150" s="16"/>
    </row>
    <row r="151" spans="1:7" ht="18.75" x14ac:dyDescent="0.3">
      <c r="A151" s="106"/>
      <c r="B151" s="100"/>
      <c r="C151" s="100"/>
      <c r="D151" s="100"/>
      <c r="E151" s="101"/>
      <c r="F151" s="16"/>
      <c r="G151" s="16"/>
    </row>
    <row r="152" spans="1:7" ht="18.75" x14ac:dyDescent="0.3">
      <c r="A152" s="106"/>
      <c r="B152" s="100"/>
      <c r="C152" s="100"/>
      <c r="D152" s="100"/>
      <c r="E152" s="101"/>
      <c r="F152" s="16"/>
      <c r="G152" s="16"/>
    </row>
    <row r="153" spans="1:7" ht="18.75" x14ac:dyDescent="0.3">
      <c r="A153" s="102"/>
      <c r="B153" s="103"/>
      <c r="C153" s="103"/>
      <c r="D153" s="103"/>
      <c r="E153" s="101"/>
      <c r="F153" s="16"/>
      <c r="G153" s="16"/>
    </row>
    <row r="154" spans="1:7" ht="18.75" x14ac:dyDescent="0.3">
      <c r="A154" s="104"/>
      <c r="B154" s="105"/>
      <c r="C154" s="105"/>
      <c r="D154" s="105"/>
      <c r="E154" s="101"/>
      <c r="F154" s="16"/>
      <c r="G154" s="16"/>
    </row>
    <row r="155" spans="1:7" ht="18.75" x14ac:dyDescent="0.3">
      <c r="A155" s="107"/>
      <c r="B155" s="103"/>
      <c r="C155" s="103"/>
      <c r="D155" s="103"/>
      <c r="E155" s="105"/>
      <c r="F155" s="16"/>
      <c r="G155" s="16"/>
    </row>
    <row r="156" spans="1:7" ht="18.75" x14ac:dyDescent="0.3">
      <c r="A156" s="50"/>
      <c r="B156" s="16"/>
      <c r="C156" s="16"/>
      <c r="D156" s="16"/>
      <c r="E156" s="16"/>
      <c r="F156" s="16"/>
      <c r="G156" s="16"/>
    </row>
    <row r="157" spans="1:7" ht="18.75" x14ac:dyDescent="0.3">
      <c r="A157" s="50"/>
      <c r="B157" s="16"/>
      <c r="C157" s="16"/>
      <c r="D157" s="16"/>
      <c r="E157" s="16"/>
      <c r="F157" s="16"/>
      <c r="G157" s="16"/>
    </row>
    <row r="158" spans="1:7" ht="18.75" x14ac:dyDescent="0.3">
      <c r="A158" s="50"/>
      <c r="B158" s="16"/>
      <c r="C158" s="16"/>
      <c r="D158" s="16"/>
      <c r="E158" s="16"/>
      <c r="F158" s="16"/>
      <c r="G158" s="16"/>
    </row>
    <row r="159" spans="1:7" ht="18.75" x14ac:dyDescent="0.3">
      <c r="A159" s="50"/>
      <c r="B159" s="16"/>
      <c r="C159" s="16"/>
      <c r="D159" s="16"/>
      <c r="E159" s="16"/>
      <c r="F159" s="16"/>
      <c r="G159" s="16"/>
    </row>
    <row r="160" spans="1:7" ht="18.75" x14ac:dyDescent="0.3">
      <c r="A160" s="50"/>
      <c r="B160" s="16"/>
      <c r="C160" s="16"/>
      <c r="D160" s="16"/>
      <c r="E160" s="16"/>
      <c r="F160" s="16"/>
      <c r="G160" s="16"/>
    </row>
    <row r="161" spans="1:7" ht="18.75" x14ac:dyDescent="0.3">
      <c r="A161" s="50"/>
      <c r="B161" s="16"/>
      <c r="C161" s="16"/>
      <c r="D161" s="16"/>
      <c r="E161" s="16"/>
      <c r="F161" s="16"/>
      <c r="G161" s="16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opLeftCell="A107" workbookViewId="0">
      <selection activeCell="B136" sqref="B136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8" bestFit="1" customWidth="1"/>
    <col min="5" max="5" width="16.85546875" customWidth="1"/>
    <col min="6" max="6" width="18" bestFit="1" customWidth="1"/>
  </cols>
  <sheetData>
    <row r="1" spans="1:8" ht="18.75" x14ac:dyDescent="0.3">
      <c r="A1" s="286" t="s">
        <v>0</v>
      </c>
      <c r="B1" s="286"/>
      <c r="C1" s="286"/>
      <c r="D1" s="286"/>
      <c r="E1" s="286"/>
      <c r="F1" s="285"/>
      <c r="G1" s="16"/>
    </row>
    <row r="2" spans="1:8" ht="18.75" x14ac:dyDescent="0.3">
      <c r="A2" s="286" t="s">
        <v>1</v>
      </c>
      <c r="B2" s="286"/>
      <c r="C2" s="286"/>
      <c r="D2" s="286"/>
      <c r="E2" s="286"/>
      <c r="F2" s="285"/>
      <c r="G2" s="16"/>
    </row>
    <row r="3" spans="1:8" ht="18.75" x14ac:dyDescent="0.3">
      <c r="A3" s="287" t="s">
        <v>135</v>
      </c>
      <c r="B3" s="287"/>
      <c r="C3" s="287"/>
      <c r="D3" s="287"/>
      <c r="E3" s="287"/>
      <c r="F3" s="288"/>
      <c r="G3" s="16"/>
    </row>
    <row r="4" spans="1:8" ht="18.75" x14ac:dyDescent="0.3">
      <c r="A4" s="286" t="s">
        <v>144</v>
      </c>
      <c r="B4" s="286"/>
      <c r="C4" s="286"/>
      <c r="D4" s="286"/>
      <c r="E4" s="286"/>
      <c r="F4" s="286"/>
      <c r="G4" s="16"/>
    </row>
    <row r="5" spans="1:8" ht="19.5" thickBot="1" x14ac:dyDescent="0.35">
      <c r="A5" s="284"/>
      <c r="B5" s="285"/>
      <c r="C5" s="285"/>
      <c r="D5" s="285"/>
      <c r="E5" s="285"/>
      <c r="F5" s="285"/>
      <c r="G5" s="16"/>
    </row>
    <row r="6" spans="1:8" ht="57" thickBot="1" x14ac:dyDescent="0.35">
      <c r="A6" s="61"/>
      <c r="B6" s="62" t="s">
        <v>3</v>
      </c>
      <c r="C6" s="63" t="s">
        <v>4</v>
      </c>
      <c r="D6" s="87" t="s">
        <v>5</v>
      </c>
      <c r="E6" s="63" t="s">
        <v>6</v>
      </c>
      <c r="F6" s="93" t="s">
        <v>137</v>
      </c>
      <c r="G6" s="16"/>
    </row>
    <row r="7" spans="1:8" ht="19.5" thickBot="1" x14ac:dyDescent="0.35">
      <c r="A7" s="64" t="s">
        <v>8</v>
      </c>
      <c r="B7" s="263"/>
      <c r="C7" s="263"/>
      <c r="D7" s="88"/>
      <c r="E7" s="263"/>
      <c r="F7" s="264"/>
      <c r="G7" s="16"/>
    </row>
    <row r="8" spans="1:8" ht="18.75" x14ac:dyDescent="0.3">
      <c r="A8" s="65" t="s">
        <v>11</v>
      </c>
      <c r="B8" s="108">
        <f>('Jul 09'!B8+'Ago 09'!B8+'Sep 09'!B8)/3</f>
        <v>6675.666666666667</v>
      </c>
      <c r="C8" s="108">
        <f>('Jul 09'!C8+'Ago 09'!C8+'Sep 09'!C8)/3</f>
        <v>14957.333333333334</v>
      </c>
      <c r="D8" s="108">
        <f>('Jul 09'!D8+'Ago 09'!D8+'Sep 09'!D8)/3</f>
        <v>1707364.3333333333</v>
      </c>
      <c r="E8" s="66">
        <f>D8/B8</f>
        <v>255.75937484396064</v>
      </c>
      <c r="F8" s="262">
        <f>D8/3</f>
        <v>569121.44444444438</v>
      </c>
      <c r="G8" s="16"/>
    </row>
    <row r="9" spans="1:8" ht="18.75" x14ac:dyDescent="0.3">
      <c r="A9" s="67" t="s">
        <v>12</v>
      </c>
      <c r="B9" s="68">
        <f>('Jul 09'!B9+'Ago 09'!B9+'Sep 09'!B9)/3</f>
        <v>5428.666666666667</v>
      </c>
      <c r="C9" s="68">
        <f>('Jul 09'!C9+'Ago 09'!C9+'Sep 09'!C9)/3</f>
        <v>11244</v>
      </c>
      <c r="D9" s="68">
        <f>('Jul 09'!D9+'Ago 09'!D9+'Sep 09'!D9)/3</f>
        <v>1311201.6666666667</v>
      </c>
      <c r="E9" s="68">
        <f t="shared" ref="E9:E15" si="0">D9/B9</f>
        <v>241.53291170330345</v>
      </c>
      <c r="F9" s="95">
        <f t="shared" ref="F9:F15" si="1">D9/3</f>
        <v>437067.22222222225</v>
      </c>
      <c r="G9" s="16"/>
      <c r="H9" t="s">
        <v>143</v>
      </c>
    </row>
    <row r="10" spans="1:8" ht="18.75" x14ac:dyDescent="0.3">
      <c r="A10" s="67" t="s">
        <v>13</v>
      </c>
      <c r="B10" s="68">
        <f>('Jul 09'!B10+'Ago 09'!B10+'Sep 09'!B10)/3</f>
        <v>5707</v>
      </c>
      <c r="C10" s="68">
        <f>('Jul 09'!C10+'Ago 09'!C10+'Sep 09'!C10)/3</f>
        <v>11544.333333333334</v>
      </c>
      <c r="D10" s="68">
        <f>('Jul 09'!D10+'Ago 09'!D10+'Sep 09'!D10)/3</f>
        <v>1357254</v>
      </c>
      <c r="E10" s="68">
        <f t="shared" si="0"/>
        <v>237.82267390923428</v>
      </c>
      <c r="F10" s="95">
        <f t="shared" si="1"/>
        <v>452418</v>
      </c>
      <c r="G10" s="16"/>
    </row>
    <row r="11" spans="1:8" ht="18.75" x14ac:dyDescent="0.3">
      <c r="A11" s="67" t="s">
        <v>14</v>
      </c>
      <c r="B11" s="68">
        <f>('Jul 09'!B11+'Ago 09'!B11+'Sep 09'!B11)/3</f>
        <v>7449.666666666667</v>
      </c>
      <c r="C11" s="68">
        <f>('Jul 09'!C11+'Ago 09'!C11+'Sep 09'!C11)/3</f>
        <v>15758</v>
      </c>
      <c r="D11" s="68">
        <f>('Jul 09'!D11+'Ago 09'!D11+'Sep 09'!D11)/3</f>
        <v>1813082.3333333333</v>
      </c>
      <c r="E11" s="68">
        <f t="shared" si="0"/>
        <v>243.37764553223855</v>
      </c>
      <c r="F11" s="95">
        <f t="shared" si="1"/>
        <v>604360.77777777775</v>
      </c>
      <c r="G11" s="16"/>
    </row>
    <row r="12" spans="1:8" ht="18.75" x14ac:dyDescent="0.3">
      <c r="A12" s="67" t="s">
        <v>15</v>
      </c>
      <c r="B12" s="68">
        <f>('Jul 09'!B12+'Ago 09'!B12+'Sep 09'!B12)/3</f>
        <v>1854.3333333333333</v>
      </c>
      <c r="C12" s="68">
        <f>('Jul 09'!C12+'Ago 09'!C12+'Sep 09'!C12)/3</f>
        <v>4161.333333333333</v>
      </c>
      <c r="D12" s="68">
        <f>('Jul 09'!D12+'Ago 09'!D12+'Sep 09'!D12)/3</f>
        <v>480537.66666666669</v>
      </c>
      <c r="E12" s="68">
        <f t="shared" si="0"/>
        <v>259.1430882617293</v>
      </c>
      <c r="F12" s="95">
        <f t="shared" si="1"/>
        <v>160179.22222222222</v>
      </c>
      <c r="G12" s="16"/>
    </row>
    <row r="13" spans="1:8" ht="18.75" x14ac:dyDescent="0.3">
      <c r="A13" s="67" t="s">
        <v>16</v>
      </c>
      <c r="B13" s="68">
        <f>('Jul 09'!B13+'Ago 09'!B13+'Sep 09'!B13)/3</f>
        <v>7798</v>
      </c>
      <c r="C13" s="68">
        <f>('Jul 09'!C13+'Ago 09'!C13+'Sep 09'!C13)/3</f>
        <v>17515</v>
      </c>
      <c r="D13" s="68">
        <f>('Jul 09'!D13+'Ago 09'!D13+'Sep 09'!D13)/3</f>
        <v>2024870</v>
      </c>
      <c r="E13" s="68">
        <f t="shared" si="0"/>
        <v>259.66529879456272</v>
      </c>
      <c r="F13" s="95">
        <f t="shared" si="1"/>
        <v>674956.66666666663</v>
      </c>
      <c r="G13" s="16"/>
    </row>
    <row r="14" spans="1:8" ht="18.75" x14ac:dyDescent="0.3">
      <c r="A14" s="67" t="s">
        <v>17</v>
      </c>
      <c r="B14" s="68">
        <f>('Jul 09'!B14+'Ago 09'!B14+'Sep 09'!B14)/3</f>
        <v>2734</v>
      </c>
      <c r="C14" s="68">
        <f>('Jul 09'!C14+'Ago 09'!C14+'Sep 09'!C14)/3</f>
        <v>5488.666666666667</v>
      </c>
      <c r="D14" s="68">
        <f>('Jul 09'!D14+'Ago 09'!D14+'Sep 09'!D14)/3</f>
        <v>639148</v>
      </c>
      <c r="E14" s="68">
        <f t="shared" si="0"/>
        <v>233.77761521580103</v>
      </c>
      <c r="F14" s="95">
        <f t="shared" si="1"/>
        <v>213049.33333333334</v>
      </c>
      <c r="G14" s="16"/>
    </row>
    <row r="15" spans="1:8" ht="19.5" thickBot="1" x14ac:dyDescent="0.35">
      <c r="A15" s="69" t="s">
        <v>18</v>
      </c>
      <c r="B15" s="108">
        <f>('Jul 09'!B15+'Ago 09'!B15+'Sep 09'!B15)/3</f>
        <v>9351.6666666666661</v>
      </c>
      <c r="C15" s="108">
        <f>('Jul 09'!C15+'Ago 09'!C15+'Sep 09'!C15)/3</f>
        <v>19236</v>
      </c>
      <c r="D15" s="108">
        <f>('Jul 09'!D15+'Ago 09'!D15+'Sep 09'!D15)/3</f>
        <v>2258718.6666666665</v>
      </c>
      <c r="E15" s="68">
        <f t="shared" si="0"/>
        <v>241.53113527000534</v>
      </c>
      <c r="F15" s="117">
        <f t="shared" si="1"/>
        <v>752906.22222222213</v>
      </c>
      <c r="G15" s="16"/>
    </row>
    <row r="16" spans="1:8" ht="19.5" thickBot="1" x14ac:dyDescent="0.35">
      <c r="A16" s="64" t="s">
        <v>19</v>
      </c>
      <c r="B16" s="118">
        <f>SUM(B8:B15)</f>
        <v>46999</v>
      </c>
      <c r="C16" s="118">
        <f t="shared" ref="C16:E16" si="2">SUM(C8:C15)</f>
        <v>99904.666666666672</v>
      </c>
      <c r="D16" s="118">
        <f t="shared" si="2"/>
        <v>11592176.666666666</v>
      </c>
      <c r="E16" s="118">
        <f t="shared" si="2"/>
        <v>1972.6097435308352</v>
      </c>
      <c r="F16" s="119">
        <f>D16/3</f>
        <v>3864058.8888888885</v>
      </c>
      <c r="G16" s="16"/>
    </row>
    <row r="17" spans="1:14" ht="19.5" thickBot="1" x14ac:dyDescent="0.35">
      <c r="A17" s="73"/>
      <c r="B17" s="74"/>
      <c r="C17" s="74"/>
      <c r="D17" s="90"/>
      <c r="E17" s="74"/>
      <c r="F17" s="111"/>
      <c r="G17" s="16"/>
    </row>
    <row r="18" spans="1:14" ht="19.5" thickBot="1" x14ac:dyDescent="0.35">
      <c r="A18" s="61" t="s">
        <v>20</v>
      </c>
      <c r="B18" s="120"/>
      <c r="C18" s="120"/>
      <c r="D18" s="121"/>
      <c r="E18" s="120"/>
      <c r="F18" s="123"/>
      <c r="G18" s="59"/>
      <c r="H18" s="59"/>
      <c r="I18" s="59"/>
      <c r="J18" s="59"/>
      <c r="K18" s="59"/>
      <c r="L18" s="59"/>
      <c r="M18" s="59"/>
      <c r="N18" s="59"/>
    </row>
    <row r="19" spans="1:14" ht="18.75" x14ac:dyDescent="0.3">
      <c r="A19" s="124" t="s">
        <v>139</v>
      </c>
      <c r="B19" s="75">
        <f>('Jul 09'!B19+'Ago 09'!B19+'Sep 09'!B19)/3</f>
        <v>13252</v>
      </c>
      <c r="C19" s="75">
        <f>('Jul 09'!C19+'Ago 09'!C19+'Sep 09'!C19)/3</f>
        <v>26513.333333333332</v>
      </c>
      <c r="D19" s="75">
        <f>('Jul 09'!D19+'Ago 09'!D19+'Sep 09'!D19)/3</f>
        <v>3128849.6666666665</v>
      </c>
      <c r="E19" s="75">
        <f>D19/B19</f>
        <v>236.10395915082</v>
      </c>
      <c r="F19" s="134">
        <f>D19/3</f>
        <v>1042949.8888888889</v>
      </c>
      <c r="G19" s="60"/>
      <c r="H19" s="60"/>
      <c r="I19" s="60"/>
      <c r="J19" s="60"/>
      <c r="K19" s="60"/>
      <c r="L19" s="60"/>
      <c r="M19" s="60"/>
      <c r="N19" s="60"/>
    </row>
    <row r="20" spans="1:14" ht="18.75" x14ac:dyDescent="0.3">
      <c r="A20" s="147" t="s">
        <v>139</v>
      </c>
      <c r="B20" s="68">
        <f>('Jul 09'!B20+'Ago 09'!B20+'Sep 09'!B20)/3</f>
        <v>6065.666666666667</v>
      </c>
      <c r="C20" s="68">
        <f>('Jul 09'!C20+'Ago 09'!C20+'Sep 09'!C20)/3</f>
        <v>11672</v>
      </c>
      <c r="D20" s="68">
        <f>('Jul 09'!D20+'Ago 09'!D20+'Sep 09'!D20)/3</f>
        <v>1382968.6666666667</v>
      </c>
      <c r="E20" s="68">
        <f>D20/B20</f>
        <v>227.99945045886685</v>
      </c>
      <c r="F20" s="95">
        <f>D20/3</f>
        <v>460989.55555555556</v>
      </c>
      <c r="G20" s="60"/>
      <c r="H20" s="60"/>
      <c r="I20" s="60"/>
      <c r="J20" s="60"/>
      <c r="K20" s="60"/>
      <c r="L20" s="60"/>
      <c r="M20" s="60"/>
      <c r="N20" s="60"/>
    </row>
    <row r="21" spans="1:14" ht="18.75" x14ac:dyDescent="0.3">
      <c r="A21" s="65" t="s">
        <v>23</v>
      </c>
      <c r="B21" s="68">
        <f>('Jul 09'!B21+'Ago 09'!B21+'Sep 09'!B21)/3</f>
        <v>5329.333333333333</v>
      </c>
      <c r="C21" s="68">
        <f>('Jul 09'!C21+'Ago 09'!C21+'Sep 09'!C21)/3</f>
        <v>10950.666666666666</v>
      </c>
      <c r="D21" s="68">
        <f>('Jul 09'!D21+'Ago 09'!D21+'Sep 09'!D21)/3</f>
        <v>1281093.3333333333</v>
      </c>
      <c r="E21" s="68">
        <f t="shared" ref="E21:E31" si="3">D21/B21</f>
        <v>240.38528896672506</v>
      </c>
      <c r="F21" s="95">
        <f t="shared" ref="F21:F30" si="4">D21/3</f>
        <v>427031.11111111107</v>
      </c>
      <c r="G21" s="59"/>
      <c r="H21" s="59"/>
      <c r="I21" s="59"/>
      <c r="J21" s="59"/>
      <c r="K21" s="59"/>
      <c r="L21" s="59"/>
      <c r="M21" s="59"/>
      <c r="N21" s="59"/>
    </row>
    <row r="22" spans="1:14" ht="18.75" x14ac:dyDescent="0.3">
      <c r="A22" s="67" t="s">
        <v>24</v>
      </c>
      <c r="B22" s="68">
        <f>('Jul 09'!B22+'Ago 09'!B22+'Sep 09'!B22)/3</f>
        <v>6757</v>
      </c>
      <c r="C22" s="68">
        <f>('Jul 09'!C22+'Ago 09'!C22+'Sep 09'!C22)/3</f>
        <v>14201</v>
      </c>
      <c r="D22" s="68">
        <f>('Jul 09'!D22+'Ago 09'!D22+'Sep 09'!D22)/3</f>
        <v>1649588.3333333333</v>
      </c>
      <c r="E22" s="68">
        <f t="shared" si="3"/>
        <v>244.13028464308618</v>
      </c>
      <c r="F22" s="95">
        <f t="shared" si="4"/>
        <v>549862.77777777775</v>
      </c>
      <c r="G22" s="59"/>
      <c r="H22" s="59"/>
      <c r="I22" s="59"/>
      <c r="J22" s="59"/>
      <c r="K22" s="59"/>
      <c r="L22" s="59"/>
      <c r="M22" s="59"/>
      <c r="N22" s="59"/>
    </row>
    <row r="23" spans="1:14" ht="18.75" x14ac:dyDescent="0.3">
      <c r="A23" s="67" t="s">
        <v>25</v>
      </c>
      <c r="B23" s="68">
        <f>('Jul 09'!B23+'Ago 09'!B23+'Sep 09'!B23)/3</f>
        <v>4292</v>
      </c>
      <c r="C23" s="68">
        <f>('Jul 09'!C23+'Ago 09'!C23+'Sep 09'!C23)/3</f>
        <v>9454.6666666666661</v>
      </c>
      <c r="D23" s="68">
        <f>('Jul 09'!D23+'Ago 09'!D23+'Sep 09'!D23)/3</f>
        <v>1089043</v>
      </c>
      <c r="E23" s="68">
        <f t="shared" si="3"/>
        <v>253.7378844361603</v>
      </c>
      <c r="F23" s="95">
        <f t="shared" si="4"/>
        <v>363014.33333333331</v>
      </c>
      <c r="G23" s="59"/>
      <c r="H23" s="59"/>
      <c r="I23" s="59"/>
      <c r="J23" s="59"/>
      <c r="K23" s="59"/>
      <c r="L23" s="59"/>
      <c r="M23" s="59"/>
      <c r="N23" s="59"/>
    </row>
    <row r="24" spans="1:14" ht="18.75" x14ac:dyDescent="0.3">
      <c r="A24" s="67" t="s">
        <v>26</v>
      </c>
      <c r="B24" s="68">
        <f>('Jul 09'!B24+'Ago 09'!B24+'Sep 09'!B24)/3</f>
        <v>2824.6666666666665</v>
      </c>
      <c r="C24" s="68">
        <f>('Jul 09'!C24+'Ago 09'!C24+'Sep 09'!C24)/3</f>
        <v>6248.666666666667</v>
      </c>
      <c r="D24" s="68">
        <f>('Jul 09'!D24+'Ago 09'!D24+'Sep 09'!D24)/3</f>
        <v>721145.66666666663</v>
      </c>
      <c r="E24" s="68">
        <f t="shared" si="3"/>
        <v>255.30292659900874</v>
      </c>
      <c r="F24" s="95">
        <f t="shared" si="4"/>
        <v>240381.88888888888</v>
      </c>
      <c r="G24" s="59"/>
      <c r="H24" s="59"/>
      <c r="I24" s="59"/>
      <c r="J24" s="59"/>
      <c r="K24" s="59"/>
      <c r="L24" s="59"/>
      <c r="M24" s="59"/>
      <c r="N24" s="59"/>
    </row>
    <row r="25" spans="1:14" ht="18.75" x14ac:dyDescent="0.3">
      <c r="A25" s="67" t="s">
        <v>27</v>
      </c>
      <c r="B25" s="68">
        <f>('Jul 09'!B25+'Ago 09'!B25+'Sep 09'!B25)/3</f>
        <v>7569</v>
      </c>
      <c r="C25" s="68">
        <f>('Jul 09'!C25+'Ago 09'!C25+'Sep 09'!C25)/3</f>
        <v>15959</v>
      </c>
      <c r="D25" s="68">
        <f>('Jul 09'!D25+'Ago 09'!D25+'Sep 09'!D25)/3</f>
        <v>1858532.3333333333</v>
      </c>
      <c r="E25" s="68">
        <f t="shared" si="3"/>
        <v>245.54529440260711</v>
      </c>
      <c r="F25" s="95">
        <f t="shared" si="4"/>
        <v>619510.77777777775</v>
      </c>
      <c r="G25" s="59"/>
      <c r="H25" s="59"/>
      <c r="I25" s="59"/>
      <c r="J25" s="59"/>
      <c r="K25" s="59"/>
      <c r="L25" s="59"/>
      <c r="M25" s="59"/>
      <c r="N25" s="59"/>
    </row>
    <row r="26" spans="1:14" ht="18.75" x14ac:dyDescent="0.3">
      <c r="A26" s="67" t="s">
        <v>28</v>
      </c>
      <c r="B26" s="68">
        <f>('Jul 09'!B26+'Ago 09'!B26+'Sep 09'!B26)/3</f>
        <v>6902.666666666667</v>
      </c>
      <c r="C26" s="68">
        <f>('Jul 09'!C26+'Ago 09'!C26+'Sep 09'!C26)/3</f>
        <v>15369.666666666666</v>
      </c>
      <c r="D26" s="68">
        <f>('Jul 09'!D26+'Ago 09'!D26+'Sep 09'!D26)/3</f>
        <v>1787028.6666666667</v>
      </c>
      <c r="E26" s="68">
        <f t="shared" si="3"/>
        <v>258.88960788101218</v>
      </c>
      <c r="F26" s="95">
        <f t="shared" si="4"/>
        <v>595676.22222222225</v>
      </c>
      <c r="G26" s="59"/>
      <c r="H26" s="59"/>
      <c r="I26" s="59"/>
      <c r="J26" s="59"/>
      <c r="K26" s="59"/>
      <c r="L26" s="59"/>
      <c r="M26" s="59"/>
      <c r="N26" s="59"/>
    </row>
    <row r="27" spans="1:14" ht="18.75" x14ac:dyDescent="0.3">
      <c r="A27" s="67" t="s">
        <v>29</v>
      </c>
      <c r="B27" s="68">
        <f>('Jul 09'!B27+'Ago 09'!B27+'Sep 09'!B27)/3</f>
        <v>8953.6666666666661</v>
      </c>
      <c r="C27" s="68">
        <f>('Jul 09'!C27+'Ago 09'!C27+'Sep 09'!C27)/3</f>
        <v>18338.666666666668</v>
      </c>
      <c r="D27" s="68">
        <f>('Jul 09'!D27+'Ago 09'!D27+'Sep 09'!D27)/3</f>
        <v>2138011.6666666665</v>
      </c>
      <c r="E27" s="68">
        <f t="shared" si="3"/>
        <v>238.78615837087227</v>
      </c>
      <c r="F27" s="95">
        <f t="shared" si="4"/>
        <v>712670.5555555555</v>
      </c>
      <c r="G27" s="59"/>
      <c r="H27" s="59"/>
      <c r="I27" s="59"/>
      <c r="J27" s="59"/>
      <c r="K27" s="59"/>
      <c r="L27" s="59"/>
      <c r="M27" s="59"/>
      <c r="N27" s="59"/>
    </row>
    <row r="28" spans="1:14" ht="18.75" x14ac:dyDescent="0.3">
      <c r="A28" s="67" t="s">
        <v>30</v>
      </c>
      <c r="B28" s="68">
        <f>('Jul 09'!B28+'Ago 09'!B28+'Sep 09'!B28)/3</f>
        <v>5919.666666666667</v>
      </c>
      <c r="C28" s="68">
        <f>('Jul 09'!C28+'Ago 09'!C28+'Sep 09'!C28)/3</f>
        <v>13945</v>
      </c>
      <c r="D28" s="68">
        <f>('Jul 09'!D28+'Ago 09'!D28+'Sep 09'!D28)/3</f>
        <v>1594824.6666666667</v>
      </c>
      <c r="E28" s="68">
        <f t="shared" si="3"/>
        <v>269.41122810969085</v>
      </c>
      <c r="F28" s="95">
        <f t="shared" si="4"/>
        <v>531608.22222222225</v>
      </c>
      <c r="G28" s="59"/>
      <c r="H28" s="59"/>
      <c r="I28" s="59"/>
      <c r="J28" s="59"/>
      <c r="K28" s="59"/>
      <c r="L28" s="59"/>
      <c r="M28" s="59"/>
      <c r="N28" s="59"/>
    </row>
    <row r="29" spans="1:14" ht="18.75" x14ac:dyDescent="0.3">
      <c r="A29" s="67" t="s">
        <v>31</v>
      </c>
      <c r="B29" s="68">
        <f>('Jul 09'!B29+'Ago 09'!B29+'Sep 09'!B29)/3</f>
        <v>4985</v>
      </c>
      <c r="C29" s="68">
        <f>('Jul 09'!C29+'Ago 09'!C29+'Sep 09'!C29)/3</f>
        <v>10928</v>
      </c>
      <c r="D29" s="68">
        <f>('Jul 09'!D29+'Ago 09'!D29+'Sep 09'!D29)/3</f>
        <v>1254453.3333333333</v>
      </c>
      <c r="E29" s="68">
        <f t="shared" si="3"/>
        <v>251.64560347709795</v>
      </c>
      <c r="F29" s="95">
        <f t="shared" si="4"/>
        <v>418151.11111111107</v>
      </c>
      <c r="G29" s="59"/>
      <c r="H29" s="59"/>
      <c r="I29" s="59"/>
      <c r="J29" s="59"/>
      <c r="K29" s="59"/>
      <c r="L29" s="59"/>
      <c r="M29" s="59"/>
      <c r="N29" s="59"/>
    </row>
    <row r="30" spans="1:14" ht="19.5" thickBot="1" x14ac:dyDescent="0.35">
      <c r="A30" s="76" t="s">
        <v>140</v>
      </c>
      <c r="B30" s="108">
        <f>('Jul 09'!B30+'Ago 09'!B30+'Sep 09'!B30)/3</f>
        <v>5107.333333333333</v>
      </c>
      <c r="C30" s="108">
        <f>('Jul 09'!C30+'Ago 09'!C30+'Sep 09'!C30)/3</f>
        <v>11497</v>
      </c>
      <c r="D30" s="108">
        <f>('Jul 09'!D30+'Ago 09'!D30+'Sep 09'!D30)/3</f>
        <v>1334212.3333333333</v>
      </c>
      <c r="E30" s="68">
        <f t="shared" si="3"/>
        <v>261.23462994387154</v>
      </c>
      <c r="F30" s="117">
        <f t="shared" si="4"/>
        <v>444737.44444444444</v>
      </c>
      <c r="G30" s="59"/>
      <c r="H30" s="59"/>
      <c r="I30" s="59"/>
      <c r="J30" s="59"/>
      <c r="K30" s="59"/>
      <c r="L30" s="59"/>
      <c r="M30" s="59"/>
      <c r="N30" s="59"/>
    </row>
    <row r="31" spans="1:14" ht="19.5" thickBot="1" x14ac:dyDescent="0.35">
      <c r="A31" s="64" t="s">
        <v>34</v>
      </c>
      <c r="B31" s="131">
        <f>SUM(B20:B30)</f>
        <v>64706</v>
      </c>
      <c r="C31" s="131">
        <f t="shared" ref="C31:D31" si="5">SUM(C20:C30)</f>
        <v>138564.33333333334</v>
      </c>
      <c r="D31" s="131">
        <f t="shared" si="5"/>
        <v>16090902</v>
      </c>
      <c r="E31" s="132">
        <f t="shared" si="3"/>
        <v>248.67712422341052</v>
      </c>
      <c r="F31" s="133">
        <f>D31/3</f>
        <v>5363634</v>
      </c>
      <c r="G31" s="59"/>
      <c r="H31" s="59"/>
      <c r="I31" s="59"/>
      <c r="J31" s="59"/>
      <c r="K31" s="59"/>
      <c r="L31" s="59"/>
      <c r="M31" s="59"/>
      <c r="N31" s="59"/>
    </row>
    <row r="32" spans="1:14" ht="19.5" thickBot="1" x14ac:dyDescent="0.35">
      <c r="A32" s="73"/>
      <c r="B32" s="78"/>
      <c r="C32" s="78"/>
      <c r="D32" s="91"/>
      <c r="E32" s="74"/>
      <c r="F32" s="111"/>
      <c r="G32" s="59"/>
      <c r="H32" s="59"/>
      <c r="I32" s="59"/>
      <c r="J32" s="59"/>
      <c r="K32" s="59"/>
      <c r="L32" s="59"/>
      <c r="M32" s="59"/>
      <c r="N32" s="59"/>
    </row>
    <row r="33" spans="1:14" ht="19.5" thickBot="1" x14ac:dyDescent="0.35">
      <c r="A33" s="112" t="s">
        <v>35</v>
      </c>
      <c r="B33" s="129"/>
      <c r="C33" s="129"/>
      <c r="D33" s="114"/>
      <c r="E33" s="129"/>
      <c r="F33" s="123"/>
      <c r="G33" s="59"/>
      <c r="H33" s="59"/>
      <c r="I33" s="59"/>
      <c r="J33" s="59"/>
      <c r="K33" s="59"/>
      <c r="L33" s="59"/>
      <c r="M33" s="59"/>
      <c r="N33" s="59"/>
    </row>
    <row r="34" spans="1:14" ht="18.75" x14ac:dyDescent="0.3">
      <c r="A34" s="115" t="s">
        <v>36</v>
      </c>
      <c r="B34" s="75">
        <f>('Jul 09'!B35+'Ago 09'!B35+'Sep 09'!B35)/3</f>
        <v>7760</v>
      </c>
      <c r="C34" s="75">
        <f>('Jul 09'!C35+'Ago 09'!C35+'Sep 09'!C35)/3</f>
        <v>16644</v>
      </c>
      <c r="D34" s="75">
        <f>('Jul 09'!D35+'Ago 09'!D35+'Sep 09'!D35)/3</f>
        <v>1931535.3333333333</v>
      </c>
      <c r="E34" s="116">
        <f t="shared" ref="E34:E47" si="6">D34/B34</f>
        <v>248.90919243986252</v>
      </c>
      <c r="F34" s="94">
        <f>D34/3</f>
        <v>643845.11111111112</v>
      </c>
      <c r="G34" s="59"/>
      <c r="H34" s="59"/>
      <c r="I34" s="59"/>
      <c r="J34" s="59"/>
      <c r="K34" s="59"/>
      <c r="L34" s="59"/>
      <c r="M34" s="59"/>
      <c r="N34" s="59"/>
    </row>
    <row r="35" spans="1:14" ht="18.75" x14ac:dyDescent="0.3">
      <c r="A35" s="67" t="s">
        <v>37</v>
      </c>
      <c r="B35" s="68">
        <f>('Jul 09'!B36+'Ago 09'!B36+'Sep 09'!B36)/3</f>
        <v>7730.666666666667</v>
      </c>
      <c r="C35" s="68">
        <f>('Jul 09'!C36+'Ago 09'!C36+'Sep 09'!C36)/3</f>
        <v>15671.666666666666</v>
      </c>
      <c r="D35" s="68">
        <f>('Jul 09'!D36+'Ago 09'!D36+'Sep 09'!D36)/3</f>
        <v>1819175</v>
      </c>
      <c r="E35" s="68">
        <f t="shared" si="6"/>
        <v>235.31929113487408</v>
      </c>
      <c r="F35" s="95">
        <f t="shared" ref="F35:F46" si="7">D35/3</f>
        <v>606391.66666666663</v>
      </c>
      <c r="G35" s="16"/>
    </row>
    <row r="36" spans="1:14" ht="18.75" x14ac:dyDescent="0.3">
      <c r="A36" s="67" t="s">
        <v>38</v>
      </c>
      <c r="B36" s="68">
        <f>('Jul 09'!B37+'Ago 09'!B37+'Sep 09'!B37)/3</f>
        <v>9287.6666666666661</v>
      </c>
      <c r="C36" s="68">
        <f>('Jul 09'!C37+'Ago 09'!C37+'Sep 09'!C37)/3</f>
        <v>19500.333333333332</v>
      </c>
      <c r="D36" s="68">
        <f>('Jul 09'!D37+'Ago 09'!D37+'Sep 09'!D37)/3</f>
        <v>2240687</v>
      </c>
      <c r="E36" s="68">
        <f t="shared" si="6"/>
        <v>241.25402864013208</v>
      </c>
      <c r="F36" s="95">
        <f t="shared" si="7"/>
        <v>746895.66666666663</v>
      </c>
      <c r="G36" s="16"/>
    </row>
    <row r="37" spans="1:14" ht="18.75" x14ac:dyDescent="0.3">
      <c r="A37" s="67" t="s">
        <v>39</v>
      </c>
      <c r="B37" s="68">
        <f>('Jul 09'!B38+'Ago 09'!B38+'Sep 09'!B38)/3</f>
        <v>4445</v>
      </c>
      <c r="C37" s="68">
        <f>('Jul 09'!C38+'Ago 09'!C38+'Sep 09'!C38)/3</f>
        <v>9627.6666666666661</v>
      </c>
      <c r="D37" s="68">
        <f>('Jul 09'!D38+'Ago 09'!D38+'Sep 09'!D38)/3</f>
        <v>1123749.3333333333</v>
      </c>
      <c r="E37" s="68">
        <f t="shared" si="6"/>
        <v>252.81199850018746</v>
      </c>
      <c r="F37" s="95">
        <f t="shared" si="7"/>
        <v>374583.11111111107</v>
      </c>
      <c r="G37" s="16"/>
    </row>
    <row r="38" spans="1:14" ht="18.75" x14ac:dyDescent="0.3">
      <c r="A38" s="67" t="s">
        <v>40</v>
      </c>
      <c r="B38" s="68">
        <f>('Jul 09'!B39+'Ago 09'!B39+'Sep 09'!B39)/3</f>
        <v>7100.666666666667</v>
      </c>
      <c r="C38" s="68">
        <f>('Jul 09'!C39+'Ago 09'!C39+'Sep 09'!C39)/3</f>
        <v>15834</v>
      </c>
      <c r="D38" s="68">
        <f>('Jul 09'!D39+'Ago 09'!D39+'Sep 09'!D39)/3</f>
        <v>1827993</v>
      </c>
      <c r="E38" s="68">
        <f t="shared" si="6"/>
        <v>257.43963008168248</v>
      </c>
      <c r="F38" s="95">
        <f t="shared" si="7"/>
        <v>609331</v>
      </c>
      <c r="G38" s="16"/>
    </row>
    <row r="39" spans="1:14" ht="18.75" x14ac:dyDescent="0.3">
      <c r="A39" s="67" t="s">
        <v>41</v>
      </c>
      <c r="B39" s="68">
        <f>('Jul 09'!B40+'Ago 09'!B40+'Sep 09'!B40)/3</f>
        <v>4753.666666666667</v>
      </c>
      <c r="C39" s="68">
        <f>('Jul 09'!C40+'Ago 09'!C40+'Sep 09'!C40)/3</f>
        <v>10145.333333333334</v>
      </c>
      <c r="D39" s="68">
        <f>('Jul 09'!D40+'Ago 09'!D40+'Sep 09'!D40)/3</f>
        <v>1166918.6666666667</v>
      </c>
      <c r="E39" s="68">
        <f t="shared" si="6"/>
        <v>245.47759624149779</v>
      </c>
      <c r="F39" s="95">
        <f t="shared" si="7"/>
        <v>388972.88888888893</v>
      </c>
      <c r="G39" s="16"/>
    </row>
    <row r="40" spans="1:14" ht="18.75" x14ac:dyDescent="0.3">
      <c r="A40" s="67" t="s">
        <v>42</v>
      </c>
      <c r="B40" s="68">
        <f>('Jul 09'!B41+'Ago 09'!B41+'Sep 09'!B41)/3</f>
        <v>5641.666666666667</v>
      </c>
      <c r="C40" s="68">
        <f>('Jul 09'!C41+'Ago 09'!C41+'Sep 09'!C41)/3</f>
        <v>12437</v>
      </c>
      <c r="D40" s="68">
        <f>('Jul 09'!D41+'Ago 09'!D41+'Sep 09'!D41)/3</f>
        <v>1427122</v>
      </c>
      <c r="E40" s="68">
        <f t="shared" si="6"/>
        <v>252.96106351550958</v>
      </c>
      <c r="F40" s="95">
        <f t="shared" si="7"/>
        <v>475707.33333333331</v>
      </c>
      <c r="G40" s="16"/>
    </row>
    <row r="41" spans="1:14" ht="18.75" x14ac:dyDescent="0.3">
      <c r="A41" s="67" t="s">
        <v>43</v>
      </c>
      <c r="B41" s="68">
        <f>('Jul 09'!B42+'Ago 09'!B42+'Sep 09'!B42)/3</f>
        <v>8760</v>
      </c>
      <c r="C41" s="68">
        <f>('Jul 09'!C42+'Ago 09'!C42+'Sep 09'!C42)/3</f>
        <v>19620.666666666668</v>
      </c>
      <c r="D41" s="68">
        <f>('Jul 09'!D42+'Ago 09'!D42+'Sep 09'!D42)/3</f>
        <v>2253728</v>
      </c>
      <c r="E41" s="68">
        <f t="shared" si="6"/>
        <v>257.27488584474884</v>
      </c>
      <c r="F41" s="95">
        <f t="shared" si="7"/>
        <v>751242.66666666663</v>
      </c>
      <c r="G41" s="16"/>
    </row>
    <row r="42" spans="1:14" ht="18.75" x14ac:dyDescent="0.3">
      <c r="A42" s="67" t="s">
        <v>44</v>
      </c>
      <c r="B42" s="68">
        <f>('Jul 09'!B43+'Ago 09'!B43+'Sep 09'!B43)/3</f>
        <v>5840.333333333333</v>
      </c>
      <c r="C42" s="68">
        <f>('Jul 09'!C43+'Ago 09'!C43+'Sep 09'!C43)/3</f>
        <v>12826</v>
      </c>
      <c r="D42" s="68">
        <f>('Jul 09'!D43+'Ago 09'!D43+'Sep 09'!D43)/3</f>
        <v>1478975.3333333333</v>
      </c>
      <c r="E42" s="68">
        <f t="shared" si="6"/>
        <v>253.23474687517836</v>
      </c>
      <c r="F42" s="95">
        <f t="shared" si="7"/>
        <v>492991.77777777775</v>
      </c>
      <c r="G42" s="16"/>
    </row>
    <row r="43" spans="1:14" ht="18.75" x14ac:dyDescent="0.3">
      <c r="A43" s="67" t="s">
        <v>45</v>
      </c>
      <c r="B43" s="68">
        <f>('Jul 09'!B44+'Ago 09'!B44+'Sep 09'!B44)/3</f>
        <v>4911.333333333333</v>
      </c>
      <c r="C43" s="68">
        <f>('Jul 09'!C44+'Ago 09'!C44+'Sep 09'!C44)/3</f>
        <v>10139.666666666666</v>
      </c>
      <c r="D43" s="68">
        <f>('Jul 09'!D44+'Ago 09'!D44+'Sep 09'!D44)/3</f>
        <v>1162596.6666666667</v>
      </c>
      <c r="E43" s="68">
        <f t="shared" si="6"/>
        <v>236.71711687253975</v>
      </c>
      <c r="F43" s="95">
        <f t="shared" si="7"/>
        <v>387532.22222222225</v>
      </c>
      <c r="G43" s="16"/>
    </row>
    <row r="44" spans="1:14" ht="18.75" x14ac:dyDescent="0.3">
      <c r="A44" s="139" t="s">
        <v>46</v>
      </c>
      <c r="B44" s="68">
        <f>('Jul 09'!B45+'Ago 09'!B45+'Sep 09'!B45)/3</f>
        <v>6438</v>
      </c>
      <c r="C44" s="68">
        <f>('Jul 09'!C45+'Ago 09'!C45+'Sep 09'!C45)/3</f>
        <v>13995</v>
      </c>
      <c r="D44" s="68">
        <f>('Jul 09'!D45+'Ago 09'!D45+'Sep 09'!D45)/3</f>
        <v>1619190.3333333333</v>
      </c>
      <c r="E44" s="68">
        <f t="shared" si="6"/>
        <v>251.50517759138447</v>
      </c>
      <c r="F44" s="95">
        <f t="shared" si="7"/>
        <v>539730.11111111112</v>
      </c>
      <c r="G44" s="16"/>
    </row>
    <row r="45" spans="1:14" ht="18.75" x14ac:dyDescent="0.3">
      <c r="A45" s="67" t="s">
        <v>47</v>
      </c>
      <c r="B45" s="68">
        <f>('Jul 09'!B46+'Ago 09'!B46+'Sep 09'!B46)/3</f>
        <v>6009</v>
      </c>
      <c r="C45" s="68">
        <f>('Jul 09'!C46+'Ago 09'!C46+'Sep 09'!C46)/3</f>
        <v>12796.666666666666</v>
      </c>
      <c r="D45" s="68">
        <f>('Jul 09'!D46+'Ago 09'!D46+'Sep 09'!D46)/3</f>
        <v>1482138.3333333333</v>
      </c>
      <c r="E45" s="68">
        <f t="shared" si="6"/>
        <v>246.65307594164307</v>
      </c>
      <c r="F45" s="95">
        <f t="shared" si="7"/>
        <v>494046.11111111107</v>
      </c>
      <c r="G45" s="16"/>
    </row>
    <row r="46" spans="1:14" ht="19.5" thickBot="1" x14ac:dyDescent="0.35">
      <c r="A46" s="144" t="s">
        <v>48</v>
      </c>
      <c r="B46" s="108">
        <f>('Jul 09'!B47+'Ago 09'!B47+'Sep 09'!B47)/3</f>
        <v>4678.333333333333</v>
      </c>
      <c r="C46" s="108">
        <f>('Jul 09'!C47+'Ago 09'!C47+'Sep 09'!C47)/3</f>
        <v>9785.6666666666661</v>
      </c>
      <c r="D46" s="108">
        <f>('Jul 09'!D47+'Ago 09'!D47+'Sep 09'!D47)/3</f>
        <v>1129320.3333333333</v>
      </c>
      <c r="E46" s="68">
        <f t="shared" si="6"/>
        <v>241.39372996081227</v>
      </c>
      <c r="F46" s="145">
        <f t="shared" si="7"/>
        <v>376440.11111111107</v>
      </c>
      <c r="G46" s="16"/>
    </row>
    <row r="47" spans="1:14" ht="19.5" thickBot="1" x14ac:dyDescent="0.35">
      <c r="A47" s="64" t="s">
        <v>49</v>
      </c>
      <c r="B47" s="131">
        <f>SUM(B34:B46)</f>
        <v>83356.333333333328</v>
      </c>
      <c r="C47" s="131">
        <f t="shared" ref="C47:F47" si="8">SUM(C34:C46)</f>
        <v>179023.66666666663</v>
      </c>
      <c r="D47" s="131">
        <f t="shared" si="8"/>
        <v>20663129.333333328</v>
      </c>
      <c r="E47" s="131">
        <f t="shared" si="6"/>
        <v>247.88913459885066</v>
      </c>
      <c r="F47" s="146">
        <f t="shared" si="8"/>
        <v>6887709.777777778</v>
      </c>
      <c r="G47" s="16"/>
    </row>
    <row r="48" spans="1:14" ht="19.5" thickBot="1" x14ac:dyDescent="0.35">
      <c r="A48" s="130"/>
      <c r="B48" s="78"/>
      <c r="C48" s="78"/>
      <c r="D48" s="91"/>
      <c r="E48" s="74"/>
      <c r="F48" s="111"/>
      <c r="G48" s="16"/>
    </row>
    <row r="49" spans="1:7" ht="19.5" thickBot="1" x14ac:dyDescent="0.35">
      <c r="A49" s="112" t="s">
        <v>50</v>
      </c>
      <c r="B49" s="129"/>
      <c r="C49" s="129"/>
      <c r="D49" s="114"/>
      <c r="E49" s="129"/>
      <c r="F49" s="123"/>
      <c r="G49" s="16"/>
    </row>
    <row r="50" spans="1:7" ht="18.75" x14ac:dyDescent="0.3">
      <c r="A50" s="115" t="s">
        <v>51</v>
      </c>
      <c r="B50" s="75">
        <f>('Jul 09'!B51+'Ago 09'!B51+'Sep 09'!B51)/3</f>
        <v>4430.333333333333</v>
      </c>
      <c r="C50" s="75">
        <f>('Jul 09'!C51+'Ago 09'!C51+'Sep 09'!C51)/3</f>
        <v>9258</v>
      </c>
      <c r="D50" s="75">
        <f>('Jul 09'!D51+'Ago 09'!D51+'Sep 09'!D51)/3</f>
        <v>1076844.3333333333</v>
      </c>
      <c r="E50" s="116">
        <f t="shared" ref="E50:E57" si="9">D50/B50</f>
        <v>243.06169588443308</v>
      </c>
      <c r="F50" s="94">
        <f>D50/3</f>
        <v>358948.11111111107</v>
      </c>
      <c r="G50" s="16"/>
    </row>
    <row r="51" spans="1:7" ht="18.75" x14ac:dyDescent="0.3">
      <c r="A51" s="67" t="s">
        <v>52</v>
      </c>
      <c r="B51" s="68">
        <f>('Jul 09'!B52+'Ago 09'!B52+'Sep 09'!B52)/3</f>
        <v>7232</v>
      </c>
      <c r="C51" s="68">
        <f>('Jul 09'!C52+'Ago 09'!C52+'Sep 09'!C52)/3</f>
        <v>16643.666666666668</v>
      </c>
      <c r="D51" s="68">
        <f>('Jul 09'!D52+'Ago 09'!D52+'Sep 09'!D52)/3</f>
        <v>1926667</v>
      </c>
      <c r="E51" s="68">
        <f t="shared" si="9"/>
        <v>266.40860066371681</v>
      </c>
      <c r="F51" s="95">
        <f t="shared" ref="F51:F56" si="10">D51/3</f>
        <v>642222.33333333337</v>
      </c>
      <c r="G51" s="16"/>
    </row>
    <row r="52" spans="1:7" ht="18.75" x14ac:dyDescent="0.3">
      <c r="A52" s="67" t="s">
        <v>53</v>
      </c>
      <c r="B52" s="68">
        <f>('Jul 09'!B53+'Ago 09'!B53+'Sep 09'!B53)/3</f>
        <v>18979</v>
      </c>
      <c r="C52" s="68">
        <f>('Jul 09'!C53+'Ago 09'!C53+'Sep 09'!C53)/3</f>
        <v>38811</v>
      </c>
      <c r="D52" s="68">
        <f>('Jul 09'!D53+'Ago 09'!D53+'Sep 09'!D53)/3</f>
        <v>4486419.666666667</v>
      </c>
      <c r="E52" s="68">
        <f t="shared" si="9"/>
        <v>236.38862251260167</v>
      </c>
      <c r="F52" s="95">
        <f t="shared" si="10"/>
        <v>1495473.2222222222</v>
      </c>
      <c r="G52" s="16"/>
    </row>
    <row r="53" spans="1:7" ht="18.75" x14ac:dyDescent="0.3">
      <c r="A53" s="67" t="s">
        <v>54</v>
      </c>
      <c r="B53" s="68">
        <f>('Jul 09'!B54+'Ago 09'!B54+'Sep 09'!B54)/3</f>
        <v>5885</v>
      </c>
      <c r="C53" s="68">
        <f>('Jul 09'!C54+'Ago 09'!C54+'Sep 09'!C54)/3</f>
        <v>12816.666666666666</v>
      </c>
      <c r="D53" s="68">
        <f>('Jul 09'!D54+'Ago 09'!D54+'Sep 09'!D54)/3</f>
        <v>1464801.6666666667</v>
      </c>
      <c r="E53" s="68">
        <f t="shared" si="9"/>
        <v>248.90427640894933</v>
      </c>
      <c r="F53" s="95">
        <f t="shared" si="10"/>
        <v>488267.22222222225</v>
      </c>
      <c r="G53" s="16"/>
    </row>
    <row r="54" spans="1:7" ht="18.75" x14ac:dyDescent="0.3">
      <c r="A54" s="67" t="s">
        <v>55</v>
      </c>
      <c r="B54" s="68">
        <f>('Jul 09'!B55+'Ago 09'!B55+'Sep 09'!B55)/3</f>
        <v>4797.333333333333</v>
      </c>
      <c r="C54" s="68">
        <f>('Jul 09'!C55+'Ago 09'!C55+'Sep 09'!C55)/3</f>
        <v>10054.333333333334</v>
      </c>
      <c r="D54" s="68">
        <f>('Jul 09'!D55+'Ago 09'!D55+'Sep 09'!D55)/3</f>
        <v>1176957.3333333333</v>
      </c>
      <c r="E54" s="68">
        <f t="shared" si="9"/>
        <v>245.33574207893275</v>
      </c>
      <c r="F54" s="95">
        <f t="shared" si="10"/>
        <v>392319.11111111107</v>
      </c>
      <c r="G54" s="16"/>
    </row>
    <row r="55" spans="1:7" ht="18.75" x14ac:dyDescent="0.3">
      <c r="A55" s="67" t="s">
        <v>56</v>
      </c>
      <c r="B55" s="68">
        <f>('Jul 09'!B56+'Ago 09'!B56+'Sep 09'!B56)/3</f>
        <v>4786.333333333333</v>
      </c>
      <c r="C55" s="68">
        <f>('Jul 09'!C56+'Ago 09'!C56+'Sep 09'!C56)/3</f>
        <v>9769.6666666666661</v>
      </c>
      <c r="D55" s="68">
        <f>('Jul 09'!D56+'Ago 09'!D56+'Sep 09'!D56)/3</f>
        <v>1129443.6666666667</v>
      </c>
      <c r="E55" s="68">
        <f t="shared" si="9"/>
        <v>235.97263040601717</v>
      </c>
      <c r="F55" s="95">
        <f t="shared" si="10"/>
        <v>376481.22222222225</v>
      </c>
      <c r="G55" s="16"/>
    </row>
    <row r="56" spans="1:7" ht="19.5" thickBot="1" x14ac:dyDescent="0.35">
      <c r="A56" s="67" t="s">
        <v>57</v>
      </c>
      <c r="B56" s="108">
        <f>('Jul 09'!B57+'Ago 09'!B57+'Sep 09'!B57)/3</f>
        <v>6851</v>
      </c>
      <c r="C56" s="108">
        <f>('Jul 09'!C57+'Ago 09'!C57+'Sep 09'!C57)/3</f>
        <v>14092.333333333334</v>
      </c>
      <c r="D56" s="108">
        <f>('Jul 09'!D57+'Ago 09'!D57+'Sep 09'!D57)/3</f>
        <v>1627609.6666666667</v>
      </c>
      <c r="E56" s="71">
        <f t="shared" si="9"/>
        <v>237.57256848148691</v>
      </c>
      <c r="F56" s="117">
        <f t="shared" si="10"/>
        <v>542536.55555555562</v>
      </c>
      <c r="G56" s="16"/>
    </row>
    <row r="57" spans="1:7" ht="19.5" thickBot="1" x14ac:dyDescent="0.35">
      <c r="A57" s="64" t="s">
        <v>49</v>
      </c>
      <c r="B57" s="77">
        <f>SUM(B50:B56)</f>
        <v>52961</v>
      </c>
      <c r="C57" s="131">
        <f t="shared" ref="C57:D57" si="11">SUM(C50:C56)</f>
        <v>111445.66666666667</v>
      </c>
      <c r="D57" s="131">
        <f t="shared" si="11"/>
        <v>12888743.333333332</v>
      </c>
      <c r="E57" s="132">
        <f t="shared" si="9"/>
        <v>243.3629148492916</v>
      </c>
      <c r="F57" s="133">
        <f>D57/3</f>
        <v>4296247.7777777771</v>
      </c>
      <c r="G57" s="16"/>
    </row>
    <row r="58" spans="1:7" ht="19.5" thickBot="1" x14ac:dyDescent="0.35">
      <c r="A58" s="130"/>
      <c r="B58" s="78"/>
      <c r="C58" s="78"/>
      <c r="D58" s="91"/>
      <c r="E58" s="74"/>
      <c r="F58" s="111"/>
      <c r="G58" s="16"/>
    </row>
    <row r="59" spans="1:7" ht="19.5" thickBot="1" x14ac:dyDescent="0.35">
      <c r="A59" s="112" t="s">
        <v>58</v>
      </c>
      <c r="B59" s="129"/>
      <c r="C59" s="129"/>
      <c r="D59" s="114"/>
      <c r="E59" s="129"/>
      <c r="F59" s="123"/>
      <c r="G59" s="16"/>
    </row>
    <row r="60" spans="1:7" ht="18.75" x14ac:dyDescent="0.3">
      <c r="A60" s="115" t="s">
        <v>59</v>
      </c>
      <c r="B60" s="75">
        <f>('Jul 09'!B61+'Ago 09'!B61+'Sep 09'!B61)/3</f>
        <v>7401.333333333333</v>
      </c>
      <c r="C60" s="75">
        <f>('Jul 09'!C61+'Ago 09'!C61+'Sep 09'!C61)/3</f>
        <v>15984</v>
      </c>
      <c r="D60" s="75">
        <f>('Jul 09'!D61+'Ago 09'!D61+'Sep 09'!D61)/3</f>
        <v>1836147</v>
      </c>
      <c r="E60" s="116">
        <f t="shared" ref="E60:E69" si="12">D60/B60</f>
        <v>248.08327328409297</v>
      </c>
      <c r="F60" s="94">
        <f>D60/3</f>
        <v>612049</v>
      </c>
      <c r="G60" s="16"/>
    </row>
    <row r="61" spans="1:7" ht="18.75" x14ac:dyDescent="0.3">
      <c r="A61" s="67" t="s">
        <v>60</v>
      </c>
      <c r="B61" s="68">
        <f>('Jul 09'!B62+'Ago 09'!B62+'Sep 09'!B62)/3</f>
        <v>7994.666666666667</v>
      </c>
      <c r="C61" s="68">
        <f>('Jul 09'!C62+'Ago 09'!C62+'Sep 09'!C62)/3</f>
        <v>16741.666666666668</v>
      </c>
      <c r="D61" s="68">
        <f>('Jul 09'!D62+'Ago 09'!D62+'Sep 09'!D62)/3</f>
        <v>1939001.3333333333</v>
      </c>
      <c r="E61" s="68">
        <f t="shared" si="12"/>
        <v>242.53685790527015</v>
      </c>
      <c r="F61" s="95">
        <f t="shared" ref="F61:F68" si="13">D61/3</f>
        <v>646333.77777777775</v>
      </c>
      <c r="G61" s="16"/>
    </row>
    <row r="62" spans="1:7" ht="18.75" x14ac:dyDescent="0.3">
      <c r="A62" s="67" t="s">
        <v>61</v>
      </c>
      <c r="B62" s="68">
        <f>('Jul 09'!B63+'Ago 09'!B63+'Sep 09'!B63)/3</f>
        <v>9829</v>
      </c>
      <c r="C62" s="68">
        <f>('Jul 09'!C63+'Ago 09'!C63+'Sep 09'!C63)/3</f>
        <v>20139</v>
      </c>
      <c r="D62" s="68">
        <f>('Jul 09'!D63+'Ago 09'!D63+'Sep 09'!D63)/3</f>
        <v>2326110</v>
      </c>
      <c r="E62" s="68">
        <f t="shared" si="12"/>
        <v>236.65784922169092</v>
      </c>
      <c r="F62" s="95">
        <f t="shared" si="13"/>
        <v>775370</v>
      </c>
      <c r="G62" s="16"/>
    </row>
    <row r="63" spans="1:7" ht="18.75" x14ac:dyDescent="0.3">
      <c r="A63" s="67" t="s">
        <v>62</v>
      </c>
      <c r="B63" s="68">
        <f>('Jul 09'!B64+'Ago 09'!B64+'Sep 09'!B64)/3</f>
        <v>4659.333333333333</v>
      </c>
      <c r="C63" s="68">
        <f>('Jul 09'!C64+'Ago 09'!C64+'Sep 09'!C64)/3</f>
        <v>10784</v>
      </c>
      <c r="D63" s="68">
        <f>('Jul 09'!D64+'Ago 09'!D64+'Sep 09'!D64)/3</f>
        <v>1248771.6666666667</v>
      </c>
      <c r="E63" s="68">
        <f t="shared" si="12"/>
        <v>268.01509514952073</v>
      </c>
      <c r="F63" s="95">
        <f t="shared" si="13"/>
        <v>416257.22222222225</v>
      </c>
      <c r="G63" s="16"/>
    </row>
    <row r="64" spans="1:7" ht="18.75" x14ac:dyDescent="0.3">
      <c r="A64" s="67" t="s">
        <v>63</v>
      </c>
      <c r="B64" s="68">
        <f>('Jul 09'!B65+'Ago 09'!B65+'Sep 09'!B65)/3</f>
        <v>3474.6666666666665</v>
      </c>
      <c r="C64" s="68">
        <f>('Jul 09'!C65+'Ago 09'!C65+'Sep 09'!C65)/3</f>
        <v>7379</v>
      </c>
      <c r="D64" s="68">
        <f>('Jul 09'!D65+'Ago 09'!D65+'Sep 09'!D65)/3</f>
        <v>843880.33333333337</v>
      </c>
      <c r="E64" s="68">
        <f t="shared" si="12"/>
        <v>242.86655794320799</v>
      </c>
      <c r="F64" s="95">
        <f t="shared" si="13"/>
        <v>281293.44444444444</v>
      </c>
      <c r="G64" s="16"/>
    </row>
    <row r="65" spans="1:7" ht="18.75" x14ac:dyDescent="0.3">
      <c r="A65" s="67" t="s">
        <v>64</v>
      </c>
      <c r="B65" s="68">
        <f>('Jul 09'!B66+'Ago 09'!B66+'Sep 09'!B66)/3</f>
        <v>6313.666666666667</v>
      </c>
      <c r="C65" s="68">
        <f>('Jul 09'!C66+'Ago 09'!C66+'Sep 09'!C66)/3</f>
        <v>13478.333333333334</v>
      </c>
      <c r="D65" s="68">
        <f>('Jul 09'!D66+'Ago 09'!D66+'Sep 09'!D66)/3</f>
        <v>1556319.6666666667</v>
      </c>
      <c r="E65" s="68">
        <f t="shared" si="12"/>
        <v>246.50013198880734</v>
      </c>
      <c r="F65" s="95">
        <f t="shared" si="13"/>
        <v>518773.22222222225</v>
      </c>
      <c r="G65" s="16"/>
    </row>
    <row r="66" spans="1:7" ht="18.75" x14ac:dyDescent="0.3">
      <c r="A66" s="67" t="s">
        <v>65</v>
      </c>
      <c r="B66" s="68">
        <f>('Jul 09'!B67+'Ago 09'!B67+'Sep 09'!B67)/3</f>
        <v>2198.6666666666665</v>
      </c>
      <c r="C66" s="68">
        <f>('Jul 09'!C67+'Ago 09'!C67+'Sep 09'!C67)/3</f>
        <v>4702.666666666667</v>
      </c>
      <c r="D66" s="68">
        <f>('Jul 09'!D67+'Ago 09'!D67+'Sep 09'!D67)/3</f>
        <v>542947</v>
      </c>
      <c r="E66" s="68">
        <f t="shared" si="12"/>
        <v>246.94375379017589</v>
      </c>
      <c r="F66" s="95">
        <f t="shared" si="13"/>
        <v>180982.33333333334</v>
      </c>
      <c r="G66" s="16"/>
    </row>
    <row r="67" spans="1:7" ht="18.75" x14ac:dyDescent="0.3">
      <c r="A67" s="67" t="s">
        <v>66</v>
      </c>
      <c r="B67" s="68">
        <f>('Jul 09'!B68+'Ago 09'!B68+'Sep 09'!B68)/3</f>
        <v>7350.666666666667</v>
      </c>
      <c r="C67" s="68">
        <f>('Jul 09'!C68+'Ago 09'!C68+'Sep 09'!C68)/3</f>
        <v>15335.666666666666</v>
      </c>
      <c r="D67" s="68">
        <f>('Jul 09'!D68+'Ago 09'!D68+'Sep 09'!D68)/3</f>
        <v>1779260</v>
      </c>
      <c r="E67" s="71">
        <f t="shared" si="12"/>
        <v>242.05423544349719</v>
      </c>
      <c r="F67" s="117">
        <f t="shared" si="13"/>
        <v>593086.66666666663</v>
      </c>
      <c r="G67" s="16"/>
    </row>
    <row r="68" spans="1:7" ht="19.5" thickBot="1" x14ac:dyDescent="0.35">
      <c r="A68" s="67" t="s">
        <v>67</v>
      </c>
      <c r="B68" s="108">
        <f>('Jul 09'!B69+'Ago 09'!B69+'Sep 09'!B69)/3</f>
        <v>586.33333333333337</v>
      </c>
      <c r="C68" s="108">
        <f>('Jul 09'!C69+'Ago 09'!C69+'Sep 09'!C69)/3</f>
        <v>1117</v>
      </c>
      <c r="D68" s="108">
        <f>('Jul 09'!D69+'Ago 09'!D69+'Sep 09'!D69)/3</f>
        <v>129587.33333333333</v>
      </c>
      <c r="E68" s="71">
        <f t="shared" si="12"/>
        <v>221.01307561114268</v>
      </c>
      <c r="F68" s="117">
        <f t="shared" si="13"/>
        <v>43195.777777777774</v>
      </c>
      <c r="G68" s="16"/>
    </row>
    <row r="69" spans="1:7" ht="19.5" thickBot="1" x14ac:dyDescent="0.35">
      <c r="A69" s="64" t="s">
        <v>49</v>
      </c>
      <c r="B69" s="77">
        <f>SUM(B60:B68)</f>
        <v>49808.333333333328</v>
      </c>
      <c r="C69" s="131">
        <f t="shared" ref="C69:D69" si="14">SUM(C60:C68)</f>
        <v>105661.33333333334</v>
      </c>
      <c r="D69" s="131">
        <f t="shared" si="14"/>
        <v>12202024.333333334</v>
      </c>
      <c r="E69" s="132">
        <f t="shared" si="12"/>
        <v>244.97957503764434</v>
      </c>
      <c r="F69" s="133">
        <f>D69/3</f>
        <v>4067341.4444444445</v>
      </c>
      <c r="G69" s="16"/>
    </row>
    <row r="70" spans="1:7" ht="19.5" thickBot="1" x14ac:dyDescent="0.35">
      <c r="A70" s="130"/>
      <c r="B70" s="78"/>
      <c r="C70" s="78"/>
      <c r="D70" s="91"/>
      <c r="E70" s="74"/>
      <c r="F70" s="111"/>
      <c r="G70" s="16"/>
    </row>
    <row r="71" spans="1:7" ht="19.5" thickBot="1" x14ac:dyDescent="0.35">
      <c r="A71" s="112" t="s">
        <v>68</v>
      </c>
      <c r="B71" s="129"/>
      <c r="C71" s="129"/>
      <c r="D71" s="114"/>
      <c r="E71" s="129"/>
      <c r="F71" s="123"/>
      <c r="G71" s="16"/>
    </row>
    <row r="72" spans="1:7" ht="18.75" x14ac:dyDescent="0.3">
      <c r="A72" s="115" t="s">
        <v>69</v>
      </c>
      <c r="B72" s="75">
        <f>('Jul 09'!B95+'Ago 09'!B73+'Sep 09'!B73)/3</f>
        <v>4043.3333333333335</v>
      </c>
      <c r="C72" s="75">
        <f>('Jul 09'!C95+'Ago 09'!C73+'Sep 09'!C73)/3</f>
        <v>8582.6666666666661</v>
      </c>
      <c r="D72" s="75">
        <f>('Jul 09'!D95+'Ago 09'!D73+'Sep 09'!D73)/3</f>
        <v>986586.66666666663</v>
      </c>
      <c r="E72" s="116">
        <f t="shared" ref="E72:E78" si="15">D72/B72</f>
        <v>244.0032976092333</v>
      </c>
      <c r="F72" s="94">
        <f>D72/3</f>
        <v>328862.22222222219</v>
      </c>
      <c r="G72" s="16"/>
    </row>
    <row r="73" spans="1:7" ht="18.75" x14ac:dyDescent="0.3">
      <c r="A73" s="67" t="s">
        <v>70</v>
      </c>
      <c r="B73" s="68">
        <f>('Jul 09'!B96+'Ago 09'!B74+'Sep 09'!B74)/3</f>
        <v>6378.333333333333</v>
      </c>
      <c r="C73" s="68">
        <f>('Jul 09'!C96+'Ago 09'!C74+'Sep 09'!C74)/3</f>
        <v>12880.333333333334</v>
      </c>
      <c r="D73" s="68">
        <f>('Jul 09'!D96+'Ago 09'!D74+'Sep 09'!D74)/3</f>
        <v>1480560</v>
      </c>
      <c r="E73" s="68">
        <f t="shared" si="15"/>
        <v>232.12333420433762</v>
      </c>
      <c r="F73" s="95">
        <f t="shared" ref="F73:F77" si="16">D73/3</f>
        <v>493520</v>
      </c>
      <c r="G73" s="16"/>
    </row>
    <row r="74" spans="1:7" ht="18.75" x14ac:dyDescent="0.3">
      <c r="A74" s="67" t="s">
        <v>68</v>
      </c>
      <c r="B74" s="68">
        <f>('Jul 09'!B97+'Ago 09'!B75+'Sep 09'!B75)/3</f>
        <v>6258.333333333333</v>
      </c>
      <c r="C74" s="68">
        <f>('Jul 09'!C97+'Ago 09'!C75+'Sep 09'!C75)/3</f>
        <v>13312</v>
      </c>
      <c r="D74" s="68">
        <f>('Jul 09'!D97+'Ago 09'!D75+'Sep 09'!D75)/3</f>
        <v>1531139</v>
      </c>
      <c r="E74" s="68">
        <f t="shared" si="15"/>
        <v>244.65603195739016</v>
      </c>
      <c r="F74" s="95">
        <f t="shared" si="16"/>
        <v>510379.66666666669</v>
      </c>
      <c r="G74" s="16"/>
    </row>
    <row r="75" spans="1:7" ht="18.75" x14ac:dyDescent="0.3">
      <c r="A75" s="67" t="s">
        <v>71</v>
      </c>
      <c r="B75" s="68">
        <f>('Jul 09'!B98+'Ago 09'!B76+'Sep 09'!B76)/3</f>
        <v>3167.3333333333335</v>
      </c>
      <c r="C75" s="68">
        <f>('Jul 09'!C98+'Ago 09'!C76+'Sep 09'!C76)/3</f>
        <v>6436.333333333333</v>
      </c>
      <c r="D75" s="68">
        <f>('Jul 09'!D98+'Ago 09'!D76+'Sep 09'!D76)/3</f>
        <v>745139.66666666663</v>
      </c>
      <c r="E75" s="68">
        <f t="shared" si="15"/>
        <v>235.25773521363922</v>
      </c>
      <c r="F75" s="95">
        <f t="shared" si="16"/>
        <v>248379.88888888888</v>
      </c>
      <c r="G75" s="16"/>
    </row>
    <row r="76" spans="1:7" ht="18.75" x14ac:dyDescent="0.3">
      <c r="A76" s="67" t="s">
        <v>72</v>
      </c>
      <c r="B76" s="68">
        <f>('Jul 09'!B99+'Ago 09'!B77+'Sep 09'!B77)/3</f>
        <v>5223.333333333333</v>
      </c>
      <c r="C76" s="68">
        <f>('Jul 09'!C99+'Ago 09'!C77+'Sep 09'!C77)/3</f>
        <v>11046</v>
      </c>
      <c r="D76" s="68">
        <f>('Jul 09'!D99+'Ago 09'!D77+'Sep 09'!D77)/3</f>
        <v>1271452</v>
      </c>
      <c r="E76" s="68">
        <f t="shared" si="15"/>
        <v>243.41774090619018</v>
      </c>
      <c r="F76" s="95">
        <f t="shared" si="16"/>
        <v>423817.33333333331</v>
      </c>
      <c r="G76" s="16"/>
    </row>
    <row r="77" spans="1:7" ht="19.5" thickBot="1" x14ac:dyDescent="0.35">
      <c r="A77" s="76" t="s">
        <v>73</v>
      </c>
      <c r="B77" s="108">
        <f>('Jul 09'!B100+'Ago 09'!B78+'Sep 09'!B78)/3</f>
        <v>2759.3333333333335</v>
      </c>
      <c r="C77" s="108">
        <f>('Jul 09'!C100+'Ago 09'!C78+'Sep 09'!C78)/3</f>
        <v>6198</v>
      </c>
      <c r="D77" s="108">
        <f>('Jul 09'!D100+'Ago 09'!D78+'Sep 09'!D78)/3</f>
        <v>695549.66666666663</v>
      </c>
      <c r="E77" s="71">
        <f t="shared" si="15"/>
        <v>252.07163566078759</v>
      </c>
      <c r="F77" s="117">
        <f t="shared" si="16"/>
        <v>231849.88888888888</v>
      </c>
      <c r="G77" s="16"/>
    </row>
    <row r="78" spans="1:7" ht="19.5" thickBot="1" x14ac:dyDescent="0.35">
      <c r="A78" s="64" t="s">
        <v>49</v>
      </c>
      <c r="B78" s="131">
        <f>SUM(B72:B77)</f>
        <v>27829.999999999996</v>
      </c>
      <c r="C78" s="131">
        <f t="shared" ref="C78:D78" si="17">SUM(C72:C77)</f>
        <v>58455.333333333336</v>
      </c>
      <c r="D78" s="131">
        <f t="shared" si="17"/>
        <v>6710427</v>
      </c>
      <c r="E78" s="132">
        <f t="shared" si="15"/>
        <v>241.12206252245781</v>
      </c>
      <c r="F78" s="133">
        <f>D78/3</f>
        <v>2236809</v>
      </c>
      <c r="G78" s="16"/>
    </row>
    <row r="79" spans="1:7" ht="19.5" thickBot="1" x14ac:dyDescent="0.35">
      <c r="A79" s="130"/>
      <c r="B79" s="78"/>
      <c r="C79" s="78"/>
      <c r="D79" s="91"/>
      <c r="E79" s="74"/>
      <c r="F79" s="111"/>
      <c r="G79" s="16"/>
    </row>
    <row r="80" spans="1:7" ht="19.5" thickBot="1" x14ac:dyDescent="0.35">
      <c r="A80" s="112" t="s">
        <v>74</v>
      </c>
      <c r="B80" s="129"/>
      <c r="C80" s="129"/>
      <c r="D80" s="114"/>
      <c r="E80" s="129"/>
      <c r="F80" s="123"/>
      <c r="G80" s="16"/>
    </row>
    <row r="81" spans="1:7" ht="18.75" x14ac:dyDescent="0.3">
      <c r="A81" s="115" t="s">
        <v>75</v>
      </c>
      <c r="B81" s="75">
        <f>('Jul 09'!B82+'Ago 09'!B82+'Sep 09'!B82)/3</f>
        <v>2007</v>
      </c>
      <c r="C81" s="75">
        <f>('Jul 09'!C82+'Ago 09'!C82+'Sep 09'!C82)/3</f>
        <v>4174</v>
      </c>
      <c r="D81" s="75">
        <f>('Jul 09'!D82+'Ago 09'!D82+'Sep 09'!D82)/3</f>
        <v>474940</v>
      </c>
      <c r="E81" s="116">
        <f t="shared" ref="E81:E91" si="18">D81/B81</f>
        <v>236.6417538614848</v>
      </c>
      <c r="F81" s="94">
        <f>D81/3</f>
        <v>158313.33333333334</v>
      </c>
      <c r="G81" s="16"/>
    </row>
    <row r="82" spans="1:7" ht="18.75" x14ac:dyDescent="0.3">
      <c r="A82" s="67" t="s">
        <v>76</v>
      </c>
      <c r="B82" s="68">
        <f>('Jul 09'!B83+'Ago 09'!B83+'Sep 09'!B83)/3</f>
        <v>172.66666666666666</v>
      </c>
      <c r="C82" s="68">
        <f>('Jul 09'!C83+'Ago 09'!C83+'Sep 09'!C83)/3</f>
        <v>381.66666666666669</v>
      </c>
      <c r="D82" s="68">
        <f>('Jul 09'!D83+'Ago 09'!D83+'Sep 09'!D83)/3</f>
        <v>41424</v>
      </c>
      <c r="E82" s="68">
        <f t="shared" si="18"/>
        <v>239.90733590733592</v>
      </c>
      <c r="F82" s="95">
        <f t="shared" ref="F82:F90" si="19">D82/3</f>
        <v>13808</v>
      </c>
      <c r="G82" s="16"/>
    </row>
    <row r="83" spans="1:7" ht="18.75" x14ac:dyDescent="0.3">
      <c r="A83" s="67" t="s">
        <v>77</v>
      </c>
      <c r="B83" s="68">
        <f>('Jul 09'!B84+'Ago 09'!B84+'Sep 09'!B84)/3</f>
        <v>6222.333333333333</v>
      </c>
      <c r="C83" s="68">
        <f>('Jul 09'!C84+'Ago 09'!C84+'Sep 09'!C84)/3</f>
        <v>12924.333333333334</v>
      </c>
      <c r="D83" s="68">
        <f>('Jul 09'!D84+'Ago 09'!D84+'Sep 09'!D84)/3</f>
        <v>1497524</v>
      </c>
      <c r="E83" s="68">
        <f t="shared" si="18"/>
        <v>240.66920233567259</v>
      </c>
      <c r="F83" s="95">
        <f t="shared" si="19"/>
        <v>499174.66666666669</v>
      </c>
      <c r="G83" s="16"/>
    </row>
    <row r="84" spans="1:7" ht="18.75" x14ac:dyDescent="0.3">
      <c r="A84" s="67" t="s">
        <v>74</v>
      </c>
      <c r="B84" s="68">
        <f>('Jul 09'!B85+'Ago 09'!B85+'Sep 09'!B85)/3</f>
        <v>10007</v>
      </c>
      <c r="C84" s="68">
        <f>('Jul 09'!C85+'Ago 09'!C85+'Sep 09'!C85)/3</f>
        <v>19945.666666666668</v>
      </c>
      <c r="D84" s="68">
        <f>('Jul 09'!D85+'Ago 09'!D85+'Sep 09'!D85)/3</f>
        <v>2314422</v>
      </c>
      <c r="E84" s="68">
        <f t="shared" si="18"/>
        <v>231.28030378734886</v>
      </c>
      <c r="F84" s="95">
        <f t="shared" si="19"/>
        <v>771474</v>
      </c>
      <c r="G84" s="16"/>
    </row>
    <row r="85" spans="1:7" ht="18.75" x14ac:dyDescent="0.3">
      <c r="A85" s="67" t="s">
        <v>78</v>
      </c>
      <c r="B85" s="68">
        <f>('Jul 09'!B86+'Ago 09'!B86+'Sep 09'!B86)/3</f>
        <v>7433.666666666667</v>
      </c>
      <c r="C85" s="68">
        <f>('Jul 09'!C86+'Ago 09'!C86+'Sep 09'!C86)/3</f>
        <v>15798</v>
      </c>
      <c r="D85" s="68">
        <f>('Jul 09'!D86+'Ago 09'!D86+'Sep 09'!D86)/3</f>
        <v>1843817.3333333333</v>
      </c>
      <c r="E85" s="68">
        <f t="shared" si="18"/>
        <v>248.03605219496882</v>
      </c>
      <c r="F85" s="95">
        <f t="shared" si="19"/>
        <v>614605.77777777775</v>
      </c>
      <c r="G85" s="16"/>
    </row>
    <row r="86" spans="1:7" ht="18.75" x14ac:dyDescent="0.3">
      <c r="A86" s="67" t="s">
        <v>79</v>
      </c>
      <c r="B86" s="68">
        <f>('Jul 09'!B87+'Ago 09'!B87+'Sep 09'!B87)/3</f>
        <v>6242</v>
      </c>
      <c r="C86" s="68">
        <f>('Jul 09'!C87+'Ago 09'!C87+'Sep 09'!C87)/3</f>
        <v>12845.666666666666</v>
      </c>
      <c r="D86" s="68">
        <f>('Jul 09'!D87+'Ago 09'!D87+'Sep 09'!D87)/3</f>
        <v>1500590.3333333333</v>
      </c>
      <c r="E86" s="68">
        <f t="shared" si="18"/>
        <v>240.40216810851223</v>
      </c>
      <c r="F86" s="95">
        <f t="shared" si="19"/>
        <v>500196.77777777775</v>
      </c>
      <c r="G86" s="16"/>
    </row>
    <row r="87" spans="1:7" ht="18.75" x14ac:dyDescent="0.3">
      <c r="A87" s="67" t="s">
        <v>80</v>
      </c>
      <c r="B87" s="68">
        <f>('Jul 09'!B88+'Ago 09'!B88+'Sep 09'!B88)/3</f>
        <v>2624.3333333333335</v>
      </c>
      <c r="C87" s="68">
        <f>('Jul 09'!C88+'Ago 09'!C88+'Sep 09'!C88)/3</f>
        <v>5434</v>
      </c>
      <c r="D87" s="68">
        <f>('Jul 09'!D88+'Ago 09'!D88+'Sep 09'!D88)/3</f>
        <v>624306</v>
      </c>
      <c r="E87" s="68">
        <f t="shared" si="18"/>
        <v>237.89127397434268</v>
      </c>
      <c r="F87" s="95">
        <f t="shared" si="19"/>
        <v>208102</v>
      </c>
      <c r="G87" s="16"/>
    </row>
    <row r="88" spans="1:7" ht="18.75" x14ac:dyDescent="0.3">
      <c r="A88" s="67" t="s">
        <v>81</v>
      </c>
      <c r="B88" s="68">
        <f>('Jul 09'!B89+'Ago 09'!B89+'Sep 09'!B89)/3</f>
        <v>4712</v>
      </c>
      <c r="C88" s="68">
        <f>('Jul 09'!C89+'Ago 09'!C89+'Sep 09'!C89)/3</f>
        <v>9966.6666666666661</v>
      </c>
      <c r="D88" s="68">
        <f>('Jul 09'!D89+'Ago 09'!D89+'Sep 09'!D89)/3</f>
        <v>1149427.3333333333</v>
      </c>
      <c r="E88" s="68">
        <f t="shared" si="18"/>
        <v>243.93619128466327</v>
      </c>
      <c r="F88" s="95">
        <f t="shared" si="19"/>
        <v>383142.44444444444</v>
      </c>
      <c r="G88" s="16"/>
    </row>
    <row r="89" spans="1:7" ht="18.75" x14ac:dyDescent="0.3">
      <c r="A89" s="67" t="s">
        <v>82</v>
      </c>
      <c r="B89" s="68">
        <f>('Jul 09'!B90+'Ago 09'!B90+'Sep 09'!B90)/3</f>
        <v>1922</v>
      </c>
      <c r="C89" s="68">
        <f>('Jul 09'!C90+'Ago 09'!C90+'Sep 09'!C90)/3</f>
        <v>3951.6666666666665</v>
      </c>
      <c r="D89" s="68">
        <f>('Jul 09'!D90+'Ago 09'!D90+'Sep 09'!D90)/3</f>
        <v>458719.66666666669</v>
      </c>
      <c r="E89" s="68">
        <f t="shared" si="18"/>
        <v>238.6678806798474</v>
      </c>
      <c r="F89" s="95">
        <f t="shared" si="19"/>
        <v>152906.55555555556</v>
      </c>
      <c r="G89" s="16"/>
    </row>
    <row r="90" spans="1:7" ht="19.5" thickBot="1" x14ac:dyDescent="0.35">
      <c r="A90" s="69" t="s">
        <v>83</v>
      </c>
      <c r="B90" s="108">
        <f>('Jul 09'!B91+'Ago 09'!B91+'Sep 09'!B91)/3</f>
        <v>8350</v>
      </c>
      <c r="C90" s="108">
        <f>('Jul 09'!C91+'Ago 09'!C91+'Sep 09'!C91)/3</f>
        <v>17183</v>
      </c>
      <c r="D90" s="108">
        <f>('Jul 09'!D91+'Ago 09'!D91+'Sep 09'!D91)/3</f>
        <v>1980076</v>
      </c>
      <c r="E90" s="70">
        <f t="shared" si="18"/>
        <v>237.13485029940119</v>
      </c>
      <c r="F90" s="96">
        <f t="shared" si="19"/>
        <v>660025.33333333337</v>
      </c>
      <c r="G90" s="16"/>
    </row>
    <row r="91" spans="1:7" ht="19.5" thickBot="1" x14ac:dyDescent="0.35">
      <c r="A91" s="64" t="s">
        <v>49</v>
      </c>
      <c r="B91" s="131">
        <f>SUM(B81:B90)</f>
        <v>49693</v>
      </c>
      <c r="C91" s="131">
        <f t="shared" ref="C91:D91" si="20">SUM(C81:C90)</f>
        <v>102604.66666666669</v>
      </c>
      <c r="D91" s="131">
        <f t="shared" si="20"/>
        <v>11885246.666666666</v>
      </c>
      <c r="E91" s="132">
        <f t="shared" si="18"/>
        <v>239.17345836771108</v>
      </c>
      <c r="F91" s="133">
        <f>D91/3</f>
        <v>3961748.8888888885</v>
      </c>
      <c r="G91" s="16"/>
    </row>
    <row r="92" spans="1:7" ht="19.5" thickBot="1" x14ac:dyDescent="0.35">
      <c r="A92" s="130"/>
      <c r="B92" s="78"/>
      <c r="C92" s="78"/>
      <c r="D92" s="91"/>
      <c r="E92" s="74"/>
      <c r="F92" s="111"/>
      <c r="G92" s="16"/>
    </row>
    <row r="93" spans="1:7" ht="19.5" thickBot="1" x14ac:dyDescent="0.35">
      <c r="A93" s="112" t="s">
        <v>84</v>
      </c>
      <c r="B93" s="129"/>
      <c r="C93" s="129"/>
      <c r="D93" s="114"/>
      <c r="E93" s="129"/>
      <c r="F93" s="123"/>
      <c r="G93" s="16"/>
    </row>
    <row r="94" spans="1:7" ht="18.75" x14ac:dyDescent="0.3">
      <c r="A94" s="115" t="s">
        <v>85</v>
      </c>
      <c r="B94" s="75">
        <f>('Jul 09'!B95+'Ago 09'!B95+'Sep 09'!B95)/3</f>
        <v>4968</v>
      </c>
      <c r="C94" s="75">
        <f>('Jul 09'!C95+'Ago 09'!C95+'Sep 09'!C95)/3</f>
        <v>10311</v>
      </c>
      <c r="D94" s="75">
        <f>('Jul 09'!D95+'Ago 09'!D95+'Sep 09'!D95)/3</f>
        <v>1185884</v>
      </c>
      <c r="E94" s="116">
        <f t="shared" ref="E94:E104" si="21">D94/B94</f>
        <v>238.70450885668276</v>
      </c>
      <c r="F94" s="94">
        <f>D94/3</f>
        <v>395294.66666666669</v>
      </c>
      <c r="G94" s="16"/>
    </row>
    <row r="95" spans="1:7" ht="18.75" x14ac:dyDescent="0.3">
      <c r="A95" s="67" t="s">
        <v>86</v>
      </c>
      <c r="B95" s="68">
        <f>('Jul 09'!B96+'Ago 09'!B96+'Sep 09'!B96)/3</f>
        <v>6896.666666666667</v>
      </c>
      <c r="C95" s="68">
        <f>('Jul 09'!C96+'Ago 09'!C96+'Sep 09'!C96)/3</f>
        <v>14587.666666666666</v>
      </c>
      <c r="D95" s="68">
        <f>('Jul 09'!D96+'Ago 09'!D96+'Sep 09'!D96)/3</f>
        <v>1689040.3333333333</v>
      </c>
      <c r="E95" s="68">
        <f t="shared" si="21"/>
        <v>244.90676655389075</v>
      </c>
      <c r="F95" s="95">
        <f t="shared" ref="F95:F104" si="22">D95/3</f>
        <v>563013.44444444438</v>
      </c>
      <c r="G95" s="16"/>
    </row>
    <row r="96" spans="1:7" ht="18.75" x14ac:dyDescent="0.3">
      <c r="A96" s="67" t="s">
        <v>87</v>
      </c>
      <c r="B96" s="68">
        <f>('Jul 09'!B97+'Ago 09'!B97+'Sep 09'!B97)/3</f>
        <v>3832</v>
      </c>
      <c r="C96" s="68">
        <f>('Jul 09'!C97+'Ago 09'!C97+'Sep 09'!C97)/3</f>
        <v>8395.6666666666661</v>
      </c>
      <c r="D96" s="68">
        <f>('Jul 09'!D97+'Ago 09'!D97+'Sep 09'!D97)/3</f>
        <v>969614.33333333337</v>
      </c>
      <c r="E96" s="68">
        <f t="shared" si="21"/>
        <v>253.03088030619347</v>
      </c>
      <c r="F96" s="95">
        <f t="shared" si="22"/>
        <v>323204.77777777781</v>
      </c>
      <c r="G96" s="16"/>
    </row>
    <row r="97" spans="1:7" ht="18.75" x14ac:dyDescent="0.3">
      <c r="A97" s="67" t="s">
        <v>88</v>
      </c>
      <c r="B97" s="68">
        <f>('Jul 09'!B98+'Ago 09'!B98+'Sep 09'!B98)/3</f>
        <v>2189</v>
      </c>
      <c r="C97" s="68">
        <f>('Jul 09'!C98+'Ago 09'!C98+'Sep 09'!C98)/3</f>
        <v>4192</v>
      </c>
      <c r="D97" s="68">
        <f>('Jul 09'!D98+'Ago 09'!D98+'Sep 09'!D98)/3</f>
        <v>487637.33333333331</v>
      </c>
      <c r="E97" s="68">
        <f t="shared" si="21"/>
        <v>222.76716917922948</v>
      </c>
      <c r="F97" s="95">
        <f t="shared" si="22"/>
        <v>162545.77777777778</v>
      </c>
      <c r="G97" s="16"/>
    </row>
    <row r="98" spans="1:7" ht="18.75" x14ac:dyDescent="0.3">
      <c r="A98" s="67" t="s">
        <v>89</v>
      </c>
      <c r="B98" s="68">
        <f>('Jul 09'!B99+'Ago 09'!B99+'Sep 09'!B99)/3</f>
        <v>4607</v>
      </c>
      <c r="C98" s="68">
        <f>('Jul 09'!C99+'Ago 09'!C99+'Sep 09'!C99)/3</f>
        <v>9907.3333333333339</v>
      </c>
      <c r="D98" s="68">
        <f>('Jul 09'!D99+'Ago 09'!D99+'Sep 09'!D99)/3</f>
        <v>1143225</v>
      </c>
      <c r="E98" s="68">
        <f t="shared" si="21"/>
        <v>248.14955502496201</v>
      </c>
      <c r="F98" s="95">
        <f t="shared" si="22"/>
        <v>381075</v>
      </c>
      <c r="G98" s="16"/>
    </row>
    <row r="99" spans="1:7" ht="18.75" x14ac:dyDescent="0.3">
      <c r="A99" s="67" t="s">
        <v>90</v>
      </c>
      <c r="B99" s="68">
        <f>('Jul 09'!B100+'Ago 09'!B100+'Sep 09'!B100)/3</f>
        <v>1055.6666666666667</v>
      </c>
      <c r="C99" s="68">
        <f>('Jul 09'!C100+'Ago 09'!C100+'Sep 09'!C100)/3</f>
        <v>2507.3333333333335</v>
      </c>
      <c r="D99" s="68">
        <f>('Jul 09'!D100+'Ago 09'!D100+'Sep 09'!D100)/3</f>
        <v>287441.33333333331</v>
      </c>
      <c r="E99" s="68">
        <f t="shared" si="21"/>
        <v>272.28418061256707</v>
      </c>
      <c r="F99" s="95">
        <f t="shared" si="22"/>
        <v>95813.777777777766</v>
      </c>
      <c r="G99" s="16"/>
    </row>
    <row r="100" spans="1:7" ht="18.75" x14ac:dyDescent="0.3">
      <c r="A100" s="67" t="s">
        <v>91</v>
      </c>
      <c r="B100" s="68">
        <f>('Jul 09'!B101+'Ago 09'!B101+'Sep 09'!B101)/3</f>
        <v>7328.333333333333</v>
      </c>
      <c r="C100" s="68">
        <f>('Jul 09'!C101+'Ago 09'!C101+'Sep 09'!C101)/3</f>
        <v>15052.666666666666</v>
      </c>
      <c r="D100" s="68">
        <f>('Jul 09'!D101+'Ago 09'!D101+'Sep 09'!D101)/3</f>
        <v>1753602</v>
      </c>
      <c r="E100" s="68">
        <f t="shared" si="21"/>
        <v>239.29069820332046</v>
      </c>
      <c r="F100" s="95">
        <f t="shared" si="22"/>
        <v>584534</v>
      </c>
      <c r="G100" s="16"/>
    </row>
    <row r="101" spans="1:7" ht="18.75" x14ac:dyDescent="0.3">
      <c r="A101" s="67" t="s">
        <v>92</v>
      </c>
      <c r="B101" s="68">
        <f>('Jul 09'!B102+'Ago 09'!B102+'Sep 09'!B102)/3</f>
        <v>6672</v>
      </c>
      <c r="C101" s="68">
        <f>('Jul 09'!C102+'Ago 09'!C102+'Sep 09'!C102)/3</f>
        <v>12671.666666666666</v>
      </c>
      <c r="D101" s="68">
        <f>('Jul 09'!D102+'Ago 09'!D102+'Sep 09'!D102)/3</f>
        <v>1508789</v>
      </c>
      <c r="E101" s="68">
        <f t="shared" si="21"/>
        <v>226.13744004796163</v>
      </c>
      <c r="F101" s="95">
        <f t="shared" si="22"/>
        <v>502929.66666666669</v>
      </c>
      <c r="G101" s="16"/>
    </row>
    <row r="102" spans="1:7" ht="18.75" x14ac:dyDescent="0.3">
      <c r="A102" s="83" t="s">
        <v>93</v>
      </c>
      <c r="B102" s="68">
        <f>('Jul 09'!B103+'Ago 09'!B103+'Sep 09'!B103)/3</f>
        <v>3867.6666666666665</v>
      </c>
      <c r="C102" s="68">
        <f>('Jul 09'!C103+'Ago 09'!C103+'Sep 09'!C103)/3</f>
        <v>8414</v>
      </c>
      <c r="D102" s="68">
        <f>('Jul 09'!D103+'Ago 09'!D103+'Sep 09'!D103)/3</f>
        <v>957462.66666666663</v>
      </c>
      <c r="E102" s="68">
        <f t="shared" si="21"/>
        <v>247.5556321640955</v>
      </c>
      <c r="F102" s="95">
        <f t="shared" si="22"/>
        <v>319154.22222222219</v>
      </c>
      <c r="G102" s="16"/>
    </row>
    <row r="103" spans="1:7" ht="19.5" thickBot="1" x14ac:dyDescent="0.35">
      <c r="A103" s="69" t="s">
        <v>94</v>
      </c>
      <c r="B103" s="108">
        <f>('Jul 09'!B104+'Ago 09'!B104+'Sep 09'!B104)/3</f>
        <v>5845.666666666667</v>
      </c>
      <c r="C103" s="108">
        <f>('Jul 09'!C104+'Ago 09'!C104+'Sep 09'!C104)/3</f>
        <v>12168.333333333334</v>
      </c>
      <c r="D103" s="108">
        <f>('Jul 09'!D104+'Ago 09'!D104+'Sep 09'!D104)/3</f>
        <v>1410108</v>
      </c>
      <c r="E103" s="70">
        <f t="shared" si="21"/>
        <v>241.22278610936874</v>
      </c>
      <c r="F103" s="96">
        <f t="shared" si="22"/>
        <v>470036</v>
      </c>
      <c r="G103" s="16"/>
    </row>
    <row r="104" spans="1:7" ht="19.5" thickBot="1" x14ac:dyDescent="0.35">
      <c r="A104" s="64" t="s">
        <v>49</v>
      </c>
      <c r="B104" s="131">
        <f>SUM(B94:B103)</f>
        <v>47262</v>
      </c>
      <c r="C104" s="131">
        <f t="shared" ref="C104:D104" si="23">SUM(C94:C103)</f>
        <v>98207.666666666657</v>
      </c>
      <c r="D104" s="131">
        <f t="shared" si="23"/>
        <v>11392803.999999998</v>
      </c>
      <c r="E104" s="132">
        <f t="shared" si="21"/>
        <v>241.05632431974945</v>
      </c>
      <c r="F104" s="133">
        <f t="shared" si="22"/>
        <v>3797601.3333333326</v>
      </c>
      <c r="G104" s="16"/>
    </row>
    <row r="105" spans="1:7" ht="19.5" thickBot="1" x14ac:dyDescent="0.35">
      <c r="A105" s="130"/>
      <c r="B105" s="78"/>
      <c r="C105" s="78"/>
      <c r="D105" s="91"/>
      <c r="E105" s="74"/>
      <c r="F105" s="111"/>
      <c r="G105" s="16"/>
    </row>
    <row r="106" spans="1:7" ht="19.5" thickBot="1" x14ac:dyDescent="0.35">
      <c r="A106" s="61" t="s">
        <v>95</v>
      </c>
      <c r="B106" s="129"/>
      <c r="C106" s="129"/>
      <c r="D106" s="114"/>
      <c r="E106" s="129"/>
      <c r="F106" s="123"/>
      <c r="G106" s="16"/>
    </row>
    <row r="107" spans="1:7" ht="18.75" x14ac:dyDescent="0.3">
      <c r="A107" s="137" t="s">
        <v>96</v>
      </c>
      <c r="B107" s="75">
        <f>('Jul 09'!B108+'Ago 09'!B108+'Sep 09'!B108)/3</f>
        <v>3580.3333333333335</v>
      </c>
      <c r="C107" s="75">
        <f>('Jul 09'!C108+'Ago 09'!C108+'Sep 09'!C108)/3</f>
        <v>8697.6666666666661</v>
      </c>
      <c r="D107" s="75">
        <f>('Jul 09'!D108+'Ago 09'!D108+'Sep 09'!D108)/3</f>
        <v>1002585.3333333334</v>
      </c>
      <c r="E107" s="116">
        <f t="shared" ref="E107:E121" si="24">D107/B107</f>
        <v>280.02569593147751</v>
      </c>
      <c r="F107" s="94">
        <f>D107/3</f>
        <v>334195.11111111112</v>
      </c>
      <c r="G107" s="16"/>
    </row>
    <row r="108" spans="1:7" ht="18.75" x14ac:dyDescent="0.3">
      <c r="A108" s="138" t="s">
        <v>97</v>
      </c>
      <c r="B108" s="68">
        <f>('Jul 09'!B109+'Ago 09'!B109+'Sep 09'!B109)/3</f>
        <v>5156.333333333333</v>
      </c>
      <c r="C108" s="68">
        <f>('Jul 09'!C109+'Ago 09'!C109+'Sep 09'!C109)/3</f>
        <v>10695</v>
      </c>
      <c r="D108" s="68">
        <f>('Jul 09'!D109+'Ago 09'!D109+'Sep 09'!D109)/3</f>
        <v>1230175.3333333333</v>
      </c>
      <c r="E108" s="68">
        <f t="shared" si="24"/>
        <v>238.57560281854032</v>
      </c>
      <c r="F108" s="95">
        <f t="shared" ref="F108:F120" si="25">D108/3</f>
        <v>410058.44444444444</v>
      </c>
      <c r="G108" s="16"/>
    </row>
    <row r="109" spans="1:7" ht="18.75" x14ac:dyDescent="0.3">
      <c r="A109" s="138" t="s">
        <v>98</v>
      </c>
      <c r="B109" s="68">
        <f>('Jul 09'!B110+'Ago 09'!B110+'Sep 09'!B110)/3</f>
        <v>827</v>
      </c>
      <c r="C109" s="68">
        <f>('Jul 09'!C110+'Ago 09'!C110+'Sep 09'!C110)/3</f>
        <v>1929.3333333333333</v>
      </c>
      <c r="D109" s="68">
        <f>('Jul 09'!D110+'Ago 09'!D110+'Sep 09'!D110)/3</f>
        <v>227068.33333333334</v>
      </c>
      <c r="E109" s="68">
        <f t="shared" si="24"/>
        <v>274.56872228939943</v>
      </c>
      <c r="F109" s="95">
        <f t="shared" si="25"/>
        <v>75689.444444444453</v>
      </c>
      <c r="G109" s="16"/>
    </row>
    <row r="110" spans="1:7" ht="18.75" x14ac:dyDescent="0.3">
      <c r="A110" s="138" t="s">
        <v>99</v>
      </c>
      <c r="B110" s="68">
        <f>('Jul 09'!B111+'Ago 09'!B111+'Sep 09'!B111)/3</f>
        <v>6953</v>
      </c>
      <c r="C110" s="68">
        <f>('Jul 09'!C111+'Ago 09'!C111+'Sep 09'!C111)/3</f>
        <v>15138.666666666666</v>
      </c>
      <c r="D110" s="68">
        <f>('Jul 09'!D111+'Ago 09'!D111+'Sep 09'!D111)/3</f>
        <v>1746298.3333333333</v>
      </c>
      <c r="E110" s="68">
        <f t="shared" si="24"/>
        <v>251.15753391821275</v>
      </c>
      <c r="F110" s="95">
        <f t="shared" si="25"/>
        <v>582099.44444444438</v>
      </c>
      <c r="G110" s="16"/>
    </row>
    <row r="111" spans="1:7" ht="18.75" x14ac:dyDescent="0.3">
      <c r="A111" s="139" t="s">
        <v>100</v>
      </c>
      <c r="B111" s="68">
        <f>('Jul 09'!B112+'Ago 09'!B112+'Sep 09'!B112)/3</f>
        <v>4229</v>
      </c>
      <c r="C111" s="68">
        <f>('Jul 09'!C112+'Ago 09'!C112+'Sep 09'!C112)/3</f>
        <v>9464.3333333333339</v>
      </c>
      <c r="D111" s="68">
        <f>('Jul 09'!D112+'Ago 09'!D112+'Sep 09'!D112)/3</f>
        <v>1089131</v>
      </c>
      <c r="E111" s="68">
        <f t="shared" si="24"/>
        <v>257.53866162213291</v>
      </c>
      <c r="F111" s="95">
        <f t="shared" si="25"/>
        <v>363043.66666666669</v>
      </c>
      <c r="G111" s="16"/>
    </row>
    <row r="112" spans="1:7" ht="18.75" x14ac:dyDescent="0.3">
      <c r="A112" s="139" t="s">
        <v>101</v>
      </c>
      <c r="B112" s="68">
        <f>('Jul 09'!B113+'Ago 09'!B113+'Sep 09'!B113)/3</f>
        <v>3437.6666666666665</v>
      </c>
      <c r="C112" s="68">
        <f>('Jul 09'!C113+'Ago 09'!C113+'Sep 09'!C113)/3</f>
        <v>8384.6666666666661</v>
      </c>
      <c r="D112" s="68">
        <f>('Jul 09'!D113+'Ago 09'!D113+'Sep 09'!D113)/3</f>
        <v>965880.66666666663</v>
      </c>
      <c r="E112" s="68">
        <f t="shared" si="24"/>
        <v>280.96984388635701</v>
      </c>
      <c r="F112" s="95">
        <f t="shared" si="25"/>
        <v>321960.22222222219</v>
      </c>
      <c r="G112" s="16"/>
    </row>
    <row r="113" spans="1:7" ht="18.75" x14ac:dyDescent="0.3">
      <c r="A113" s="139" t="s">
        <v>102</v>
      </c>
      <c r="B113" s="68">
        <f>('Jul 09'!B114+'Ago 09'!B114+'Sep 09'!B114)/3</f>
        <v>7815</v>
      </c>
      <c r="C113" s="68">
        <f>('Jul 09'!C114+'Ago 09'!C114+'Sep 09'!C114)/3</f>
        <v>17972.333333333332</v>
      </c>
      <c r="D113" s="68">
        <f>('Jul 09'!D114+'Ago 09'!D114+'Sep 09'!D114)/3</f>
        <v>2052719.3333333333</v>
      </c>
      <c r="E113" s="68">
        <f t="shared" si="24"/>
        <v>262.6640221795692</v>
      </c>
      <c r="F113" s="95">
        <f t="shared" si="25"/>
        <v>684239.77777777775</v>
      </c>
      <c r="G113" s="16"/>
    </row>
    <row r="114" spans="1:7" ht="18.75" x14ac:dyDescent="0.3">
      <c r="A114" s="139" t="s">
        <v>103</v>
      </c>
      <c r="B114" s="68">
        <f>('Jul 09'!B115+'Ago 09'!B115+'Sep 09'!B115)/3</f>
        <v>5328.333333333333</v>
      </c>
      <c r="C114" s="68">
        <f>('Jul 09'!C115+'Ago 09'!C115+'Sep 09'!C115)/3</f>
        <v>12410</v>
      </c>
      <c r="D114" s="68">
        <f>('Jul 09'!D115+'Ago 09'!D115+'Sep 09'!D115)/3</f>
        <v>1423514.3333333333</v>
      </c>
      <c r="E114" s="68">
        <f t="shared" si="24"/>
        <v>267.15939943697214</v>
      </c>
      <c r="F114" s="95">
        <f t="shared" si="25"/>
        <v>474504.77777777775</v>
      </c>
      <c r="G114" s="16"/>
    </row>
    <row r="115" spans="1:7" ht="18.75" x14ac:dyDescent="0.3">
      <c r="A115" s="139" t="s">
        <v>104</v>
      </c>
      <c r="B115" s="68">
        <f>('Jul 09'!B116+'Ago 09'!B116+'Sep 09'!B116)/3</f>
        <v>4388</v>
      </c>
      <c r="C115" s="68">
        <f>('Jul 09'!C116+'Ago 09'!C116+'Sep 09'!C116)/3</f>
        <v>10511.666666666666</v>
      </c>
      <c r="D115" s="68">
        <f>('Jul 09'!D116+'Ago 09'!D116+'Sep 09'!D116)/3</f>
        <v>1191288</v>
      </c>
      <c r="E115" s="68">
        <f t="shared" si="24"/>
        <v>271.48769371011849</v>
      </c>
      <c r="F115" s="95">
        <f t="shared" si="25"/>
        <v>397096</v>
      </c>
      <c r="G115" s="16"/>
    </row>
    <row r="116" spans="1:7" ht="18.75" x14ac:dyDescent="0.3">
      <c r="A116" s="139" t="s">
        <v>105</v>
      </c>
      <c r="B116" s="68">
        <f>('Jul 09'!B117+'Ago 09'!B117+'Sep 09'!B117)/3</f>
        <v>6512.666666666667</v>
      </c>
      <c r="C116" s="68">
        <f>('Jul 09'!C117+'Ago 09'!C117+'Sep 09'!C117)/3</f>
        <v>13479.666666666666</v>
      </c>
      <c r="D116" s="68">
        <f>('Jul 09'!D117+'Ago 09'!D117+'Sep 09'!D117)/3</f>
        <v>1555834</v>
      </c>
      <c r="E116" s="68">
        <f t="shared" si="24"/>
        <v>238.89354079230216</v>
      </c>
      <c r="F116" s="95">
        <f t="shared" si="25"/>
        <v>518611.33333333331</v>
      </c>
      <c r="G116" s="16"/>
    </row>
    <row r="117" spans="1:7" ht="18.75" x14ac:dyDescent="0.3">
      <c r="A117" s="139" t="s">
        <v>106</v>
      </c>
      <c r="B117" s="68">
        <f>('Jul 09'!B118+'Ago 09'!B118+'Sep 09'!B118)/3</f>
        <v>7541</v>
      </c>
      <c r="C117" s="68">
        <f>('Jul 09'!C118+'Ago 09'!C118+'Sep 09'!C118)/3</f>
        <v>17823.333333333332</v>
      </c>
      <c r="D117" s="68">
        <f>('Jul 09'!D118+'Ago 09'!D118+'Sep 09'!D118)/3</f>
        <v>2046633.6666666667</v>
      </c>
      <c r="E117" s="68">
        <f t="shared" si="24"/>
        <v>271.40083101268624</v>
      </c>
      <c r="F117" s="95">
        <f t="shared" si="25"/>
        <v>682211.22222222225</v>
      </c>
      <c r="G117" s="16"/>
    </row>
    <row r="118" spans="1:7" ht="18.75" x14ac:dyDescent="0.3">
      <c r="A118" s="139" t="s">
        <v>107</v>
      </c>
      <c r="B118" s="68">
        <f>('Jul 09'!B119+'Ago 09'!B119+'Sep 09'!B119)/3</f>
        <v>14767</v>
      </c>
      <c r="C118" s="68">
        <f>('Jul 09'!C119+'Ago 09'!C119+'Sep 09'!C119)/3</f>
        <v>32946.666666666664</v>
      </c>
      <c r="D118" s="68">
        <f>('Jul 09'!D119+'Ago 09'!D119+'Sep 09'!D119)/3</f>
        <v>3829134</v>
      </c>
      <c r="E118" s="68">
        <f t="shared" si="24"/>
        <v>259.30344687478839</v>
      </c>
      <c r="F118" s="95">
        <f t="shared" si="25"/>
        <v>1276378</v>
      </c>
      <c r="G118" s="16"/>
    </row>
    <row r="119" spans="1:7" ht="18.75" x14ac:dyDescent="0.3">
      <c r="A119" s="139" t="s">
        <v>108</v>
      </c>
      <c r="B119" s="68">
        <f>('Jul 09'!B120+'Ago 09'!B120+'Sep 09'!B120)/3</f>
        <v>4937.333333333333</v>
      </c>
      <c r="C119" s="68">
        <f>('Jul 09'!C120+'Ago 09'!C120+'Sep 09'!C120)/3</f>
        <v>11530.333333333334</v>
      </c>
      <c r="D119" s="68">
        <f>('Jul 09'!D120+'Ago 09'!D120+'Sep 09'!D120)/3</f>
        <v>1324945.6666666667</v>
      </c>
      <c r="E119" s="68">
        <f t="shared" si="24"/>
        <v>268.3524844720497</v>
      </c>
      <c r="F119" s="95">
        <f t="shared" si="25"/>
        <v>441648.55555555556</v>
      </c>
      <c r="G119" s="16"/>
    </row>
    <row r="120" spans="1:7" ht="19.5" thickBot="1" x14ac:dyDescent="0.35">
      <c r="A120" s="148" t="s">
        <v>109</v>
      </c>
      <c r="B120" s="108">
        <f>('Jul 09'!B121+'Ago 09'!B121+'Sep 09'!B121)/3</f>
        <v>7502.666666666667</v>
      </c>
      <c r="C120" s="108">
        <f>('Jul 09'!C121+'Ago 09'!C121+'Sep 09'!C121)/3</f>
        <v>16281.333333333334</v>
      </c>
      <c r="D120" s="108">
        <f>('Jul 09'!D121+'Ago 09'!D121+'Sep 09'!D121)/3</f>
        <v>1876629</v>
      </c>
      <c r="E120" s="71">
        <f t="shared" si="24"/>
        <v>250.12826550559799</v>
      </c>
      <c r="F120" s="117">
        <f t="shared" si="25"/>
        <v>625543</v>
      </c>
      <c r="G120" s="16"/>
    </row>
    <row r="121" spans="1:7" ht="19.5" thickBot="1" x14ac:dyDescent="0.35">
      <c r="A121" s="72" t="s">
        <v>49</v>
      </c>
      <c r="B121" s="77">
        <f>SUM(B107:B120)</f>
        <v>82975.333333333328</v>
      </c>
      <c r="C121" s="77">
        <f t="shared" ref="C121:D121" si="26">SUM(C107:C120)</f>
        <v>187265.00000000003</v>
      </c>
      <c r="D121" s="77">
        <f t="shared" si="26"/>
        <v>21561837</v>
      </c>
      <c r="E121" s="85">
        <f t="shared" si="24"/>
        <v>259.85839566778884</v>
      </c>
      <c r="F121" s="89">
        <f>D121/3</f>
        <v>7187279</v>
      </c>
      <c r="G121" s="16"/>
    </row>
    <row r="122" spans="1:7" ht="19.5" thickBot="1" x14ac:dyDescent="0.35">
      <c r="A122" s="80"/>
      <c r="B122" s="81"/>
      <c r="C122" s="81"/>
      <c r="D122" s="92"/>
      <c r="E122" s="82"/>
      <c r="F122" s="97"/>
      <c r="G122" s="16"/>
    </row>
    <row r="123" spans="1:7" ht="19.5" thickBot="1" x14ac:dyDescent="0.35">
      <c r="A123" s="64" t="s">
        <v>110</v>
      </c>
      <c r="B123" s="79"/>
      <c r="C123" s="79"/>
      <c r="D123" s="88"/>
      <c r="E123" s="79"/>
      <c r="F123" s="98"/>
      <c r="G123" s="16"/>
    </row>
    <row r="124" spans="1:7" ht="18.75" x14ac:dyDescent="0.3">
      <c r="A124" s="115" t="s">
        <v>111</v>
      </c>
      <c r="B124" s="75">
        <f>('Jul 09'!B125+'Ago 09'!B125+'Sep 09'!B125)/3</f>
        <v>1364</v>
      </c>
      <c r="C124" s="75">
        <f>('Jul 09'!C125+'Ago 09'!C125+'Sep 09'!C125)/3</f>
        <v>3177</v>
      </c>
      <c r="D124" s="75">
        <f>('Jul 09'!D125+'Ago 09'!D125+'Sep 09'!D125)/3</f>
        <v>368054.33333333331</v>
      </c>
      <c r="E124" s="75">
        <f t="shared" ref="E124:E134" si="27">D124/B124</f>
        <v>269.8345552297165</v>
      </c>
      <c r="F124" s="134">
        <f>D124/3</f>
        <v>122684.77777777777</v>
      </c>
      <c r="G124" s="16"/>
    </row>
    <row r="125" spans="1:7" ht="18.75" x14ac:dyDescent="0.3">
      <c r="A125" s="67" t="s">
        <v>112</v>
      </c>
      <c r="B125" s="68">
        <f>('Jul 09'!B126+'Ago 09'!B126+'Sep 09'!B126)/3</f>
        <v>4248.333333333333</v>
      </c>
      <c r="C125" s="68">
        <f>('Jul 09'!C126+'Ago 09'!C126+'Sep 09'!C126)/3</f>
        <v>8741.6666666666661</v>
      </c>
      <c r="D125" s="68">
        <f>('Jul 09'!D126+'Ago 09'!D126+'Sep 09'!D126)/3</f>
        <v>1018269.3333333334</v>
      </c>
      <c r="E125" s="68">
        <f t="shared" si="27"/>
        <v>239.68677912907026</v>
      </c>
      <c r="F125" s="95">
        <f t="shared" ref="F125:F133" si="28">D125/3</f>
        <v>339423.11111111112</v>
      </c>
      <c r="G125" s="16"/>
    </row>
    <row r="126" spans="1:7" ht="18.75" x14ac:dyDescent="0.3">
      <c r="A126" s="67" t="s">
        <v>113</v>
      </c>
      <c r="B126" s="68">
        <f>('Jul 09'!B127+'Ago 09'!B127+'Sep 09'!B127)/3</f>
        <v>1502.6666666666667</v>
      </c>
      <c r="C126" s="68">
        <f>('Jul 09'!C127+'Ago 09'!C127+'Sep 09'!C127)/3</f>
        <v>3173.3333333333335</v>
      </c>
      <c r="D126" s="68">
        <f>('Jul 09'!D127+'Ago 09'!D127+'Sep 09'!D127)/3</f>
        <v>365626.66666666669</v>
      </c>
      <c r="E126" s="68">
        <f t="shared" si="27"/>
        <v>243.31854480922803</v>
      </c>
      <c r="F126" s="95">
        <f t="shared" si="28"/>
        <v>121875.55555555556</v>
      </c>
      <c r="G126" s="16"/>
    </row>
    <row r="127" spans="1:7" ht="18.75" x14ac:dyDescent="0.3">
      <c r="A127" s="67" t="s">
        <v>114</v>
      </c>
      <c r="B127" s="68">
        <f>('Jul 09'!B128+'Ago 09'!B128+'Sep 09'!B128)/3</f>
        <v>4577</v>
      </c>
      <c r="C127" s="68">
        <f>('Jul 09'!C128+'Ago 09'!C128+'Sep 09'!C128)/3</f>
        <v>9089.6666666666661</v>
      </c>
      <c r="D127" s="68">
        <f>('Jul 09'!D128+'Ago 09'!D128+'Sep 09'!D128)/3</f>
        <v>1063572</v>
      </c>
      <c r="E127" s="68">
        <f t="shared" si="27"/>
        <v>232.37317019882019</v>
      </c>
      <c r="F127" s="95">
        <f t="shared" si="28"/>
        <v>354524</v>
      </c>
      <c r="G127" s="16"/>
    </row>
    <row r="128" spans="1:7" ht="18.75" x14ac:dyDescent="0.3">
      <c r="A128" s="67" t="s">
        <v>115</v>
      </c>
      <c r="B128" s="68">
        <f>('Jul 09'!B129+'Ago 09'!B129+'Sep 09'!B129)/3</f>
        <v>6409.333333333333</v>
      </c>
      <c r="C128" s="68">
        <f>('Jul 09'!C129+'Ago 09'!C129+'Sep 09'!C129)/3</f>
        <v>11055.333333333334</v>
      </c>
      <c r="D128" s="68">
        <f>('Jul 09'!D129+'Ago 09'!D129+'Sep 09'!D129)/3</f>
        <v>1333262.6666666667</v>
      </c>
      <c r="E128" s="68">
        <f t="shared" si="27"/>
        <v>208.01893072602456</v>
      </c>
      <c r="F128" s="95">
        <f t="shared" si="28"/>
        <v>444420.88888888893</v>
      </c>
      <c r="G128" s="16"/>
    </row>
    <row r="129" spans="1:7" ht="18.75" x14ac:dyDescent="0.3">
      <c r="A129" s="67" t="s">
        <v>116</v>
      </c>
      <c r="B129" s="68">
        <f>('Jul 09'!B130+'Ago 09'!B130+'Sep 09'!B130)/3</f>
        <v>5814.666666666667</v>
      </c>
      <c r="C129" s="68">
        <f>('Jul 09'!C130+'Ago 09'!C130+'Sep 09'!C130)/3</f>
        <v>13101</v>
      </c>
      <c r="D129" s="68">
        <f>('Jul 09'!D130+'Ago 09'!D130+'Sep 09'!D130)/3</f>
        <v>1515618.6666666667</v>
      </c>
      <c r="E129" s="68">
        <f t="shared" si="27"/>
        <v>260.65443705572119</v>
      </c>
      <c r="F129" s="95">
        <f t="shared" si="28"/>
        <v>505206.22222222225</v>
      </c>
      <c r="G129" s="16"/>
    </row>
    <row r="130" spans="1:7" ht="18.75" x14ac:dyDescent="0.3">
      <c r="A130" s="67" t="s">
        <v>117</v>
      </c>
      <c r="B130" s="68">
        <f>('Jul 09'!B131+'Ago 09'!B131+'Sep 09'!B131)/3</f>
        <v>5230.333333333333</v>
      </c>
      <c r="C130" s="68">
        <f>('Jul 09'!C131+'Ago 09'!C131+'Sep 09'!C131)/3</f>
        <v>10883</v>
      </c>
      <c r="D130" s="68">
        <f>('Jul 09'!D131+'Ago 09'!D131+'Sep 09'!D131)/3</f>
        <v>1285230</v>
      </c>
      <c r="E130" s="68">
        <f t="shared" si="27"/>
        <v>245.72621247849088</v>
      </c>
      <c r="F130" s="95">
        <f t="shared" si="28"/>
        <v>428410</v>
      </c>
      <c r="G130" s="16"/>
    </row>
    <row r="131" spans="1:7" ht="18.75" x14ac:dyDescent="0.3">
      <c r="A131" s="67" t="s">
        <v>118</v>
      </c>
      <c r="B131" s="68">
        <f>('Jul 09'!B132+'Ago 09'!B132+'Sep 09'!B132)/3</f>
        <v>8097.666666666667</v>
      </c>
      <c r="C131" s="68">
        <f>('Jul 09'!C132+'Ago 09'!C132+'Sep 09'!C132)/3</f>
        <v>17185</v>
      </c>
      <c r="D131" s="68">
        <f>('Jul 09'!D132+'Ago 09'!D132+'Sep 09'!D132)/3</f>
        <v>2005708.3333333333</v>
      </c>
      <c r="E131" s="68">
        <f t="shared" si="27"/>
        <v>247.68966368912854</v>
      </c>
      <c r="F131" s="95">
        <f t="shared" si="28"/>
        <v>668569.44444444438</v>
      </c>
      <c r="G131" s="16"/>
    </row>
    <row r="132" spans="1:7" ht="18.75" x14ac:dyDescent="0.3">
      <c r="A132" s="83" t="s">
        <v>120</v>
      </c>
      <c r="B132" s="68">
        <f>('Jul 09'!B133+'Ago 09'!B133+'Sep 09'!B133)/3</f>
        <v>6644.333333333333</v>
      </c>
      <c r="C132" s="68">
        <f>('Jul 09'!C133+'Ago 09'!C133+'Sep 09'!C133)/3</f>
        <v>14883.333333333334</v>
      </c>
      <c r="D132" s="68">
        <f>('Jul 09'!D133+'Ago 09'!D133+'Sep 09'!D133)/3</f>
        <v>1730968</v>
      </c>
      <c r="E132" s="68">
        <f t="shared" si="27"/>
        <v>260.51793508252649</v>
      </c>
      <c r="F132" s="95">
        <f t="shared" si="28"/>
        <v>576989.33333333337</v>
      </c>
      <c r="G132" s="16"/>
    </row>
    <row r="133" spans="1:7" ht="19.5" thickBot="1" x14ac:dyDescent="0.35">
      <c r="A133" s="141" t="s">
        <v>121</v>
      </c>
      <c r="B133" s="108">
        <f>('Jul 09'!B134+'Ago 09'!B134+'Sep 09'!B134)/3</f>
        <v>6756.666666666667</v>
      </c>
      <c r="C133" s="108">
        <f>('Jul 09'!C134+'Ago 09'!C134+'Sep 09'!C134)/3</f>
        <v>14694</v>
      </c>
      <c r="D133" s="108">
        <f>('Jul 09'!D134+'Ago 09'!D134+'Sep 09'!D134)/3</f>
        <v>1723779.3333333333</v>
      </c>
      <c r="E133" s="142">
        <f t="shared" si="27"/>
        <v>255.12274296990626</v>
      </c>
      <c r="F133" s="143">
        <f t="shared" si="28"/>
        <v>574593.11111111112</v>
      </c>
      <c r="G133" s="16"/>
    </row>
    <row r="134" spans="1:7" ht="19.5" thickBot="1" x14ac:dyDescent="0.35">
      <c r="A134" s="72" t="s">
        <v>49</v>
      </c>
      <c r="B134" s="77">
        <f>SUM(B124:B133)</f>
        <v>50645</v>
      </c>
      <c r="C134" s="77">
        <f t="shared" ref="C134:D134" si="29">SUM(C124:C133)</f>
        <v>105983.33333333333</v>
      </c>
      <c r="D134" s="77">
        <f t="shared" si="29"/>
        <v>12410089.333333334</v>
      </c>
      <c r="E134" s="85">
        <f t="shared" si="27"/>
        <v>245.04076085168001</v>
      </c>
      <c r="F134" s="89">
        <f>D134/3</f>
        <v>4136696.4444444445</v>
      </c>
      <c r="G134" s="16"/>
    </row>
    <row r="135" spans="1:7" ht="19.5" thickBot="1" x14ac:dyDescent="0.35">
      <c r="A135" s="80"/>
      <c r="B135" s="81"/>
      <c r="C135" s="81"/>
      <c r="D135" s="92"/>
      <c r="E135" s="82"/>
      <c r="F135" s="97"/>
      <c r="G135" s="16"/>
    </row>
    <row r="136" spans="1:7" ht="19.5" thickBot="1" x14ac:dyDescent="0.35">
      <c r="A136" s="86" t="s">
        <v>122</v>
      </c>
      <c r="B136" s="84">
        <f>B134+B121+B104+B91+B78+B69+B57+B47+B31+B16</f>
        <v>556236</v>
      </c>
      <c r="C136" s="84">
        <f>C134+C121+C104+C91+C78+C69+C57+C47+C31+C16</f>
        <v>1187115.6666666667</v>
      </c>
      <c r="D136" s="84">
        <f>D134+D121+D104+D91+D78+D69+D57+D47+D31+D16</f>
        <v>137397379.66666666</v>
      </c>
      <c r="E136" s="84">
        <f t="shared" ref="E136" si="30">D136/B136</f>
        <v>247.01274219336156</v>
      </c>
      <c r="F136" s="84">
        <f>F134+F121+F104+F91+F78+F69+F57+F47+F31+F16</f>
        <v>45799126.555555552</v>
      </c>
      <c r="G136" s="16"/>
    </row>
    <row r="137" spans="1:7" ht="18.75" x14ac:dyDescent="0.3">
      <c r="A137" s="99"/>
      <c r="B137" s="100"/>
      <c r="C137" s="100"/>
      <c r="D137" s="100"/>
      <c r="E137" s="101"/>
      <c r="F137" s="16"/>
      <c r="G137" s="16"/>
    </row>
    <row r="138" spans="1:7" ht="18.75" x14ac:dyDescent="0.3">
      <c r="A138" s="99"/>
      <c r="B138" s="100"/>
      <c r="C138" s="100"/>
      <c r="D138" s="100"/>
      <c r="E138" s="101"/>
      <c r="F138" s="16"/>
      <c r="G138" s="16"/>
    </row>
    <row r="139" spans="1:7" ht="18.75" x14ac:dyDescent="0.3">
      <c r="A139" s="102"/>
      <c r="B139" s="103"/>
      <c r="C139" s="103"/>
      <c r="D139" s="103"/>
      <c r="E139" s="101"/>
      <c r="F139" s="16"/>
      <c r="G139" s="16"/>
    </row>
    <row r="140" spans="1:7" ht="18.75" x14ac:dyDescent="0.3">
      <c r="A140" s="104"/>
      <c r="B140" s="105"/>
      <c r="C140" s="105"/>
      <c r="D140" s="105"/>
      <c r="E140" s="101"/>
      <c r="F140" s="16"/>
      <c r="G140" s="16"/>
    </row>
    <row r="141" spans="1:7" ht="18.75" x14ac:dyDescent="0.3">
      <c r="A141" s="102"/>
      <c r="B141" s="105"/>
      <c r="C141" s="105"/>
      <c r="D141" s="105"/>
      <c r="E141" s="105"/>
      <c r="F141" s="16"/>
      <c r="G141" s="16"/>
    </row>
    <row r="142" spans="1:7" ht="18.75" x14ac:dyDescent="0.3">
      <c r="A142" s="99"/>
      <c r="B142" s="100"/>
      <c r="C142" s="100"/>
      <c r="D142" s="100"/>
      <c r="E142" s="101"/>
      <c r="F142" s="16"/>
      <c r="G142" s="16"/>
    </row>
    <row r="143" spans="1:7" ht="18.75" x14ac:dyDescent="0.3">
      <c r="A143" s="99"/>
      <c r="B143" s="100"/>
      <c r="C143" s="100"/>
      <c r="D143" s="100"/>
      <c r="E143" s="101"/>
      <c r="F143" s="16"/>
      <c r="G143" s="16"/>
    </row>
    <row r="144" spans="1:7" ht="18.75" x14ac:dyDescent="0.3">
      <c r="A144" s="99"/>
      <c r="B144" s="100"/>
      <c r="C144" s="100"/>
      <c r="D144" s="100"/>
      <c r="E144" s="101"/>
      <c r="F144" s="16"/>
      <c r="G144" s="16"/>
    </row>
    <row r="145" spans="1:7" ht="18.75" x14ac:dyDescent="0.3">
      <c r="A145" s="99"/>
      <c r="B145" s="100"/>
      <c r="C145" s="100"/>
      <c r="D145" s="100"/>
      <c r="E145" s="101"/>
      <c r="F145" s="16"/>
      <c r="G145" s="16"/>
    </row>
    <row r="146" spans="1:7" ht="18.75" x14ac:dyDescent="0.3">
      <c r="A146" s="99"/>
      <c r="B146" s="100"/>
      <c r="C146" s="100"/>
      <c r="D146" s="100"/>
      <c r="E146" s="101"/>
      <c r="F146" s="16"/>
      <c r="G146" s="16"/>
    </row>
    <row r="147" spans="1:7" ht="18.75" x14ac:dyDescent="0.3">
      <c r="A147" s="99"/>
      <c r="B147" s="100"/>
      <c r="C147" s="100"/>
      <c r="D147" s="100"/>
      <c r="E147" s="101"/>
      <c r="F147" s="16"/>
      <c r="G147" s="16"/>
    </row>
    <row r="148" spans="1:7" ht="18.75" x14ac:dyDescent="0.3">
      <c r="A148" s="99"/>
      <c r="B148" s="100"/>
      <c r="C148" s="100"/>
      <c r="D148" s="100"/>
      <c r="E148" s="101"/>
      <c r="F148" s="16"/>
      <c r="G148" s="16"/>
    </row>
    <row r="149" spans="1:7" ht="18.75" x14ac:dyDescent="0.3">
      <c r="A149" s="99"/>
      <c r="B149" s="100"/>
      <c r="C149" s="100"/>
      <c r="D149" s="100"/>
      <c r="E149" s="101"/>
      <c r="F149" s="16"/>
      <c r="G149" s="16"/>
    </row>
    <row r="150" spans="1:7" ht="18.75" x14ac:dyDescent="0.3">
      <c r="A150" s="99"/>
      <c r="B150" s="100"/>
      <c r="C150" s="100"/>
      <c r="D150" s="100"/>
      <c r="E150" s="101"/>
      <c r="F150" s="16"/>
      <c r="G150" s="16"/>
    </row>
    <row r="151" spans="1:7" ht="18.75" x14ac:dyDescent="0.3">
      <c r="A151" s="106"/>
      <c r="B151" s="100"/>
      <c r="C151" s="100"/>
      <c r="D151" s="100"/>
      <c r="E151" s="101"/>
      <c r="F151" s="16"/>
      <c r="G151" s="16"/>
    </row>
    <row r="152" spans="1:7" ht="18.75" x14ac:dyDescent="0.3">
      <c r="A152" s="106"/>
      <c r="B152" s="100"/>
      <c r="C152" s="100"/>
      <c r="D152" s="100"/>
      <c r="E152" s="101"/>
      <c r="F152" s="16"/>
      <c r="G152" s="16"/>
    </row>
    <row r="153" spans="1:7" ht="18.75" x14ac:dyDescent="0.3">
      <c r="A153" s="102"/>
      <c r="B153" s="103"/>
      <c r="C153" s="103"/>
      <c r="D153" s="103"/>
      <c r="E153" s="101"/>
      <c r="F153" s="16"/>
      <c r="G153" s="16"/>
    </row>
    <row r="154" spans="1:7" ht="18.75" x14ac:dyDescent="0.3">
      <c r="A154" s="104"/>
      <c r="B154" s="105"/>
      <c r="C154" s="105"/>
      <c r="D154" s="105"/>
      <c r="E154" s="101"/>
      <c r="F154" s="16"/>
      <c r="G154" s="16"/>
    </row>
    <row r="155" spans="1:7" ht="18.75" x14ac:dyDescent="0.3">
      <c r="A155" s="107"/>
      <c r="B155" s="103"/>
      <c r="C155" s="103"/>
      <c r="D155" s="103"/>
      <c r="E155" s="105"/>
      <c r="F155" s="16"/>
      <c r="G155" s="16"/>
    </row>
    <row r="156" spans="1:7" ht="18.75" x14ac:dyDescent="0.3">
      <c r="A156" s="50"/>
      <c r="B156" s="16"/>
      <c r="C156" s="16"/>
      <c r="D156" s="16"/>
      <c r="E156" s="16"/>
      <c r="F156" s="16"/>
      <c r="G156" s="16"/>
    </row>
    <row r="157" spans="1:7" ht="18.75" x14ac:dyDescent="0.3">
      <c r="A157" s="50"/>
      <c r="B157" s="16"/>
      <c r="C157" s="16"/>
      <c r="D157" s="16"/>
      <c r="E157" s="16"/>
      <c r="F157" s="16"/>
      <c r="G157" s="16"/>
    </row>
    <row r="158" spans="1:7" ht="18.75" x14ac:dyDescent="0.3">
      <c r="A158" s="50"/>
      <c r="B158" s="16"/>
      <c r="C158" s="16"/>
      <c r="D158" s="16"/>
      <c r="E158" s="16"/>
      <c r="F158" s="16"/>
      <c r="G158" s="16"/>
    </row>
    <row r="159" spans="1:7" ht="18.75" x14ac:dyDescent="0.3">
      <c r="A159" s="50"/>
      <c r="B159" s="16"/>
      <c r="C159" s="16"/>
      <c r="D159" s="16"/>
      <c r="E159" s="16"/>
      <c r="F159" s="16"/>
      <c r="G159" s="16"/>
    </row>
    <row r="160" spans="1:7" ht="18.75" x14ac:dyDescent="0.3">
      <c r="A160" s="50"/>
      <c r="B160" s="16"/>
      <c r="C160" s="16"/>
      <c r="D160" s="16"/>
      <c r="E160" s="16"/>
      <c r="F160" s="16"/>
      <c r="G160" s="16"/>
    </row>
    <row r="161" spans="1:7" ht="18.75" x14ac:dyDescent="0.3">
      <c r="A161" s="50"/>
      <c r="B161" s="16"/>
      <c r="C161" s="16"/>
      <c r="D161" s="16"/>
      <c r="E161" s="16"/>
      <c r="F161" s="16"/>
      <c r="G161" s="16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zoomScale="90" zoomScaleNormal="90" workbookViewId="0">
      <pane xSplit="1" ySplit="6" topLeftCell="B91" activePane="bottomRight" state="frozen"/>
      <selection pane="topRight" activeCell="B1" sqref="B1"/>
      <selection pane="bottomLeft" activeCell="A7" sqref="A7"/>
      <selection pane="bottomRight" activeCell="I101" sqref="I101:K101"/>
    </sheetView>
  </sheetViews>
  <sheetFormatPr defaultRowHeight="15" x14ac:dyDescent="0.25"/>
  <cols>
    <col min="1" max="1" width="31" customWidth="1"/>
    <col min="2" max="2" width="10.85546875" bestFit="1" customWidth="1"/>
    <col min="3" max="3" width="13.42578125" bestFit="1" customWidth="1"/>
    <col min="4" max="4" width="26.28515625" bestFit="1" customWidth="1"/>
    <col min="5" max="5" width="24.28515625" bestFit="1" customWidth="1"/>
    <col min="6" max="6" width="23.7109375" bestFit="1" customWidth="1"/>
    <col min="7" max="7" width="27.140625" bestFit="1" customWidth="1"/>
    <col min="8" max="8" width="26.140625" bestFit="1" customWidth="1"/>
    <col min="9" max="9" width="11.42578125" bestFit="1" customWidth="1"/>
  </cols>
  <sheetData>
    <row r="1" spans="1:12" ht="22.5" x14ac:dyDescent="0.45">
      <c r="A1" s="289" t="s">
        <v>0</v>
      </c>
      <c r="B1" s="289"/>
      <c r="C1" s="289"/>
      <c r="D1" s="289"/>
      <c r="E1" s="289"/>
      <c r="F1" s="289"/>
      <c r="G1" s="289"/>
      <c r="H1" s="289"/>
      <c r="I1" s="151"/>
      <c r="J1" s="151"/>
      <c r="K1" s="151"/>
      <c r="L1" s="151"/>
    </row>
    <row r="2" spans="1:12" ht="22.5" x14ac:dyDescent="0.45">
      <c r="A2" s="289" t="s">
        <v>1</v>
      </c>
      <c r="B2" s="289"/>
      <c r="C2" s="289"/>
      <c r="D2" s="289"/>
      <c r="E2" s="289"/>
      <c r="F2" s="289"/>
      <c r="G2" s="289"/>
      <c r="H2" s="289"/>
      <c r="I2" s="151"/>
      <c r="J2" s="151"/>
      <c r="K2" s="151"/>
      <c r="L2" s="151"/>
    </row>
    <row r="3" spans="1:12" ht="22.5" x14ac:dyDescent="0.45">
      <c r="A3" s="291" t="s">
        <v>145</v>
      </c>
      <c r="B3" s="291"/>
      <c r="C3" s="291"/>
      <c r="D3" s="291"/>
      <c r="E3" s="291"/>
      <c r="F3" s="291"/>
      <c r="G3" s="291"/>
      <c r="H3" s="291"/>
      <c r="I3" s="151"/>
      <c r="J3" s="151"/>
      <c r="K3" s="151"/>
      <c r="L3" s="151"/>
    </row>
    <row r="4" spans="1:12" ht="22.5" x14ac:dyDescent="0.45">
      <c r="A4" s="289" t="s">
        <v>146</v>
      </c>
      <c r="B4" s="289"/>
      <c r="C4" s="289"/>
      <c r="D4" s="289"/>
      <c r="E4" s="289"/>
      <c r="F4" s="289"/>
      <c r="G4" s="289"/>
      <c r="H4" s="289"/>
      <c r="I4" s="273"/>
      <c r="J4" s="151"/>
      <c r="K4" s="151"/>
      <c r="L4" s="151"/>
    </row>
    <row r="5" spans="1:12" ht="23.25" thickBot="1" x14ac:dyDescent="0.5">
      <c r="A5" s="290" t="s">
        <v>155</v>
      </c>
      <c r="B5" s="290"/>
      <c r="C5" s="290"/>
      <c r="D5" s="290"/>
      <c r="E5" s="290"/>
      <c r="F5" s="290"/>
      <c r="G5" s="290"/>
      <c r="H5" s="290"/>
      <c r="I5" s="273"/>
      <c r="J5" s="151"/>
      <c r="K5" s="151"/>
      <c r="L5" s="151"/>
    </row>
    <row r="6" spans="1:12" ht="39.75" customHeight="1" thickBot="1" x14ac:dyDescent="0.45">
      <c r="A6" s="181"/>
      <c r="B6" s="182" t="s">
        <v>3</v>
      </c>
      <c r="C6" s="183" t="s">
        <v>4</v>
      </c>
      <c r="D6" s="184" t="s">
        <v>5</v>
      </c>
      <c r="E6" s="185" t="s">
        <v>147</v>
      </c>
      <c r="F6" s="186" t="s">
        <v>137</v>
      </c>
      <c r="G6" s="179" t="s">
        <v>148</v>
      </c>
      <c r="H6" s="180" t="s">
        <v>149</v>
      </c>
      <c r="I6" s="152"/>
      <c r="J6" s="152"/>
      <c r="K6" s="152"/>
      <c r="L6" s="152"/>
    </row>
    <row r="7" spans="1:12" ht="21" thickBot="1" x14ac:dyDescent="0.45">
      <c r="A7" s="187" t="s">
        <v>8</v>
      </c>
      <c r="B7" s="188"/>
      <c r="C7" s="188"/>
      <c r="D7" s="189"/>
      <c r="E7" s="179"/>
      <c r="F7" s="190"/>
      <c r="G7" s="179"/>
      <c r="H7" s="180"/>
      <c r="I7" s="152"/>
      <c r="J7" s="152"/>
      <c r="K7" s="152"/>
      <c r="L7" s="152"/>
    </row>
    <row r="8" spans="1:12" ht="20.25" thickBot="1" x14ac:dyDescent="0.45">
      <c r="A8" s="156" t="s">
        <v>11</v>
      </c>
      <c r="B8" s="160">
        <f>('Oct 08'!B8+'Nov 08'!B8+'Dec 08'!B8+'Ene 09'!B8+'Feb 09'!B8+'Mar 09'!B8+'Abr 09'!B8+'May 09'!B8+'Jun 09'!B8+'Jul 09'!B8+'Ago 09'!B8+'Sep 09'!B8)/12</f>
        <v>6499.583333333333</v>
      </c>
      <c r="C8" s="160">
        <f>('Oct 08'!C8+'Nov 08'!C8+'Dec 08'!C8+'Ene 09'!C8+'Feb 09'!C8+'Mar 09'!C8+'Abr 09'!C8+'May 09'!C8+'Jun 09'!C8+'Jul 09'!C8+'Ago 09'!C8+'Sep 09'!C8)/12</f>
        <v>14593.25</v>
      </c>
      <c r="D8" s="160">
        <f>('Oct 08'!D8+'Nov 08'!D8+'Dec 08'!D8+'Ene 09'!D8+'Feb 09'!D8+'Mar 09'!D8+'Abr 09'!D8+'May 09'!D8+'Jun 09'!D8+'Jul 09'!D8+'Ago 09'!D8+'Sep 09'!D8)/12</f>
        <v>1663180.3333333333</v>
      </c>
      <c r="E8" s="157">
        <f>D8/B8</f>
        <v>255.89030066029875</v>
      </c>
      <c r="F8" s="158">
        <f>D8/12</f>
        <v>138598.36111111109</v>
      </c>
      <c r="G8" s="272">
        <f>F8/C8</f>
        <v>9.4974293670780057</v>
      </c>
      <c r="H8" s="274">
        <f>F8/B8</f>
        <v>21.324191721691559</v>
      </c>
      <c r="I8" s="149"/>
      <c r="J8" s="149"/>
      <c r="K8" s="149"/>
      <c r="L8" s="149"/>
    </row>
    <row r="9" spans="1:12" ht="20.25" thickBot="1" x14ac:dyDescent="0.45">
      <c r="A9" s="156" t="s">
        <v>12</v>
      </c>
      <c r="B9" s="160">
        <f>('Oct 08'!B9+'Nov 08'!B9+'Dec 08'!B9+'Ene 09'!B9+'Feb 09'!B9+'Mar 09'!B9+'Abr 09'!B9+'May 09'!B9+'Jun 09'!B9+'Jul 09'!B9+'Ago 09'!B9+'Sep 09'!B9)/12</f>
        <v>5280.75</v>
      </c>
      <c r="C9" s="160">
        <f>('Oct 08'!C9+'Nov 08'!C9+'Dec 08'!C9+'Ene 09'!C9+'Feb 09'!C9+'Mar 09'!C9+'Abr 09'!C9+'May 09'!C9+'Jun 09'!C9+'Jul 09'!C9+'Ago 09'!C9+'Sep 09'!C9)/12</f>
        <v>10975.916666666666</v>
      </c>
      <c r="D9" s="160">
        <f>('Oct 08'!D9+'Nov 08'!D9+'Dec 08'!D9+'Ene 09'!D9+'Feb 09'!D9+'Mar 09'!D9+'Abr 09'!D9+'May 09'!D9+'Jun 09'!D9+'Jul 09'!D9+'Ago 09'!D9+'Sep 09'!D9)/12</f>
        <v>1276290.5833333333</v>
      </c>
      <c r="E9" s="157">
        <f t="shared" ref="E9:E16" si="0">D9/B9</f>
        <v>241.6873707964462</v>
      </c>
      <c r="F9" s="158">
        <f t="shared" ref="F9:F12" si="1">D9/12</f>
        <v>106357.54861111111</v>
      </c>
      <c r="G9" s="274">
        <f t="shared" ref="G9:G11" si="2">F9/C9</f>
        <v>9.6900834655672909</v>
      </c>
      <c r="H9" s="274">
        <f t="shared" ref="H9:H11" si="3">F9/B9</f>
        <v>20.140614233037184</v>
      </c>
      <c r="I9" s="149"/>
      <c r="J9" s="149"/>
      <c r="K9" s="149"/>
      <c r="L9" s="149"/>
    </row>
    <row r="10" spans="1:12" ht="20.25" thickBot="1" x14ac:dyDescent="0.45">
      <c r="A10" s="156" t="s">
        <v>13</v>
      </c>
      <c r="B10" s="160">
        <f>('Oct 08'!B10+'Nov 08'!B10+'Dec 08'!B10+'Ene 09'!B10+'Feb 09'!B10+'Mar 09'!B10+'Abr 09'!B10+'May 09'!B10+'Jun 09'!B10+'Jul 09'!B10+'Ago 09'!B10+'Sep 09'!B10)/12</f>
        <v>5560.833333333333</v>
      </c>
      <c r="C10" s="160">
        <f>('Oct 08'!C10+'Nov 08'!C10+'Dec 08'!C10+'Ene 09'!C10+'Feb 09'!C10+'Mar 09'!C10+'Abr 09'!C10+'May 09'!C10+'Jun 09'!C10+'Jul 09'!C10+'Ago 09'!C10+'Sep 09'!C10)/12</f>
        <v>11284.083333333334</v>
      </c>
      <c r="D10" s="160">
        <f>('Oct 08'!D10+'Nov 08'!D10+'Dec 08'!D10+'Ene 09'!D10+'Feb 09'!D10+'Mar 09'!D10+'Abr 09'!D10+'May 09'!D10+'Jun 09'!D10+'Jul 09'!D10+'Ago 09'!D10+'Sep 09'!D10)/12</f>
        <v>1319047</v>
      </c>
      <c r="E10" s="157">
        <f t="shared" si="0"/>
        <v>237.20311703881313</v>
      </c>
      <c r="F10" s="158">
        <f t="shared" si="1"/>
        <v>109920.58333333333</v>
      </c>
      <c r="G10" s="274">
        <f t="shared" si="2"/>
        <v>9.741206271370439</v>
      </c>
      <c r="H10" s="274">
        <f t="shared" si="3"/>
        <v>19.766926419901093</v>
      </c>
      <c r="I10" s="149"/>
      <c r="J10" s="149"/>
      <c r="K10" s="149"/>
      <c r="L10" s="149"/>
    </row>
    <row r="11" spans="1:12" ht="20.25" thickBot="1" x14ac:dyDescent="0.45">
      <c r="A11" s="156" t="s">
        <v>14</v>
      </c>
      <c r="B11" s="160">
        <f>('Oct 08'!B19+'Nov 08'!B19+'Dec 08'!B19+'Ene 09'!B19+'Feb 09'!B19+'Mar 09'!B19+'Abr 09'!B19+'May 09'!B19+'Jun 09'!B19+'Jul 09'!B19+'Ago 09'!B19+'Sep 09'!B19)/12</f>
        <v>12841</v>
      </c>
      <c r="C11" s="160">
        <f>('Oct 08'!C19+'Nov 08'!C19+'Dec 08'!C19+'Ene 09'!C19+'Feb 09'!C19+'Mar 09'!C19+'Abr 09'!C19+'May 09'!C19+'Jun 09'!C19+'Jul 09'!C19+'Ago 09'!C19+'Sep 09'!C19)/12</f>
        <v>25744.833333333332</v>
      </c>
      <c r="D11" s="160">
        <f>('Oct 08'!D19+'Nov 08'!D19+'Dec 08'!D19+'Ene 09'!D19+'Feb 09'!D19+'Mar 09'!D19+'Abr 09'!D19+'May 09'!D19+'Jun 09'!D19+'Jul 09'!D19+'Ago 09'!D19+'Sep 09'!D19)/12</f>
        <v>3022004</v>
      </c>
      <c r="E11" s="157">
        <f t="shared" si="0"/>
        <v>235.34023829919789</v>
      </c>
      <c r="F11" s="158">
        <f t="shared" si="1"/>
        <v>251833.66666666666</v>
      </c>
      <c r="G11" s="274">
        <f t="shared" si="2"/>
        <v>9.7819109335853796</v>
      </c>
      <c r="H11" s="274">
        <f t="shared" si="3"/>
        <v>19.611686524933155</v>
      </c>
      <c r="I11" s="149"/>
      <c r="J11" s="149"/>
      <c r="K11" s="149"/>
      <c r="L11" s="149"/>
    </row>
    <row r="12" spans="1:12" ht="20.25" thickBot="1" x14ac:dyDescent="0.45">
      <c r="A12" s="156" t="s">
        <v>15</v>
      </c>
      <c r="B12" s="160">
        <f>('Oct 08'!B20+'Nov 08'!B20+'Dec 08'!B20+'Ene 09'!B20+'Feb 09'!B20+'Mar 09'!B20+'Abr 09'!B20+'May 09'!B20+'Jun 09'!B20+'Jul 09'!B20+'Ago 09'!B20+'Sep 09'!B20)/12</f>
        <v>5947.083333333333</v>
      </c>
      <c r="C12" s="160">
        <f>('Oct 08'!C20+'Nov 08'!C20+'Dec 08'!C20+'Ene 09'!C20+'Feb 09'!C20+'Mar 09'!C20+'Abr 09'!C20+'May 09'!C20+'Jun 09'!C20+'Jul 09'!C20+'Ago 09'!C20+'Sep 09'!C20)/12</f>
        <v>11438.5</v>
      </c>
      <c r="D12" s="160">
        <f>('Oct 08'!D20+'Nov 08'!D20+'Dec 08'!D20+'Ene 09'!D20+'Feb 09'!D20+'Mar 09'!D20+'Abr 09'!D20+'May 09'!D20+'Jun 09'!D20+'Jul 09'!D20+'Ago 09'!D20+'Sep 09'!D20)/12</f>
        <v>1348669</v>
      </c>
      <c r="E12" s="157">
        <f t="shared" si="0"/>
        <v>226.77822461991173</v>
      </c>
      <c r="F12" s="158">
        <f t="shared" si="1"/>
        <v>112389.08333333333</v>
      </c>
      <c r="G12" s="274">
        <f t="shared" ref="G12:G15" si="4">F12/C12</f>
        <v>9.8255088808264475</v>
      </c>
      <c r="H12" s="274">
        <f t="shared" ref="H12:H16" si="5">F12/B12</f>
        <v>18.898185384992644</v>
      </c>
      <c r="I12" s="149"/>
      <c r="J12" s="149"/>
      <c r="K12" s="149"/>
      <c r="L12" s="149"/>
    </row>
    <row r="13" spans="1:12" ht="20.25" thickBot="1" x14ac:dyDescent="0.45">
      <c r="A13" s="156" t="s">
        <v>16</v>
      </c>
      <c r="B13" s="160">
        <f>('Oct 08'!B21+'Nov 08'!B21+'Dec 08'!B21+'Ene 09'!B21+'Feb 09'!B21+'Mar 09'!B21+'Abr 09'!B21+'May 09'!B21+'Jun 09'!B21+'Jul 09'!B21+'Ago 09'!B21+'Sep 09'!B21)/12</f>
        <v>5211.333333333333</v>
      </c>
      <c r="C13" s="160">
        <f>('Oct 08'!C21+'Nov 08'!C21+'Dec 08'!C21+'Ene 09'!C21+'Feb 09'!C21+'Mar 09'!C21+'Abr 09'!C21+'May 09'!C21+'Jun 09'!C21+'Jul 09'!C21+'Ago 09'!C21+'Sep 09'!C21)/12</f>
        <v>10745.25</v>
      </c>
      <c r="D13" s="160">
        <f>('Oct 08'!D21+'Nov 08'!D21+'Dec 08'!D21+'Ene 09'!D21+'Feb 09'!D21+'Mar 09'!D21+'Abr 09'!D21+'May 09'!D21+'Jun 09'!D21+'Jul 09'!D21+'Ago 09'!D21+'Sep 09'!D21)/12</f>
        <v>1250913.5</v>
      </c>
      <c r="E13" s="157">
        <f t="shared" si="0"/>
        <v>240.03713061276707</v>
      </c>
      <c r="F13" s="158">
        <f t="shared" ref="F13:F15" si="6">D13/12</f>
        <v>104242.79166666667</v>
      </c>
      <c r="G13" s="274">
        <f t="shared" si="4"/>
        <v>9.701290492698325</v>
      </c>
      <c r="H13" s="274">
        <f t="shared" si="5"/>
        <v>20.003094217730588</v>
      </c>
      <c r="I13" s="149"/>
      <c r="J13" s="149"/>
      <c r="K13" s="149"/>
      <c r="L13" s="149"/>
    </row>
    <row r="14" spans="1:12" ht="20.25" thickBot="1" x14ac:dyDescent="0.45">
      <c r="A14" s="156" t="s">
        <v>17</v>
      </c>
      <c r="B14" s="160">
        <f>('Oct 08'!B22+'Nov 08'!B22+'Dec 08'!B22+'Ene 09'!B22+'Feb 09'!B22+'Mar 09'!B22+'Abr 09'!B22+'May 09'!B22+'Jun 09'!B22+'Jul 09'!B22+'Ago 09'!B22+'Sep 09'!B22)/12</f>
        <v>6567.583333333333</v>
      </c>
      <c r="C14" s="160">
        <f>('Oct 08'!C22+'Nov 08'!C22+'Dec 08'!C22+'Ene 09'!C22+'Feb 09'!C22+'Mar 09'!C22+'Abr 09'!C22+'May 09'!C22+'Jun 09'!C22+'Jul 09'!C22+'Ago 09'!C22+'Sep 09'!C22)/12</f>
        <v>13783.75</v>
      </c>
      <c r="D14" s="160">
        <f>('Oct 08'!D22+'Nov 08'!D22+'Dec 08'!D22+'Ene 09'!D22+'Feb 09'!D22+'Mar 09'!D22+'Abr 09'!D22+'May 09'!D22+'Jun 09'!D22+'Jul 09'!D22+'Ago 09'!D22+'Sep 09'!D22)/12</f>
        <v>1594220.75</v>
      </c>
      <c r="E14" s="157">
        <f t="shared" si="0"/>
        <v>242.74084835873165</v>
      </c>
      <c r="F14" s="158">
        <f t="shared" si="6"/>
        <v>132851.72916666666</v>
      </c>
      <c r="G14" s="274">
        <f t="shared" si="4"/>
        <v>9.6382863274991681</v>
      </c>
      <c r="H14" s="274">
        <f t="shared" si="5"/>
        <v>20.228404029894303</v>
      </c>
      <c r="I14" s="149"/>
      <c r="J14" s="149"/>
      <c r="K14" s="149"/>
      <c r="L14" s="149"/>
    </row>
    <row r="15" spans="1:12" ht="20.25" thickBot="1" x14ac:dyDescent="0.45">
      <c r="A15" s="156" t="s">
        <v>18</v>
      </c>
      <c r="B15" s="160">
        <f>('Oct 08'!B23+'Nov 08'!B23+'Dec 08'!B23+'Ene 09'!B23+'Feb 09'!B23+'Mar 09'!B23+'Abr 09'!B23+'May 09'!B23+'Jun 09'!B23+'Jul 09'!B23+'Ago 09'!B23+'Sep 09'!B23)/12</f>
        <v>4211</v>
      </c>
      <c r="C15" s="160">
        <f>('Oct 08'!C23+'Nov 08'!C23+'Dec 08'!C23+'Ene 09'!C23+'Feb 09'!C23+'Mar 09'!C23+'Abr 09'!C23+'May 09'!C23+'Jun 09'!C23+'Jul 09'!C23+'Ago 09'!C23+'Sep 09'!C23)/12</f>
        <v>9284.75</v>
      </c>
      <c r="D15" s="160">
        <f>('Oct 08'!D23+'Nov 08'!D23+'Dec 08'!D23+'Ene 09'!D23+'Feb 09'!D23+'Mar 09'!D23+'Abr 09'!D23+'May 09'!D23+'Jun 09'!D23+'Jul 09'!D23+'Ago 09'!D23+'Sep 09'!D23)/12</f>
        <v>1063468.5</v>
      </c>
      <c r="E15" s="157">
        <f t="shared" si="0"/>
        <v>252.5453573972928</v>
      </c>
      <c r="F15" s="158">
        <f t="shared" si="6"/>
        <v>88622.375</v>
      </c>
      <c r="G15" s="274">
        <f t="shared" si="4"/>
        <v>9.5449392821562231</v>
      </c>
      <c r="H15" s="274">
        <f t="shared" si="5"/>
        <v>21.045446449774399</v>
      </c>
      <c r="I15" s="149"/>
      <c r="J15" s="149"/>
      <c r="K15" s="149"/>
      <c r="L15" s="149"/>
    </row>
    <row r="16" spans="1:12" ht="21" thickBot="1" x14ac:dyDescent="0.45">
      <c r="A16" s="198" t="s">
        <v>19</v>
      </c>
      <c r="B16" s="203">
        <f>SUM(B8:B15)</f>
        <v>52119.166666666672</v>
      </c>
      <c r="C16" s="203">
        <f t="shared" ref="C16:D16" si="7">SUM(C8:C15)</f>
        <v>107850.33333333333</v>
      </c>
      <c r="D16" s="203">
        <f t="shared" si="7"/>
        <v>12537793.666666666</v>
      </c>
      <c r="E16" s="269">
        <f t="shared" si="0"/>
        <v>240.56013302847637</v>
      </c>
      <c r="F16" s="180">
        <f>D16/12</f>
        <v>1044816.1388888889</v>
      </c>
      <c r="G16" s="268">
        <f>F16/C16</f>
        <v>9.6876486756853382</v>
      </c>
      <c r="H16" s="180">
        <f t="shared" si="5"/>
        <v>20.046677752373032</v>
      </c>
      <c r="I16" s="152"/>
      <c r="J16" s="152"/>
      <c r="K16" s="152"/>
      <c r="L16" s="152"/>
    </row>
    <row r="17" spans="1:12" ht="20.25" thickBot="1" x14ac:dyDescent="0.45">
      <c r="A17" s="153"/>
      <c r="B17" s="161"/>
      <c r="C17" s="161"/>
      <c r="D17" s="170"/>
      <c r="E17" s="170"/>
      <c r="F17" s="171"/>
      <c r="G17" s="149"/>
      <c r="H17" s="149"/>
      <c r="I17" s="149"/>
      <c r="J17" s="149"/>
      <c r="K17" s="149"/>
      <c r="L17" s="149"/>
    </row>
    <row r="18" spans="1:12" ht="20.25" thickBot="1" x14ac:dyDescent="0.45">
      <c r="A18" s="202" t="s">
        <v>20</v>
      </c>
      <c r="B18" s="204"/>
      <c r="C18" s="205"/>
      <c r="D18" s="177"/>
      <c r="E18" s="177"/>
      <c r="F18" s="178"/>
      <c r="G18" s="192"/>
      <c r="H18" s="193"/>
      <c r="I18" s="149"/>
      <c r="J18" s="149"/>
      <c r="K18" s="149"/>
      <c r="L18" s="149"/>
    </row>
    <row r="19" spans="1:12" ht="21" thickBot="1" x14ac:dyDescent="0.45">
      <c r="A19" s="174" t="s">
        <v>21</v>
      </c>
      <c r="B19" s="159">
        <f>('Oct 08'!B19+'Nov 08'!B19+'Dec 08'!B19+'Ene 09'!B19+'Feb 09'!B19+'Mar 09'!B19+'Abr 09'!B19+'May 09'!B19+'Jun 09'!B19+'Jul 09'!B19+'Ago 09'!B19+'Sep 09'!B19)/12</f>
        <v>12841</v>
      </c>
      <c r="C19" s="159">
        <f>('Oct 08'!C19+'Nov 08'!C19+'Dec 08'!C19+'Ene 09'!C19+'Feb 09'!C19+'Mar 09'!C19+'Abr 09'!C19+'May 09'!C19+'Jun 09'!C19+'Jul 09'!C19+'Ago 09'!C19+'Sep 09'!C19)/12</f>
        <v>25744.833333333332</v>
      </c>
      <c r="D19" s="159">
        <f>('Oct 08'!D19+'Nov 08'!D19+'Dec 08'!D19+'Ene 09'!D19+'Feb 09'!D19+'Mar 09'!D19+'Abr 09'!D19+'May 09'!D19+'Jun 09'!D19+'Jul 09'!D19+'Ago 09'!D19+'Sep 09'!D19)/12</f>
        <v>3022004</v>
      </c>
      <c r="E19" s="165">
        <f>D19/B19</f>
        <v>235.34023829919789</v>
      </c>
      <c r="F19" s="162">
        <f>D19/12</f>
        <v>251833.66666666666</v>
      </c>
      <c r="G19" s="157">
        <f>F19/C19</f>
        <v>9.7819109335853796</v>
      </c>
      <c r="H19" s="157">
        <f>F19/B19</f>
        <v>19.611686524933155</v>
      </c>
      <c r="I19" s="150"/>
      <c r="J19" s="150"/>
      <c r="K19" s="150"/>
      <c r="L19" s="150"/>
    </row>
    <row r="20" spans="1:12" ht="21" thickBot="1" x14ac:dyDescent="0.45">
      <c r="A20" s="174" t="s">
        <v>22</v>
      </c>
      <c r="B20" s="159">
        <f>('Oct 08'!B20+'Nov 08'!B20+'Dec 08'!B20+'Ene 09'!B20+'Feb 09'!B20+'Mar 09'!B20+'Abr 09'!B20+'May 09'!B20+'Jun 09'!B20+'Jul 09'!B20+'Ago 09'!B20+'Sep 09'!B20)/12</f>
        <v>5947.083333333333</v>
      </c>
      <c r="C20" s="159">
        <f>('Oct 08'!C20+'Nov 08'!C20+'Dec 08'!C20+'Ene 09'!C20+'Feb 09'!C20+'Mar 09'!C20+'Abr 09'!C20+'May 09'!C20+'Jun 09'!C20+'Jul 09'!C20+'Ago 09'!C20+'Sep 09'!C20)/12</f>
        <v>11438.5</v>
      </c>
      <c r="D20" s="159">
        <f>('Oct 08'!D20+'Nov 08'!D20+'Dec 08'!D20+'Ene 09'!D20+'Feb 09'!D20+'Mar 09'!D20+'Abr 09'!D20+'May 09'!D20+'Jun 09'!D20+'Jul 09'!D20+'Ago 09'!D20+'Sep 09'!D20)/12</f>
        <v>1348669</v>
      </c>
      <c r="E20" s="165">
        <f t="shared" ref="E20:E32" si="8">D20/B20</f>
        <v>226.77822461991173</v>
      </c>
      <c r="F20" s="162">
        <f t="shared" ref="F20:F31" si="9">D20/12</f>
        <v>112389.08333333333</v>
      </c>
      <c r="G20" s="157">
        <f t="shared" ref="G20:G31" si="10">F20/C20</f>
        <v>9.8255088808264475</v>
      </c>
      <c r="H20" s="157">
        <f t="shared" ref="H20:H31" si="11">F20/B20</f>
        <v>18.898185384992644</v>
      </c>
      <c r="I20" s="150"/>
      <c r="J20" s="150"/>
      <c r="K20" s="150"/>
      <c r="L20" s="150"/>
    </row>
    <row r="21" spans="1:12" ht="20.25" thickBot="1" x14ac:dyDescent="0.45">
      <c r="A21" s="156" t="s">
        <v>23</v>
      </c>
      <c r="B21" s="159">
        <f>('Oct 08'!B21+'Nov 08'!B21+'Dec 08'!B21+'Ene 09'!B21+'Feb 09'!B21+'Mar 09'!B21+'Abr 09'!B21+'May 09'!B21+'Jun 09'!B21+'Jul 09'!B21+'Ago 09'!B21+'Sep 09'!B21)/12</f>
        <v>5211.333333333333</v>
      </c>
      <c r="C21" s="159">
        <f>('Oct 08'!C21+'Nov 08'!C21+'Dec 08'!C21+'Ene 09'!C21+'Feb 09'!C21+'Mar 09'!C21+'Abr 09'!C21+'May 09'!C21+'Jun 09'!C21+'Jul 09'!C21+'Ago 09'!C21+'Sep 09'!C21)/12</f>
        <v>10745.25</v>
      </c>
      <c r="D21" s="159">
        <f>('Oct 08'!D21+'Nov 08'!D21+'Dec 08'!D21+'Ene 09'!D21+'Feb 09'!D21+'Mar 09'!D21+'Abr 09'!D21+'May 09'!D21+'Jun 09'!D21+'Jul 09'!D21+'Ago 09'!D21+'Sep 09'!D21)/12</f>
        <v>1250913.5</v>
      </c>
      <c r="E21" s="165">
        <f t="shared" si="8"/>
        <v>240.03713061276707</v>
      </c>
      <c r="F21" s="162">
        <f t="shared" si="9"/>
        <v>104242.79166666667</v>
      </c>
      <c r="G21" s="157">
        <f t="shared" si="10"/>
        <v>9.701290492698325</v>
      </c>
      <c r="H21" s="157">
        <f t="shared" si="11"/>
        <v>20.003094217730588</v>
      </c>
      <c r="I21" s="149"/>
      <c r="J21" s="149"/>
      <c r="K21" s="149"/>
      <c r="L21" s="149"/>
    </row>
    <row r="22" spans="1:12" ht="20.25" thickBot="1" x14ac:dyDescent="0.45">
      <c r="A22" s="156" t="s">
        <v>24</v>
      </c>
      <c r="B22" s="159">
        <f>('Oct 08'!B22+'Nov 08'!B22+'Dec 08'!B22+'Ene 09'!B22+'Feb 09'!B22+'Mar 09'!B22+'Abr 09'!B22+'May 09'!B22+'Jun 09'!B22+'Jul 09'!B22+'Ago 09'!B22+'Sep 09'!B22)/12</f>
        <v>6567.583333333333</v>
      </c>
      <c r="C22" s="159">
        <f>('Oct 08'!C22+'Nov 08'!C22+'Dec 08'!C22+'Ene 09'!C22+'Feb 09'!C22+'Mar 09'!C22+'Abr 09'!C22+'May 09'!C22+'Jun 09'!C22+'Jul 09'!C22+'Ago 09'!C22+'Sep 09'!C22)/12</f>
        <v>13783.75</v>
      </c>
      <c r="D22" s="159">
        <f>('Oct 08'!D22+'Nov 08'!D22+'Dec 08'!D22+'Ene 09'!D22+'Feb 09'!D22+'Mar 09'!D22+'Abr 09'!D22+'May 09'!D22+'Jun 09'!D22+'Jul 09'!D22+'Ago 09'!D22+'Sep 09'!D22)/12</f>
        <v>1594220.75</v>
      </c>
      <c r="E22" s="165">
        <f t="shared" si="8"/>
        <v>242.74084835873165</v>
      </c>
      <c r="F22" s="162">
        <f t="shared" si="9"/>
        <v>132851.72916666666</v>
      </c>
      <c r="G22" s="157">
        <f t="shared" si="10"/>
        <v>9.6382863274991681</v>
      </c>
      <c r="H22" s="157">
        <f t="shared" si="11"/>
        <v>20.228404029894303</v>
      </c>
      <c r="I22" s="149"/>
      <c r="J22" s="149"/>
      <c r="K22" s="149"/>
      <c r="L22" s="149"/>
    </row>
    <row r="23" spans="1:12" ht="20.25" thickBot="1" x14ac:dyDescent="0.45">
      <c r="A23" s="156" t="s">
        <v>25</v>
      </c>
      <c r="B23" s="159">
        <f>('Oct 08'!B23+'Nov 08'!B23+'Dec 08'!B23+'Ene 09'!B23+'Feb 09'!B23+'Mar 09'!B23+'Abr 09'!B23+'May 09'!B23+'Jun 09'!B23+'Jul 09'!B23+'Ago 09'!B23+'Sep 09'!B23)/12</f>
        <v>4211</v>
      </c>
      <c r="C23" s="159">
        <f>('Oct 08'!C23+'Nov 08'!C23+'Dec 08'!C23+'Ene 09'!C23+'Feb 09'!C23+'Mar 09'!C23+'Abr 09'!C23+'May 09'!C23+'Jun 09'!C23+'Jul 09'!C23+'Ago 09'!C23+'Sep 09'!C23)/12</f>
        <v>9284.75</v>
      </c>
      <c r="D23" s="159">
        <f>('Oct 08'!D23+'Nov 08'!D23+'Dec 08'!D23+'Ene 09'!D23+'Feb 09'!D23+'Mar 09'!D23+'Abr 09'!D23+'May 09'!D23+'Jun 09'!D23+'Jul 09'!D23+'Ago 09'!D23+'Sep 09'!D23)/12</f>
        <v>1063468.5</v>
      </c>
      <c r="E23" s="165">
        <f t="shared" si="8"/>
        <v>252.5453573972928</v>
      </c>
      <c r="F23" s="162">
        <f t="shared" si="9"/>
        <v>88622.375</v>
      </c>
      <c r="G23" s="157">
        <f t="shared" si="10"/>
        <v>9.5449392821562231</v>
      </c>
      <c r="H23" s="157">
        <f t="shared" si="11"/>
        <v>21.045446449774399</v>
      </c>
      <c r="I23" s="149"/>
      <c r="J23" s="149"/>
      <c r="K23" s="149"/>
      <c r="L23" s="149"/>
    </row>
    <row r="24" spans="1:12" ht="20.25" thickBot="1" x14ac:dyDescent="0.45">
      <c r="A24" s="156" t="s">
        <v>26</v>
      </c>
      <c r="B24" s="159">
        <f>('Oct 08'!B24+'Nov 08'!B24+'Dec 08'!B24+'Ene 09'!B24+'Feb 09'!B24+'Mar 09'!B24+'Abr 09'!B24+'May 09'!B24+'Jun 09'!B24+'Jul 09'!B24+'Ago 09'!B24+'Sep 09'!B24)/12</f>
        <v>2749.9166666666665</v>
      </c>
      <c r="C24" s="159">
        <f>('Oct 08'!C24+'Nov 08'!C24+'Dec 08'!C24+'Ene 09'!C24+'Feb 09'!C24+'Mar 09'!C24+'Abr 09'!C24+'May 09'!C24+'Jun 09'!C24+'Jul 09'!C24+'Ago 09'!C24+'Sep 09'!C24)/12</f>
        <v>6050.25</v>
      </c>
      <c r="D24" s="159">
        <f>('Oct 08'!D24+'Nov 08'!D24+'Dec 08'!D24+'Ene 09'!D24+'Feb 09'!D24+'Mar 09'!D24+'Abr 09'!D24+'May 09'!D24+'Jun 09'!D24+'Jul 09'!D24+'Ago 09'!D24+'Sep 09'!D24)/12</f>
        <v>693425.33333333337</v>
      </c>
      <c r="E24" s="165">
        <f t="shared" si="8"/>
        <v>252.16230794872575</v>
      </c>
      <c r="F24" s="162">
        <f t="shared" si="9"/>
        <v>57785.444444444445</v>
      </c>
      <c r="G24" s="157">
        <f t="shared" si="10"/>
        <v>9.5509184652608479</v>
      </c>
      <c r="H24" s="157">
        <f t="shared" si="11"/>
        <v>21.01352566239381</v>
      </c>
      <c r="I24" s="149"/>
      <c r="J24" s="149"/>
      <c r="K24" s="149"/>
      <c r="L24" s="149"/>
    </row>
    <row r="25" spans="1:12" ht="20.25" thickBot="1" x14ac:dyDescent="0.45">
      <c r="A25" s="156" t="s">
        <v>27</v>
      </c>
      <c r="B25" s="159">
        <f>('Oct 08'!B25+'Nov 08'!B25+'Dec 08'!B25+'Ene 09'!B25+'Feb 09'!B25+'Mar 09'!B25+'Abr 09'!B25+'May 09'!B25+'Jun 09'!B25+'Jul 09'!B25+'Ago 09'!B25+'Sep 09'!B25)/12</f>
        <v>7360</v>
      </c>
      <c r="C25" s="159">
        <f>('Oct 08'!C25+'Nov 08'!C25+'Dec 08'!C25+'Ene 09'!C25+'Feb 09'!C25+'Mar 09'!C25+'Abr 09'!C25+'May 09'!C25+'Jun 09'!C25+'Jul 09'!C25+'Ago 09'!C25+'Sep 09'!C25)/12</f>
        <v>15515.5</v>
      </c>
      <c r="D25" s="159">
        <f>('Oct 08'!D25+'Nov 08'!D25+'Dec 08'!D25+'Ene 09'!D25+'Feb 09'!D25+'Mar 09'!D25+'Abr 09'!D25+'May 09'!D25+'Jun 09'!D25+'Jul 09'!D25+'Ago 09'!D25+'Sep 09'!D25)/12</f>
        <v>1800724.1666666667</v>
      </c>
      <c r="E25" s="165">
        <f t="shared" si="8"/>
        <v>244.66360960144928</v>
      </c>
      <c r="F25" s="162">
        <f t="shared" si="9"/>
        <v>150060.34722222222</v>
      </c>
      <c r="G25" s="157">
        <f t="shared" si="10"/>
        <v>9.671641082931405</v>
      </c>
      <c r="H25" s="157">
        <f t="shared" si="11"/>
        <v>20.388634133454104</v>
      </c>
      <c r="I25" s="149"/>
      <c r="J25" s="149"/>
      <c r="K25" s="149"/>
      <c r="L25" s="149"/>
    </row>
    <row r="26" spans="1:12" ht="20.25" thickBot="1" x14ac:dyDescent="0.45">
      <c r="A26" s="156" t="s">
        <v>28</v>
      </c>
      <c r="B26" s="159">
        <f>('Oct 08'!B26+'Nov 08'!B26+'Dec 08'!B26+'Ene 09'!B26+'Feb 09'!B26+'Mar 09'!B26+'Abr 09'!B26+'May 09'!B26+'Jun 09'!B26+'Jul 09'!B26+'Ago 09'!B26+'Sep 09'!B26)/12</f>
        <v>6693.25</v>
      </c>
      <c r="C26" s="159">
        <f>('Oct 08'!C26+'Nov 08'!C26+'Dec 08'!C26+'Ene 09'!C26+'Feb 09'!C26+'Mar 09'!C26+'Abr 09'!C26+'May 09'!C26+'Jun 09'!C26+'Jul 09'!C26+'Ago 09'!C26+'Sep 09'!C26)/12</f>
        <v>14939.083333333334</v>
      </c>
      <c r="D26" s="159">
        <f>('Oct 08'!D26+'Nov 08'!D26+'Dec 08'!D26+'Ene 09'!D26+'Feb 09'!D26+'Mar 09'!D26+'Abr 09'!D26+'May 09'!D26+'Jun 09'!D26+'Jul 09'!D26+'Ago 09'!D26+'Sep 09'!D26)/12</f>
        <v>1728344.75</v>
      </c>
      <c r="E26" s="165">
        <f t="shared" si="8"/>
        <v>258.2220520673813</v>
      </c>
      <c r="F26" s="162">
        <f t="shared" si="9"/>
        <v>144028.72916666666</v>
      </c>
      <c r="G26" s="157">
        <f t="shared" si="10"/>
        <v>9.6410687291165775</v>
      </c>
      <c r="H26" s="157">
        <f t="shared" si="11"/>
        <v>21.518504338948443</v>
      </c>
      <c r="I26" s="149"/>
      <c r="J26" s="149"/>
      <c r="K26" s="149"/>
      <c r="L26" s="149"/>
    </row>
    <row r="27" spans="1:12" ht="20.25" thickBot="1" x14ac:dyDescent="0.45">
      <c r="A27" s="156" t="s">
        <v>29</v>
      </c>
      <c r="B27" s="159">
        <f>('Oct 08'!B27+'Nov 08'!B27+'Dec 08'!B27+'Ene 09'!B27+'Feb 09'!B27+'Mar 09'!B27+'Abr 09'!B27+'May 09'!B27+'Jun 09'!B27+'Jul 09'!B27+'Ago 09'!B27+'Sep 09'!B27)/12</f>
        <v>8718.8333333333339</v>
      </c>
      <c r="C27" s="159">
        <f>('Oct 08'!C27+'Nov 08'!C27+'Dec 08'!C27+'Ene 09'!C27+'Feb 09'!C27+'Mar 09'!C27+'Abr 09'!C27+'May 09'!C27+'Jun 09'!C27+'Jul 09'!C27+'Ago 09'!C27+'Sep 09'!C27)/12</f>
        <v>17867.833333333332</v>
      </c>
      <c r="D27" s="159">
        <f>('Oct 08'!D27+'Nov 08'!D27+'Dec 08'!D27+'Ene 09'!D27+'Feb 09'!D27+'Mar 09'!D27+'Abr 09'!D27+'May 09'!D27+'Jun 09'!D27+'Jul 09'!D27+'Ago 09'!D27+'Sep 09'!D27)/12</f>
        <v>2077357.0833333333</v>
      </c>
      <c r="E27" s="165">
        <f t="shared" si="8"/>
        <v>238.26090073213157</v>
      </c>
      <c r="F27" s="162">
        <f t="shared" si="9"/>
        <v>173113.09027777778</v>
      </c>
      <c r="G27" s="157">
        <f t="shared" si="10"/>
        <v>9.688532853887029</v>
      </c>
      <c r="H27" s="157">
        <f t="shared" si="11"/>
        <v>19.855075061010965</v>
      </c>
      <c r="I27" s="149"/>
      <c r="J27" s="149"/>
      <c r="K27" s="149"/>
      <c r="L27" s="149"/>
    </row>
    <row r="28" spans="1:12" ht="20.25" thickBot="1" x14ac:dyDescent="0.45">
      <c r="A28" s="156" t="s">
        <v>30</v>
      </c>
      <c r="B28" s="159">
        <f>('Oct 08'!B28+'Nov 08'!B28+'Dec 08'!B28+'Ene 09'!B28+'Feb 09'!B28+'Mar 09'!B28+'Abr 09'!B28+'May 09'!B28+'Jun 09'!B28+'Jul 09'!B28+'Ago 09'!B28+'Sep 09'!B28)/12</f>
        <v>5762.916666666667</v>
      </c>
      <c r="C28" s="159">
        <f>('Oct 08'!C28+'Nov 08'!C28+'Dec 08'!C28+'Ene 09'!C28+'Feb 09'!C28+'Mar 09'!C28+'Abr 09'!C28+'May 09'!C28+'Jun 09'!C28+'Jul 09'!C28+'Ago 09'!C28+'Sep 09'!C28)/12</f>
        <v>13626.833333333334</v>
      </c>
      <c r="D28" s="159">
        <f>('Oct 08'!D28+'Nov 08'!D28+'Dec 08'!D28+'Ene 09'!D28+'Feb 09'!D28+'Mar 09'!D28+'Abr 09'!D28+'May 09'!D28+'Jun 09'!D28+'Jul 09'!D28+'Ago 09'!D28+'Sep 09'!D28)/12</f>
        <v>1550368.5833333333</v>
      </c>
      <c r="E28" s="165">
        <f t="shared" si="8"/>
        <v>269.02498734726339</v>
      </c>
      <c r="F28" s="162">
        <f t="shared" si="9"/>
        <v>129197.38194444444</v>
      </c>
      <c r="G28" s="157">
        <f t="shared" si="10"/>
        <v>9.4811009120077614</v>
      </c>
      <c r="H28" s="157">
        <f t="shared" si="11"/>
        <v>22.41874894560528</v>
      </c>
      <c r="I28" s="149"/>
      <c r="J28" s="149"/>
      <c r="K28" s="149"/>
      <c r="L28" s="149"/>
    </row>
    <row r="29" spans="1:12" ht="20.25" thickBot="1" x14ac:dyDescent="0.45">
      <c r="A29" s="156" t="s">
        <v>31</v>
      </c>
      <c r="B29" s="159">
        <f>('Oct 08'!B29+'Nov 08'!B29+'Dec 08'!B29+'Ene 09'!B29+'Feb 09'!B29+'Mar 09'!B29+'Abr 09'!B29+'May 09'!B29+'Jun 09'!B29+'Jul 09'!B29+'Ago 09'!B29+'Sep 09'!B29)/12</f>
        <v>4804.333333333333</v>
      </c>
      <c r="C29" s="159">
        <f>('Oct 08'!C29+'Nov 08'!C29+'Dec 08'!C29+'Ene 09'!C29+'Feb 09'!C29+'Mar 09'!C29+'Abr 09'!C29+'May 09'!C29+'Jun 09'!C29+'Jul 09'!C29+'Ago 09'!C29+'Sep 09'!C29)/12</f>
        <v>10566.666666666666</v>
      </c>
      <c r="D29" s="159">
        <f>('Oct 08'!D29+'Nov 08'!D29+'Dec 08'!D29+'Ene 09'!D29+'Feb 09'!D29+'Mar 09'!D29+'Abr 09'!D29+'May 09'!D29+'Jun 09'!D29+'Jul 09'!D29+'Ago 09'!D29+'Sep 09'!D29)/12</f>
        <v>1208653.75</v>
      </c>
      <c r="E29" s="165">
        <f t="shared" si="8"/>
        <v>251.57574758898218</v>
      </c>
      <c r="F29" s="162">
        <f t="shared" si="9"/>
        <v>100721.14583333333</v>
      </c>
      <c r="G29" s="157">
        <f t="shared" si="10"/>
        <v>9.5319696372239751</v>
      </c>
      <c r="H29" s="157">
        <f t="shared" si="11"/>
        <v>20.964645632415181</v>
      </c>
      <c r="I29" s="149"/>
      <c r="J29" s="149"/>
      <c r="K29" s="149"/>
      <c r="L29" s="149"/>
    </row>
    <row r="30" spans="1:12" ht="20.25" thickBot="1" x14ac:dyDescent="0.45">
      <c r="A30" s="156" t="s">
        <v>32</v>
      </c>
      <c r="B30" s="159">
        <f>('Oct 08'!B30+'Nov 08'!B30+'Dec 08'!B30+'Ene 09'!B30+'Feb 09'!B30+'Mar 09'!B30+'Abr 09'!B30+'May 09'!B30+'Jun 09'!B30+'Jul 09'!B30+'Ago 09'!B30+'Sep 09'!B30)/12</f>
        <v>5051.333333333333</v>
      </c>
      <c r="C30" s="159">
        <f>('Oct 08'!C30+'Nov 08'!C30+'Dec 08'!C30+'Ene 09'!C30+'Feb 09'!C30+'Mar 09'!C30+'Abr 09'!C30+'May 09'!C30+'Jun 09'!C30+'Jul 09'!C30+'Ago 09'!C30+'Sep 09'!C30)/12</f>
        <v>11365.75</v>
      </c>
      <c r="D30" s="159">
        <f>('Oct 08'!D30+'Nov 08'!D30+'Dec 08'!D30+'Ene 09'!D30+'Feb 09'!D30+'Mar 09'!D30+'Abr 09'!D30+'May 09'!D30+'Jun 09'!D30+'Jul 09'!D30+'Ago 09'!D30+'Sep 09'!D30)/12</f>
        <v>1314358.8333333333</v>
      </c>
      <c r="E30" s="165">
        <f t="shared" si="8"/>
        <v>260.20037613831335</v>
      </c>
      <c r="F30" s="162">
        <f t="shared" si="9"/>
        <v>109529.90277777777</v>
      </c>
      <c r="G30" s="157">
        <f t="shared" si="10"/>
        <v>9.6368389923918585</v>
      </c>
      <c r="H30" s="157">
        <f t="shared" si="11"/>
        <v>21.683364678192774</v>
      </c>
      <c r="I30" s="149"/>
      <c r="J30" s="149"/>
      <c r="K30" s="149"/>
      <c r="L30" s="149"/>
    </row>
    <row r="31" spans="1:12" ht="20.25" thickBot="1" x14ac:dyDescent="0.45">
      <c r="A31" s="156" t="s">
        <v>33</v>
      </c>
      <c r="B31" s="159">
        <f>('Oct 08'!B31+'Nov 08'!B31+'Dec 08'!B31+'Ene 09'!B31+'Feb 09'!B31+'Mar 09'!B31+'Abr 09'!B31+'May 09'!B31+'Jun 09'!B31+'Jul 09'!B31+'Ago 09'!B31+'Sep 09'!B31)/12</f>
        <v>1686.6666666666667</v>
      </c>
      <c r="C31" s="159">
        <f>('Oct 08'!C31+'Nov 08'!C31+'Dec 08'!C31+'Ene 09'!C31+'Feb 09'!C31+'Mar 09'!C31+'Abr 09'!C31+'May 09'!C31+'Jun 09'!C31+'Jul 09'!C31+'Ago 09'!C31+'Sep 09'!C31)/12</f>
        <v>3726.6666666666665</v>
      </c>
      <c r="D31" s="159">
        <f>('Oct 08'!D31+'Nov 08'!D31+'Dec 08'!D31+'Ene 09'!D31+'Feb 09'!D31+'Mar 09'!D31+'Abr 09'!D31+'May 09'!D31+'Jun 09'!D31+'Jul 09'!D31+'Ago 09'!D31+'Sep 09'!D31)/12</f>
        <v>431545.91666666669</v>
      </c>
      <c r="E31" s="165">
        <f t="shared" si="8"/>
        <v>255.85726284584979</v>
      </c>
      <c r="F31" s="162">
        <f t="shared" si="9"/>
        <v>35962.159722222226</v>
      </c>
      <c r="G31" s="157">
        <f t="shared" si="10"/>
        <v>9.6499534138342291</v>
      </c>
      <c r="H31" s="157">
        <f t="shared" si="11"/>
        <v>21.321438570487484</v>
      </c>
      <c r="I31" s="149"/>
      <c r="J31" s="149"/>
      <c r="K31" s="149"/>
      <c r="L31" s="149"/>
    </row>
    <row r="32" spans="1:12" ht="21" thickBot="1" x14ac:dyDescent="0.45">
      <c r="A32" s="198" t="s">
        <v>34</v>
      </c>
      <c r="B32" s="199">
        <f>SUM(B19:B31)</f>
        <v>77605.25</v>
      </c>
      <c r="C32" s="199">
        <f t="shared" ref="C32:D32" si="12">SUM(C19:C31)</f>
        <v>164655.66666666663</v>
      </c>
      <c r="D32" s="199">
        <f t="shared" si="12"/>
        <v>19084054.166666668</v>
      </c>
      <c r="E32" s="180">
        <f t="shared" si="8"/>
        <v>245.91189599500893</v>
      </c>
      <c r="F32" s="180">
        <f t="shared" ref="F32" si="13">D32/12</f>
        <v>1590337.8472222222</v>
      </c>
      <c r="G32" s="180">
        <f t="shared" ref="G32" si="14">F32/C32</f>
        <v>9.6585673570636654</v>
      </c>
      <c r="H32" s="180">
        <f t="shared" ref="H32" si="15">F32/B32</f>
        <v>20.492657999584079</v>
      </c>
      <c r="I32" s="152"/>
      <c r="J32" s="152"/>
      <c r="K32" s="152"/>
      <c r="L32" s="152"/>
    </row>
    <row r="33" spans="1:12" ht="20.25" thickBot="1" x14ac:dyDescent="0.45">
      <c r="A33" s="153"/>
      <c r="B33" s="163"/>
      <c r="C33" s="163"/>
      <c r="D33" s="170"/>
      <c r="E33" s="170"/>
      <c r="F33" s="171"/>
      <c r="G33" s="149"/>
      <c r="H33" s="149"/>
      <c r="I33" s="149"/>
      <c r="J33" s="149"/>
      <c r="K33" s="149"/>
      <c r="L33" s="149"/>
    </row>
    <row r="34" spans="1:12" ht="20.25" thickBot="1" x14ac:dyDescent="0.45">
      <c r="A34" s="187" t="s">
        <v>35</v>
      </c>
      <c r="B34" s="201"/>
      <c r="C34" s="201"/>
      <c r="D34" s="189"/>
      <c r="E34" s="177"/>
      <c r="F34" s="178"/>
      <c r="G34" s="192"/>
      <c r="H34" s="193"/>
      <c r="I34" s="149"/>
      <c r="J34" s="149"/>
      <c r="K34" s="149"/>
      <c r="L34" s="149"/>
    </row>
    <row r="35" spans="1:12" ht="20.25" thickBot="1" x14ac:dyDescent="0.45">
      <c r="A35" s="156" t="s">
        <v>36</v>
      </c>
      <c r="B35" s="159">
        <f>('Oct 08'!B35+'Nov 08'!B35+'Dec 08'!B37+'Ene 09'!B35+'Feb 09'!B35+'Mar 09'!B35+'Abr 09'!B35+'May 09'!B35+'Jun 09'!B35+'Jul 09'!B35+'Ago 09'!B35+'Sep 09'!B35)/12</f>
        <v>7532.666666666667</v>
      </c>
      <c r="C35" s="159">
        <f>('Oct 08'!C35+'Nov 08'!C35+'Dec 08'!C37+'Ene 09'!C35+'Feb 09'!C35+'Mar 09'!C35+'Abr 09'!C35+'May 09'!C35+'Jun 09'!C35+'Jul 09'!C35+'Ago 09'!C35+'Sep 09'!C35)/12</f>
        <v>15879.833333333334</v>
      </c>
      <c r="D35" s="159">
        <f>('Oct 08'!D35+'Nov 08'!D35+'Dec 08'!D37+'Ene 09'!D35+'Feb 09'!D35+'Mar 09'!D35+'Abr 09'!D35+'May 09'!D35+'Jun 09'!D35+'Jul 09'!D35+'Ago 09'!D35+'Sep 09'!D35)/12</f>
        <v>1872597.5</v>
      </c>
      <c r="E35" s="165">
        <f t="shared" ref="E35:E48" si="16">D35/B35</f>
        <v>248.59688910523053</v>
      </c>
      <c r="F35" s="162">
        <f>D35/12</f>
        <v>156049.79166666666</v>
      </c>
      <c r="G35" s="158">
        <f>F35/C35</f>
        <v>9.8269162144858768</v>
      </c>
      <c r="H35" s="158">
        <f>F35/B35</f>
        <v>20.716407425435879</v>
      </c>
      <c r="I35" s="149"/>
      <c r="J35" s="149"/>
      <c r="K35" s="149"/>
      <c r="L35" s="149"/>
    </row>
    <row r="36" spans="1:12" ht="20.25" thickBot="1" x14ac:dyDescent="0.45">
      <c r="A36" s="156" t="s">
        <v>37</v>
      </c>
      <c r="B36" s="159">
        <f>('Oct 08'!B36+'Nov 08'!B36+'Dec 08'!B38+'Ene 09'!B36+'Feb 09'!B36+'Mar 09'!B36+'Abr 09'!B36+'May 09'!B36+'Jun 09'!B36+'Jul 09'!B36+'Ago 09'!B36+'Sep 09'!B36)/12</f>
        <v>7427.666666666667</v>
      </c>
      <c r="C36" s="159">
        <f>('Oct 08'!C36+'Nov 08'!C36+'Dec 08'!C38+'Ene 09'!C36+'Feb 09'!C36+'Mar 09'!C36+'Abr 09'!C36+'May 09'!C36+'Jun 09'!C36+'Jul 09'!C36+'Ago 09'!C36+'Sep 09'!C36)/12</f>
        <v>15040.416666666666</v>
      </c>
      <c r="D36" s="159">
        <f>('Oct 08'!D36+'Nov 08'!D36+'Dec 08'!D38+'Ene 09'!D36+'Feb 09'!D36+'Mar 09'!D36+'Abr 09'!D36+'May 09'!D36+'Jun 09'!D36+'Jul 09'!D36+'Ago 09'!D36+'Sep 09'!D36)/12</f>
        <v>1747187.0833333333</v>
      </c>
      <c r="E36" s="165">
        <f t="shared" si="16"/>
        <v>235.22691064937393</v>
      </c>
      <c r="F36" s="162">
        <f t="shared" ref="F36:F47" si="17">D36/12</f>
        <v>145598.92361111109</v>
      </c>
      <c r="G36" s="158">
        <f t="shared" ref="G36:G47" si="18">F36/C36</f>
        <v>9.6805113074955429</v>
      </c>
      <c r="H36" s="158">
        <f t="shared" ref="H36:H47" si="19">F36/B36</f>
        <v>19.602242554114493</v>
      </c>
      <c r="I36" s="149"/>
    </row>
    <row r="37" spans="1:12" ht="20.25" thickBot="1" x14ac:dyDescent="0.45">
      <c r="A37" s="156" t="s">
        <v>38</v>
      </c>
      <c r="B37" s="159">
        <f>('Oct 08'!B37+'Nov 08'!B37+'Dec 08'!B39+'Ene 09'!B37+'Feb 09'!B37+'Mar 09'!B37+'Abr 09'!B37+'May 09'!B37+'Jun 09'!B37+'Jul 09'!B37+'Ago 09'!B37+'Sep 09'!B37)/12</f>
        <v>8885.25</v>
      </c>
      <c r="C37" s="159">
        <f>('Oct 08'!C37+'Nov 08'!C37+'Dec 08'!C39+'Ene 09'!C37+'Feb 09'!C37+'Mar 09'!C37+'Abr 09'!C37+'May 09'!C37+'Jun 09'!C37+'Jul 09'!C37+'Ago 09'!C37+'Sep 09'!C37)/12</f>
        <v>18610.583333333332</v>
      </c>
      <c r="D37" s="159">
        <f>('Oct 08'!D37+'Nov 08'!D37+'Dec 08'!D39+'Ene 09'!D37+'Feb 09'!D37+'Mar 09'!D37+'Abr 09'!D37+'May 09'!D37+'Jun 09'!D37+'Jul 09'!D37+'Ago 09'!D37+'Sep 09'!D37)/12</f>
        <v>2146673</v>
      </c>
      <c r="E37" s="165">
        <f t="shared" si="16"/>
        <v>241.59961734334993</v>
      </c>
      <c r="F37" s="162">
        <f t="shared" si="17"/>
        <v>178889.41666666666</v>
      </c>
      <c r="G37" s="158">
        <f t="shared" si="18"/>
        <v>9.6122412426621047</v>
      </c>
      <c r="H37" s="158">
        <f t="shared" si="19"/>
        <v>20.133301445279159</v>
      </c>
      <c r="I37" s="149"/>
    </row>
    <row r="38" spans="1:12" ht="20.25" thickBot="1" x14ac:dyDescent="0.45">
      <c r="A38" s="156" t="s">
        <v>39</v>
      </c>
      <c r="B38" s="159">
        <f>('Oct 08'!B38+'Nov 08'!B38+'Dec 08'!B40+'Ene 09'!B38+'Feb 09'!B38+'Mar 09'!B38+'Abr 09'!B38+'May 09'!B38+'Jun 09'!B38+'Jul 09'!B38+'Ago 09'!B38+'Sep 09'!B38)/12</f>
        <v>4320.916666666667</v>
      </c>
      <c r="C38" s="159">
        <f>('Oct 08'!C38+'Nov 08'!C38+'Dec 08'!C40+'Ene 09'!C38+'Feb 09'!C38+'Mar 09'!C38+'Abr 09'!C38+'May 09'!C38+'Jun 09'!C38+'Jul 09'!C38+'Ago 09'!C38+'Sep 09'!C38)/12</f>
        <v>9385.1666666666661</v>
      </c>
      <c r="D38" s="159">
        <f>('Oct 08'!D38+'Nov 08'!D38+'Dec 08'!D40+'Ene 09'!D38+'Feb 09'!D38+'Mar 09'!D38+'Abr 09'!D38+'May 09'!D38+'Jun 09'!D38+'Jul 09'!D38+'Ago 09'!D38+'Sep 09'!D38)/12</f>
        <v>1088580.3333333333</v>
      </c>
      <c r="E38" s="165">
        <f t="shared" si="16"/>
        <v>251.93273032342671</v>
      </c>
      <c r="F38" s="162">
        <f t="shared" si="17"/>
        <v>90715.027777777766</v>
      </c>
      <c r="G38" s="158">
        <f t="shared" si="18"/>
        <v>9.665787619944</v>
      </c>
      <c r="H38" s="158">
        <f t="shared" si="19"/>
        <v>20.994394193618891</v>
      </c>
      <c r="I38" s="149"/>
    </row>
    <row r="39" spans="1:12" ht="20.25" thickBot="1" x14ac:dyDescent="0.45">
      <c r="A39" s="156" t="s">
        <v>40</v>
      </c>
      <c r="B39" s="159">
        <f>('Oct 08'!B39+'Nov 08'!B39+'Dec 08'!B41+'Ene 09'!B39+'Feb 09'!B39+'Mar 09'!B39+'Abr 09'!B39+'May 09'!B39+'Jun 09'!B39+'Jul 09'!B39+'Ago 09'!B39+'Sep 09'!B39)/12</f>
        <v>6912.25</v>
      </c>
      <c r="C39" s="159">
        <f>('Oct 08'!C39+'Nov 08'!C39+'Dec 08'!C41+'Ene 09'!C39+'Feb 09'!C39+'Mar 09'!C39+'Abr 09'!C39+'May 09'!C39+'Jun 09'!C39+'Jul 09'!C39+'Ago 09'!C39+'Sep 09'!C39)/12</f>
        <v>15434.333333333334</v>
      </c>
      <c r="D39" s="159">
        <f>('Oct 08'!D39+'Nov 08'!D39+'Dec 08'!D41+'Ene 09'!D39+'Feb 09'!D39+'Mar 09'!D39+'Abr 09'!D39+'May 09'!D39+'Jun 09'!D39+'Jul 09'!D39+'Ago 09'!D39+'Sep 09'!D39)/12</f>
        <v>1777135.8333333333</v>
      </c>
      <c r="E39" s="165">
        <f t="shared" si="16"/>
        <v>257.09947315755841</v>
      </c>
      <c r="F39" s="162">
        <f t="shared" si="17"/>
        <v>148094.65277777778</v>
      </c>
      <c r="G39" s="158">
        <f t="shared" si="18"/>
        <v>9.5951441231309698</v>
      </c>
      <c r="H39" s="158">
        <f t="shared" si="19"/>
        <v>21.424956096463205</v>
      </c>
      <c r="I39" s="149"/>
    </row>
    <row r="40" spans="1:12" ht="20.25" thickBot="1" x14ac:dyDescent="0.45">
      <c r="A40" s="156" t="s">
        <v>41</v>
      </c>
      <c r="B40" s="159">
        <f>('Oct 08'!B40+'Nov 08'!B40+'Dec 08'!B42+'Ene 09'!B40+'Feb 09'!B40+'Mar 09'!B40+'Abr 09'!B40+'May 09'!B40+'Jun 09'!B40+'Jul 09'!B40+'Ago 09'!B40+'Sep 09'!B40)/12</f>
        <v>4508.916666666667</v>
      </c>
      <c r="C40" s="159">
        <f>('Oct 08'!C40+'Nov 08'!C40+'Dec 08'!C42+'Ene 09'!C40+'Feb 09'!C40+'Mar 09'!C40+'Abr 09'!C40+'May 09'!C40+'Jun 09'!C40+'Jul 09'!C40+'Ago 09'!C40+'Sep 09'!C40)/12</f>
        <v>9118.6666666666661</v>
      </c>
      <c r="D40" s="159">
        <f>('Oct 08'!D40+'Nov 08'!D40+'Dec 08'!D42+'Ene 09'!D40+'Feb 09'!D40+'Mar 09'!D40+'Abr 09'!D40+'May 09'!D40+'Jun 09'!D40+'Jul 09'!D40+'Ago 09'!D40+'Sep 09'!D40)/12</f>
        <v>1106201.5833333333</v>
      </c>
      <c r="E40" s="165">
        <f t="shared" si="16"/>
        <v>245.33644445265858</v>
      </c>
      <c r="F40" s="162">
        <f t="shared" si="17"/>
        <v>92183.465277777766</v>
      </c>
      <c r="G40" s="158">
        <f t="shared" si="18"/>
        <v>10.109314074913486</v>
      </c>
      <c r="H40" s="158">
        <f t="shared" si="19"/>
        <v>20.444703704388214</v>
      </c>
      <c r="I40" s="149"/>
    </row>
    <row r="41" spans="1:12" ht="20.25" thickBot="1" x14ac:dyDescent="0.45">
      <c r="A41" s="156" t="s">
        <v>42</v>
      </c>
      <c r="B41" s="159">
        <f>('Oct 08'!B41+'Nov 08'!B41+'Dec 08'!B43+'Ene 09'!B41+'Feb 09'!B41+'Mar 09'!B41+'Abr 09'!B41+'May 09'!B41+'Jun 09'!B41+'Jul 09'!B41+'Ago 09'!B41+'Sep 09'!B41)/12</f>
        <v>5376.5</v>
      </c>
      <c r="C41" s="159">
        <f>('Oct 08'!C41+'Nov 08'!C41+'Dec 08'!C43+'Ene 09'!C41+'Feb 09'!C41+'Mar 09'!C41+'Abr 09'!C41+'May 09'!C41+'Jun 09'!C41+'Jul 09'!C41+'Ago 09'!C41+'Sep 09'!C41)/12</f>
        <v>11788.25</v>
      </c>
      <c r="D41" s="159">
        <f>('Oct 08'!D41+'Nov 08'!D41+'Dec 08'!D43+'Ene 09'!D41+'Feb 09'!D41+'Mar 09'!D41+'Abr 09'!D41+'May 09'!D41+'Jun 09'!D41+'Jul 09'!D41+'Ago 09'!D41+'Sep 09'!D41)/12</f>
        <v>1352356.5833333333</v>
      </c>
      <c r="E41" s="165">
        <f t="shared" si="16"/>
        <v>251.53103010012708</v>
      </c>
      <c r="F41" s="162">
        <f t="shared" si="17"/>
        <v>112696.38194444444</v>
      </c>
      <c r="G41" s="158">
        <f t="shared" si="18"/>
        <v>9.5600603944134566</v>
      </c>
      <c r="H41" s="158">
        <f t="shared" si="19"/>
        <v>20.960919175010591</v>
      </c>
      <c r="I41" s="149"/>
    </row>
    <row r="42" spans="1:12" ht="20.25" thickBot="1" x14ac:dyDescent="0.45">
      <c r="A42" s="156" t="s">
        <v>43</v>
      </c>
      <c r="B42" s="159">
        <f>('Oct 08'!B42+'Nov 08'!B42+'Dec 08'!B44+'Ene 09'!B42+'Feb 09'!B42+'Mar 09'!B42+'Abr 09'!B42+'May 09'!B42+'Jun 09'!B42+'Jul 09'!B42+'Ago 09'!B42+'Sep 09'!B42)/12</f>
        <v>8460.75</v>
      </c>
      <c r="C42" s="159">
        <f>('Oct 08'!C42+'Nov 08'!C42+'Dec 08'!C44+'Ene 09'!C42+'Feb 09'!C42+'Mar 09'!C42+'Abr 09'!C42+'May 09'!C42+'Jun 09'!C42+'Jul 09'!C42+'Ago 09'!C42+'Sep 09'!C42)/12</f>
        <v>18989</v>
      </c>
      <c r="D42" s="159">
        <f>('Oct 08'!D42+'Nov 08'!D42+'Dec 08'!D44+'Ene 09'!D42+'Feb 09'!D42+'Mar 09'!D42+'Abr 09'!D42+'May 09'!D42+'Jun 09'!D42+'Jul 09'!D42+'Ago 09'!D42+'Sep 09'!D42)/12</f>
        <v>2181761</v>
      </c>
      <c r="E42" s="165">
        <f t="shared" si="16"/>
        <v>257.8685104748397</v>
      </c>
      <c r="F42" s="162">
        <f t="shared" si="17"/>
        <v>181813.41666666666</v>
      </c>
      <c r="G42" s="158">
        <f t="shared" si="18"/>
        <v>9.5746704232274826</v>
      </c>
      <c r="H42" s="158">
        <f t="shared" si="19"/>
        <v>21.489042539569972</v>
      </c>
      <c r="I42" s="149"/>
    </row>
    <row r="43" spans="1:12" ht="20.25" thickBot="1" x14ac:dyDescent="0.45">
      <c r="A43" s="156" t="s">
        <v>44</v>
      </c>
      <c r="B43" s="159">
        <f>('Oct 08'!B43+'Nov 08'!B43+'Dec 08'!B45+'Ene 09'!B43+'Feb 09'!B43+'Mar 09'!B43+'Abr 09'!B43+'May 09'!B43+'Jun 09'!B43+'Jul 09'!B43+'Ago 09'!B43+'Sep 09'!B43)/12</f>
        <v>5673.666666666667</v>
      </c>
      <c r="C43" s="159">
        <f>('Oct 08'!C43+'Nov 08'!C43+'Dec 08'!C45+'Ene 09'!C43+'Feb 09'!C43+'Mar 09'!C43+'Abr 09'!C43+'May 09'!C43+'Jun 09'!C43+'Jul 09'!C43+'Ago 09'!C43+'Sep 09'!C43)/12</f>
        <v>12415.5</v>
      </c>
      <c r="D43" s="159">
        <f>('Oct 08'!D43+'Nov 08'!D43+'Dec 08'!D45+'Ene 09'!D43+'Feb 09'!D43+'Mar 09'!D43+'Abr 09'!D43+'May 09'!D43+'Jun 09'!D43+'Jul 09'!D43+'Ago 09'!D43+'Sep 09'!D43)/12</f>
        <v>1431289.0833333333</v>
      </c>
      <c r="E43" s="165">
        <f t="shared" si="16"/>
        <v>252.26880030550493</v>
      </c>
      <c r="F43" s="162">
        <f t="shared" si="17"/>
        <v>119274.09027777777</v>
      </c>
      <c r="G43" s="158">
        <f t="shared" si="18"/>
        <v>9.6068696611314692</v>
      </c>
      <c r="H43" s="158">
        <f t="shared" si="19"/>
        <v>21.022400025458744</v>
      </c>
      <c r="I43" s="149"/>
    </row>
    <row r="44" spans="1:12" ht="20.25" thickBot="1" x14ac:dyDescent="0.45">
      <c r="A44" s="156" t="s">
        <v>45</v>
      </c>
      <c r="B44" s="159">
        <f>('Oct 08'!B44+'Nov 08'!B44+'Dec 08'!B46+'Ene 09'!B44+'Feb 09'!B44+'Mar 09'!B44+'Abr 09'!B44+'May 09'!B44+'Jun 09'!B44+'Jul 09'!B44+'Ago 09'!B44+'Sep 09'!B44)/12</f>
        <v>4692.916666666667</v>
      </c>
      <c r="C44" s="159">
        <f>('Oct 08'!C44+'Nov 08'!C44+'Dec 08'!C46+'Ene 09'!C44+'Feb 09'!C44+'Mar 09'!C44+'Abr 09'!C44+'May 09'!C44+'Jun 09'!C44+'Jul 09'!C44+'Ago 09'!C44+'Sep 09'!C44)/12</f>
        <v>9705.5833333333339</v>
      </c>
      <c r="D44" s="159">
        <f>('Oct 08'!D44+'Nov 08'!D44+'Dec 08'!D46+'Ene 09'!D44+'Feb 09'!D44+'Mar 09'!D44+'Abr 09'!D44+'May 09'!D44+'Jun 09'!D44+'Jul 09'!D44+'Ago 09'!D44+'Sep 09'!D44)/12</f>
        <v>1113766.9166666667</v>
      </c>
      <c r="E44" s="165">
        <f t="shared" si="16"/>
        <v>237.32936162656486</v>
      </c>
      <c r="F44" s="162">
        <f t="shared" si="17"/>
        <v>92813.909722222234</v>
      </c>
      <c r="G44" s="158">
        <f t="shared" si="18"/>
        <v>9.5629398599317117</v>
      </c>
      <c r="H44" s="158">
        <f t="shared" si="19"/>
        <v>19.777446802213738</v>
      </c>
      <c r="I44" s="149"/>
    </row>
    <row r="45" spans="1:12" ht="20.25" thickBot="1" x14ac:dyDescent="0.45">
      <c r="A45" s="156" t="s">
        <v>46</v>
      </c>
      <c r="B45" s="159">
        <f>('Oct 08'!B45+'Nov 08'!B45+'Dec 08'!B47+'Ene 09'!B45+'Feb 09'!B45+'Mar 09'!B45+'Abr 09'!B45+'May 09'!B45+'Jun 09'!B45+'Jul 09'!B45+'Ago 09'!B45+'Sep 09'!B45)/12</f>
        <v>6217.25</v>
      </c>
      <c r="C45" s="159">
        <f>('Oct 08'!C45+'Nov 08'!C45+'Dec 08'!C47+'Ene 09'!C45+'Feb 09'!C45+'Mar 09'!C45+'Abr 09'!C45+'May 09'!C45+'Jun 09'!C45+'Jul 09'!C45+'Ago 09'!C45+'Sep 09'!C45)/12</f>
        <v>13552.916666666666</v>
      </c>
      <c r="D45" s="159">
        <f>('Oct 08'!D45+'Nov 08'!D45+'Dec 08'!D47+'Ene 09'!D45+'Feb 09'!D45+'Mar 09'!D45+'Abr 09'!D45+'May 09'!D45+'Jun 09'!D45+'Jul 09'!D45+'Ago 09'!D45+'Sep 09'!D45)/12</f>
        <v>1561143.5</v>
      </c>
      <c r="E45" s="165">
        <f t="shared" si="16"/>
        <v>251.09871727853954</v>
      </c>
      <c r="F45" s="162">
        <f t="shared" si="17"/>
        <v>130095.29166666667</v>
      </c>
      <c r="G45" s="158">
        <f t="shared" si="18"/>
        <v>9.5990623174593424</v>
      </c>
      <c r="H45" s="158">
        <f t="shared" si="19"/>
        <v>20.924893106544964</v>
      </c>
      <c r="I45" s="149"/>
    </row>
    <row r="46" spans="1:12" ht="20.25" thickBot="1" x14ac:dyDescent="0.45">
      <c r="A46" s="156" t="s">
        <v>47</v>
      </c>
      <c r="B46" s="159">
        <f>('Oct 08'!B46+'Nov 08'!B46+'Dec 08'!B48+'Ene 09'!B46+'Feb 09'!B46+'Mar 09'!B46+'Abr 09'!B46+'May 09'!B46+'Jun 09'!B46+'Jul 09'!B46+'Ago 09'!B46+'Sep 09'!B46)/12</f>
        <v>5929.583333333333</v>
      </c>
      <c r="C46" s="159">
        <f>('Oct 08'!C46+'Nov 08'!C46+'Dec 08'!C48+'Ene 09'!C46+'Feb 09'!C46+'Mar 09'!C46+'Abr 09'!C46+'May 09'!C46+'Jun 09'!C46+'Jul 09'!C46+'Ago 09'!C46+'Sep 09'!C46)/12</f>
        <v>12638.333333333334</v>
      </c>
      <c r="D46" s="159">
        <f>('Oct 08'!D46+'Nov 08'!D46+'Dec 08'!D48+'Ene 09'!D46+'Feb 09'!D46+'Mar 09'!D46+'Abr 09'!D46+'May 09'!D46+'Jun 09'!D46+'Jul 09'!D46+'Ago 09'!D46+'Sep 09'!D46)/12</f>
        <v>1459485.1666666667</v>
      </c>
      <c r="E46" s="165">
        <f t="shared" si="16"/>
        <v>246.13620968308624</v>
      </c>
      <c r="F46" s="162">
        <f t="shared" si="17"/>
        <v>121623.76388888889</v>
      </c>
      <c r="G46" s="158">
        <f t="shared" si="18"/>
        <v>9.6234021275660471</v>
      </c>
      <c r="H46" s="158">
        <f t="shared" si="19"/>
        <v>20.511350806923854</v>
      </c>
      <c r="I46" s="149"/>
    </row>
    <row r="47" spans="1:12" ht="20.25" thickBot="1" x14ac:dyDescent="0.45">
      <c r="A47" s="156" t="s">
        <v>48</v>
      </c>
      <c r="B47" s="159">
        <f>('Oct 08'!B47+'Nov 08'!B47+'Dec 08'!B49+'Ene 09'!B47+'Feb 09'!B47+'Mar 09'!B47+'Abr 09'!B47+'May 09'!B47+'Jun 09'!B47+'Jul 09'!B47+'Ago 09'!B47+'Sep 09'!B47)/12</f>
        <v>4617.666666666667</v>
      </c>
      <c r="C47" s="159">
        <f>('Oct 08'!C47+'Nov 08'!C47+'Dec 08'!C49+'Ene 09'!C47+'Feb 09'!C47+'Mar 09'!C47+'Abr 09'!C47+'May 09'!C47+'Jun 09'!C47+'Jul 09'!C47+'Ago 09'!C47+'Sep 09'!C47)/12</f>
        <v>9589.75</v>
      </c>
      <c r="D47" s="159">
        <f>('Oct 08'!D47+'Nov 08'!D47+'Dec 08'!D49+'Ene 09'!D47+'Feb 09'!D47+'Mar 09'!D47+'Abr 09'!D47+'May 09'!D47+'Jun 09'!D47+'Jul 09'!D47+'Ago 09'!D47+'Sep 09'!D47)/12</f>
        <v>1106476.0833333333</v>
      </c>
      <c r="E47" s="165">
        <f t="shared" si="16"/>
        <v>239.61800692990684</v>
      </c>
      <c r="F47" s="162">
        <f t="shared" si="17"/>
        <v>92206.340277777766</v>
      </c>
      <c r="G47" s="158">
        <f t="shared" si="18"/>
        <v>9.6150932274332241</v>
      </c>
      <c r="H47" s="158">
        <f t="shared" si="19"/>
        <v>19.968167244158902</v>
      </c>
      <c r="I47" s="149"/>
    </row>
    <row r="48" spans="1:12" ht="20.25" thickBot="1" x14ac:dyDescent="0.45">
      <c r="A48" s="198" t="s">
        <v>49</v>
      </c>
      <c r="B48" s="199">
        <f>SUM(B35:B47)</f>
        <v>80556</v>
      </c>
      <c r="C48" s="199">
        <f t="shared" ref="C48:D48" si="20">SUM(C35:C47)</f>
        <v>172148.33333333334</v>
      </c>
      <c r="D48" s="199">
        <f t="shared" si="20"/>
        <v>19944653.666666668</v>
      </c>
      <c r="E48" s="180">
        <f t="shared" si="16"/>
        <v>247.58743813827235</v>
      </c>
      <c r="F48" s="180">
        <f t="shared" ref="F48" si="21">D48/12</f>
        <v>1662054.4722222222</v>
      </c>
      <c r="G48" s="180">
        <f t="shared" ref="G48" si="22">F48/C48</f>
        <v>9.6547810834971131</v>
      </c>
      <c r="H48" s="180">
        <f t="shared" ref="H48" si="23">F48/B48</f>
        <v>20.632286511522697</v>
      </c>
      <c r="I48" s="149"/>
    </row>
    <row r="49" spans="1:12" ht="20.25" thickBot="1" x14ac:dyDescent="0.45">
      <c r="A49" s="154"/>
      <c r="B49" s="164"/>
      <c r="C49" s="164"/>
      <c r="D49" s="172"/>
      <c r="E49" s="172"/>
      <c r="F49" s="173"/>
      <c r="G49" s="149"/>
      <c r="H49" s="149"/>
      <c r="I49" s="149"/>
    </row>
    <row r="50" spans="1:12" ht="20.25" thickBot="1" x14ac:dyDescent="0.45">
      <c r="A50" s="187" t="s">
        <v>50</v>
      </c>
      <c r="B50" s="201"/>
      <c r="C50" s="201"/>
      <c r="D50" s="189"/>
      <c r="E50" s="189"/>
      <c r="F50" s="190"/>
      <c r="G50" s="192"/>
      <c r="H50" s="193"/>
      <c r="I50" s="149"/>
    </row>
    <row r="51" spans="1:12" ht="20.25" thickBot="1" x14ac:dyDescent="0.45">
      <c r="A51" s="156" t="s">
        <v>51</v>
      </c>
      <c r="B51" s="159">
        <f>('Oct 08'!B51+'Nov 08'!B51+'Dec 08'!B53+'Ene 09'!B51+'Feb 09'!B51+'Mar 09'!B51+'Abr 09'!B51+'May 09'!B51+'Jun 09'!B51+'Jul 09'!B51+'Ago 09'!B51+'Sep 09'!B51)/12</f>
        <v>4228.833333333333</v>
      </c>
      <c r="C51" s="159">
        <f>('Oct 08'!C51+'Nov 08'!C51+'Dec 08'!C53+'Ene 09'!C51+'Feb 09'!C51+'Mar 09'!C51+'Abr 09'!C51+'May 09'!C51+'Jun 09'!C51+'Jul 09'!C51+'Ago 09'!C51+'Sep 09'!C51)/12</f>
        <v>8871.5</v>
      </c>
      <c r="D51" s="159">
        <f>('Oct 08'!D51+'Nov 08'!D51+'Dec 08'!D53+'Ene 09'!D51+'Feb 09'!D51+'Mar 09'!D51+'Abr 09'!D51+'May 09'!D51+'Jun 09'!D51+'Jul 09'!D51+'Ago 09'!D51+'Sep 09'!D51)/12</f>
        <v>1032973.9166666666</v>
      </c>
      <c r="E51" s="165">
        <f t="shared" ref="E51:E58" si="24">D51/B51</f>
        <v>244.26924289599182</v>
      </c>
      <c r="F51" s="162">
        <f>D51/12</f>
        <v>86081.159722222219</v>
      </c>
      <c r="G51" s="158">
        <f>F51/C51</f>
        <v>9.7031121819559516</v>
      </c>
      <c r="H51" s="158">
        <f>F51/B51</f>
        <v>20.35577024133265</v>
      </c>
      <c r="I51" s="149"/>
    </row>
    <row r="52" spans="1:12" ht="20.25" thickBot="1" x14ac:dyDescent="0.45">
      <c r="A52" s="156" t="s">
        <v>52</v>
      </c>
      <c r="B52" s="159">
        <f>('Oct 08'!B52+'Nov 08'!B52+'Dec 08'!B54+'Ene 09'!B52+'Feb 09'!B52+'Mar 09'!B52+'Abr 09'!B52+'May 09'!B52+'Jun 09'!B52+'Jul 09'!B52+'Ago 09'!B52+'Sep 09'!B52)/12</f>
        <v>7096.083333333333</v>
      </c>
      <c r="C52" s="159">
        <f>('Oct 08'!C52+'Nov 08'!C52+'Dec 08'!C54+'Ene 09'!C52+'Feb 09'!C52+'Mar 09'!C52+'Abr 09'!C52+'May 09'!C52+'Jun 09'!C52+'Jul 09'!C52+'Ago 09'!C52+'Sep 09'!C52)/12</f>
        <v>16396</v>
      </c>
      <c r="D52" s="159">
        <f>('Oct 08'!D52+'Nov 08'!D52+'Dec 08'!D54+'Ene 09'!D52+'Feb 09'!D52+'Mar 09'!D52+'Abr 09'!D52+'May 09'!D52+'Jun 09'!D52+'Jul 09'!D52+'Ago 09'!D52+'Sep 09'!D52)/12</f>
        <v>1889195.4166666667</v>
      </c>
      <c r="E52" s="165">
        <f t="shared" si="24"/>
        <v>266.2307258699048</v>
      </c>
      <c r="F52" s="162">
        <f t="shared" ref="F52:F57" si="25">D52/12</f>
        <v>157432.95138888891</v>
      </c>
      <c r="G52" s="158">
        <f t="shared" ref="G52:G57" si="26">F52/C52</f>
        <v>9.6019121364289397</v>
      </c>
      <c r="H52" s="158">
        <f t="shared" ref="H52:H57" si="27">F52/B52</f>
        <v>22.185893822492066</v>
      </c>
      <c r="I52" s="149"/>
    </row>
    <row r="53" spans="1:12" ht="20.25" thickBot="1" x14ac:dyDescent="0.45">
      <c r="A53" s="156" t="s">
        <v>53</v>
      </c>
      <c r="B53" s="159">
        <f>('Oct 08'!B53+'Nov 08'!B53+'Dec 08'!B55+'Ene 09'!B53+'Feb 09'!B53+'Mar 09'!B53+'Abr 09'!B53+'May 09'!B53+'Jun 09'!B53+'Jul 09'!B53+'Ago 09'!B53+'Sep 09'!B53)/12</f>
        <v>18520.166666666668</v>
      </c>
      <c r="C53" s="159">
        <f>('Oct 08'!C53+'Nov 08'!C53+'Dec 08'!C55+'Ene 09'!C53+'Feb 09'!C53+'Mar 09'!C53+'Abr 09'!C53+'May 09'!C53+'Jun 09'!C53+'Jul 09'!C53+'Ago 09'!C53+'Sep 09'!C53)/12</f>
        <v>37828.083333333336</v>
      </c>
      <c r="D53" s="159">
        <f>('Oct 08'!D53+'Nov 08'!D53+'Dec 08'!D55+'Ene 09'!D53+'Feb 09'!D53+'Mar 09'!D53+'Abr 09'!D53+'May 09'!D53+'Jun 09'!D53+'Jul 09'!D53+'Ago 09'!D53+'Sep 09'!D53)/12</f>
        <v>4368736.75</v>
      </c>
      <c r="E53" s="165">
        <f t="shared" si="24"/>
        <v>235.89079021967044</v>
      </c>
      <c r="F53" s="162">
        <f t="shared" si="25"/>
        <v>364061.39583333331</v>
      </c>
      <c r="G53" s="158">
        <f t="shared" si="26"/>
        <v>9.6241036751795939</v>
      </c>
      <c r="H53" s="158">
        <f t="shared" si="27"/>
        <v>19.657565851639202</v>
      </c>
      <c r="I53" s="149"/>
    </row>
    <row r="54" spans="1:12" ht="20.25" thickBot="1" x14ac:dyDescent="0.45">
      <c r="A54" s="156" t="s">
        <v>54</v>
      </c>
      <c r="B54" s="159">
        <f>('Oct 08'!B54+'Nov 08'!B54+'Dec 08'!B56+'Ene 09'!B54+'Feb 09'!B54+'Mar 09'!B54+'Abr 09'!B54+'May 09'!B54+'Jun 09'!B54+'Jul 09'!B54+'Ago 09'!B54+'Sep 09'!B54)/12</f>
        <v>5714.333333333333</v>
      </c>
      <c r="C54" s="159">
        <f>('Oct 08'!C54+'Nov 08'!C54+'Dec 08'!C56+'Ene 09'!C54+'Feb 09'!C54+'Mar 09'!C54+'Abr 09'!C54+'May 09'!C54+'Jun 09'!C54+'Jul 09'!C54+'Ago 09'!C54+'Sep 09'!C54)/12</f>
        <v>12393.333333333334</v>
      </c>
      <c r="D54" s="159">
        <f>('Oct 08'!D54+'Nov 08'!D54+'Dec 08'!D56+'Ene 09'!D54+'Feb 09'!D54+'Mar 09'!D54+'Abr 09'!D54+'May 09'!D54+'Jun 09'!D54+'Jul 09'!D54+'Ago 09'!D54+'Sep 09'!D54)/12</f>
        <v>1422000.8333333333</v>
      </c>
      <c r="E54" s="165">
        <f t="shared" si="24"/>
        <v>248.84807209939916</v>
      </c>
      <c r="F54" s="162">
        <f t="shared" si="25"/>
        <v>118500.06944444444</v>
      </c>
      <c r="G54" s="158">
        <f t="shared" si="26"/>
        <v>9.5615978572709324</v>
      </c>
      <c r="H54" s="158">
        <f t="shared" si="27"/>
        <v>20.737339341616597</v>
      </c>
      <c r="I54" s="149"/>
      <c r="J54" s="149"/>
      <c r="K54" s="149"/>
      <c r="L54" s="149"/>
    </row>
    <row r="55" spans="1:12" ht="20.25" thickBot="1" x14ac:dyDescent="0.45">
      <c r="A55" s="156" t="s">
        <v>55</v>
      </c>
      <c r="B55" s="159">
        <f>('Oct 08'!B55+'Nov 08'!B55+'Dec 08'!B57+'Ene 09'!B55+'Feb 09'!B55+'Mar 09'!B55+'Abr 09'!B55+'May 09'!B55+'Jun 09'!B55+'Jul 09'!B55+'Ago 09'!B55+'Sep 09'!B55)/12</f>
        <v>4671.5</v>
      </c>
      <c r="C55" s="159">
        <f>('Oct 08'!C55+'Nov 08'!C55+'Dec 08'!C57+'Ene 09'!C55+'Feb 09'!C55+'Mar 09'!C55+'Abr 09'!C55+'May 09'!C55+'Jun 09'!C55+'Jul 09'!C55+'Ago 09'!C55+'Sep 09'!C55)/12</f>
        <v>9777.8333333333339</v>
      </c>
      <c r="D55" s="159">
        <f>('Oct 08'!D55+'Nov 08'!D55+'Dec 08'!D57+'Ene 09'!D55+'Feb 09'!D55+'Mar 09'!D55+'Abr 09'!D55+'May 09'!D55+'Jun 09'!D55+'Jul 09'!D55+'Ago 09'!D55+'Sep 09'!D55)/12</f>
        <v>1139164.5</v>
      </c>
      <c r="E55" s="165">
        <f t="shared" si="24"/>
        <v>243.85411538049877</v>
      </c>
      <c r="F55" s="162">
        <f t="shared" si="25"/>
        <v>94930.375</v>
      </c>
      <c r="G55" s="158">
        <f t="shared" si="26"/>
        <v>9.7087331890159714</v>
      </c>
      <c r="H55" s="158">
        <f t="shared" si="27"/>
        <v>20.32117628170823</v>
      </c>
      <c r="I55" s="149"/>
      <c r="J55" s="149"/>
      <c r="K55" s="149"/>
      <c r="L55" s="149"/>
    </row>
    <row r="56" spans="1:12" ht="20.25" thickBot="1" x14ac:dyDescent="0.45">
      <c r="A56" s="156" t="s">
        <v>56</v>
      </c>
      <c r="B56" s="159">
        <f>('Oct 08'!B56+'Nov 08'!B56+'Dec 08'!B58+'Ene 09'!B56+'Feb 09'!B56+'Mar 09'!B56+'Abr 09'!B56+'May 09'!B56+'Jun 09'!B56+'Jul 09'!B56+'Ago 09'!B56+'Sep 09'!B56)/12</f>
        <v>4605.75</v>
      </c>
      <c r="C56" s="159">
        <f>('Oct 08'!C56+'Nov 08'!C56+'Dec 08'!C58+'Ene 09'!C56+'Feb 09'!C56+'Mar 09'!C56+'Abr 09'!C56+'May 09'!C56+'Jun 09'!C56+'Jul 09'!C56+'Ago 09'!C56+'Sep 09'!C56)/12</f>
        <v>9307.6666666666661</v>
      </c>
      <c r="D56" s="159">
        <f>('Oct 08'!D56+'Nov 08'!D56+'Dec 08'!D58+'Ene 09'!D56+'Feb 09'!D56+'Mar 09'!D56+'Abr 09'!D56+'May 09'!D56+'Jun 09'!D56+'Jul 09'!D56+'Ago 09'!D56+'Sep 09'!D56)/12</f>
        <v>1074825.8333333333</v>
      </c>
      <c r="E56" s="165">
        <f t="shared" si="24"/>
        <v>233.36608225225712</v>
      </c>
      <c r="F56" s="162">
        <f t="shared" si="25"/>
        <v>89568.819444444438</v>
      </c>
      <c r="G56" s="158">
        <f t="shared" si="26"/>
        <v>9.6231228139287808</v>
      </c>
      <c r="H56" s="158">
        <f t="shared" si="27"/>
        <v>19.447173521021426</v>
      </c>
      <c r="I56" s="149"/>
      <c r="J56" s="149"/>
      <c r="K56" s="149"/>
      <c r="L56" s="149"/>
    </row>
    <row r="57" spans="1:12" ht="20.25" thickBot="1" x14ac:dyDescent="0.45">
      <c r="A57" s="156" t="s">
        <v>57</v>
      </c>
      <c r="B57" s="159">
        <f>('Oct 08'!B57+'Nov 08'!B57+'Dec 08'!B59+'Ene 09'!B57+'Feb 09'!B57+'Mar 09'!B57+'Abr 09'!B57+'May 09'!B57+'Jun 09'!B57+'Jul 09'!B57+'Ago 09'!B57+'Sep 09'!B57)/12</f>
        <v>6644.5</v>
      </c>
      <c r="C57" s="159">
        <f>('Oct 08'!C57+'Nov 08'!C57+'Dec 08'!C59+'Ene 09'!C57+'Feb 09'!C57+'Mar 09'!C57+'Abr 09'!C57+'May 09'!C57+'Jun 09'!C57+'Jul 09'!C57+'Ago 09'!C57+'Sep 09'!C57)/12</f>
        <v>13678.5</v>
      </c>
      <c r="D57" s="159">
        <f>('Oct 08'!D57+'Nov 08'!D57+'Dec 08'!D59+'Ene 09'!D57+'Feb 09'!D57+'Mar 09'!D57+'Abr 09'!D57+'May 09'!D57+'Jun 09'!D57+'Jul 09'!D57+'Ago 09'!D57+'Sep 09'!D57)/12</f>
        <v>1577789.5</v>
      </c>
      <c r="E57" s="165">
        <f t="shared" si="24"/>
        <v>237.45797275942508</v>
      </c>
      <c r="F57" s="162">
        <f t="shared" si="25"/>
        <v>131482.45833333334</v>
      </c>
      <c r="G57" s="158">
        <f t="shared" si="26"/>
        <v>9.6123447990154869</v>
      </c>
      <c r="H57" s="158">
        <f t="shared" si="27"/>
        <v>19.788164396618757</v>
      </c>
      <c r="I57" s="149"/>
      <c r="J57" s="149"/>
      <c r="K57" s="149"/>
      <c r="L57" s="149"/>
    </row>
    <row r="58" spans="1:12" ht="21" thickBot="1" x14ac:dyDescent="0.45">
      <c r="A58" s="198" t="s">
        <v>49</v>
      </c>
      <c r="B58" s="199">
        <f>SUM(B51:B57)</f>
        <v>51481.166666666672</v>
      </c>
      <c r="C58" s="199">
        <f t="shared" ref="C58:D58" si="28">SUM(C51:C57)</f>
        <v>108252.91666666667</v>
      </c>
      <c r="D58" s="199">
        <f t="shared" si="28"/>
        <v>12504686.750000002</v>
      </c>
      <c r="E58" s="180">
        <f t="shared" si="24"/>
        <v>242.89827833479558</v>
      </c>
      <c r="F58" s="180">
        <f t="shared" ref="F58" si="29">D58/12</f>
        <v>1042057.2291666669</v>
      </c>
      <c r="G58" s="180">
        <f t="shared" ref="G58" si="30">F58/C58</f>
        <v>9.6261353620187311</v>
      </c>
      <c r="H58" s="180">
        <f t="shared" ref="H58" si="31">F58/B58</f>
        <v>20.241523194566298</v>
      </c>
      <c r="I58" s="152"/>
      <c r="J58" s="152"/>
      <c r="K58" s="152"/>
      <c r="L58" s="152"/>
    </row>
    <row r="59" spans="1:12" ht="20.25" thickBot="1" x14ac:dyDescent="0.45">
      <c r="A59" s="154"/>
      <c r="B59" s="164"/>
      <c r="C59" s="164"/>
      <c r="D59" s="172"/>
      <c r="E59" s="172"/>
      <c r="F59" s="173"/>
      <c r="G59" s="149"/>
      <c r="H59" s="149"/>
      <c r="I59" s="149"/>
      <c r="J59" s="149"/>
      <c r="K59" s="149"/>
      <c r="L59" s="149"/>
    </row>
    <row r="60" spans="1:12" ht="20.25" thickBot="1" x14ac:dyDescent="0.45">
      <c r="A60" s="198" t="s">
        <v>58</v>
      </c>
      <c r="B60" s="201"/>
      <c r="C60" s="194"/>
      <c r="D60" s="177"/>
      <c r="E60" s="177"/>
      <c r="F60" s="178"/>
      <c r="G60" s="195"/>
      <c r="H60" s="191"/>
      <c r="I60" s="149"/>
      <c r="J60" s="149"/>
      <c r="K60" s="149"/>
      <c r="L60" s="149"/>
    </row>
    <row r="61" spans="1:12" ht="20.25" thickBot="1" x14ac:dyDescent="0.45">
      <c r="A61" s="156" t="s">
        <v>59</v>
      </c>
      <c r="B61" s="159">
        <f>('Oct 08'!B61+'Nov 08'!B61+'Dec 08'!B63+'Ene 09'!B61+'Feb 09'!B61+'Mar 09'!B61+'Abr 09'!B61+'May 09'!B61+'Jun 09'!B61+'Jul 09'!B61+'Ago 09'!B61+'Sep 09'!B61)/12</f>
        <v>7170.5</v>
      </c>
      <c r="C61" s="159">
        <f>('Oct 08'!C61+'Nov 08'!C61+'Dec 08'!C63+'Ene 09'!C61+'Feb 09'!C61+'Mar 09'!C61+'Abr 09'!C61+'May 09'!C61+'Jun 09'!C61+'Jul 09'!C61+'Ago 09'!C61+'Sep 09'!C61)/12</f>
        <v>15543.833333333334</v>
      </c>
      <c r="D61" s="159">
        <f>('Oct 08'!D61+'Nov 08'!D61+'Dec 08'!D63+'Ene 09'!D61+'Feb 09'!D61+'Mar 09'!D61+'Abr 09'!D61+'May 09'!D61+'Jun 09'!D61+'Jul 09'!D61+'Ago 09'!D61+'Sep 09'!D61)/12</f>
        <v>1784954.4166666667</v>
      </c>
      <c r="E61" s="165">
        <f t="shared" ref="E61:E70" si="32">D61/B61</f>
        <v>248.93025823396789</v>
      </c>
      <c r="F61" s="162">
        <f>D61/12</f>
        <v>148746.20138888891</v>
      </c>
      <c r="G61" s="158">
        <f>F61/C61</f>
        <v>9.5694670805499857</v>
      </c>
      <c r="H61" s="158">
        <f>F61/B61</f>
        <v>20.744188186163992</v>
      </c>
      <c r="I61" s="149"/>
      <c r="J61" s="149"/>
      <c r="K61" s="149"/>
      <c r="L61" s="149"/>
    </row>
    <row r="62" spans="1:12" ht="20.25" thickBot="1" x14ac:dyDescent="0.45">
      <c r="A62" s="156" t="s">
        <v>60</v>
      </c>
      <c r="B62" s="159">
        <f>('Oct 08'!B62+'Nov 08'!B62+'Dec 08'!B64+'Ene 09'!B62+'Feb 09'!B62+'Mar 09'!B62+'Abr 09'!B62+'May 09'!B62+'Jun 09'!B62+'Jul 09'!B62+'Ago 09'!B62+'Sep 09'!B62)/12</f>
        <v>7555.833333333333</v>
      </c>
      <c r="C62" s="159">
        <f>('Oct 08'!C62+'Nov 08'!C62+'Dec 08'!C64+'Ene 09'!C62+'Feb 09'!C62+'Mar 09'!C62+'Abr 09'!C62+'May 09'!C62+'Jun 09'!C62+'Jul 09'!C62+'Ago 09'!C62+'Sep 09'!C62)/12</f>
        <v>15829.916666666666</v>
      </c>
      <c r="D62" s="159">
        <f>('Oct 08'!D62+'Nov 08'!D62+'Dec 08'!D64+'Ene 09'!D62+'Feb 09'!D62+'Mar 09'!D62+'Abr 09'!D62+'May 09'!D62+'Jun 09'!D62+'Jul 09'!D62+'Ago 09'!D62+'Sep 09'!D62)/12</f>
        <v>1832371.6666666667</v>
      </c>
      <c r="E62" s="165">
        <f t="shared" si="32"/>
        <v>242.51086357119226</v>
      </c>
      <c r="F62" s="162">
        <f t="shared" ref="F62:F69" si="33">D62/12</f>
        <v>152697.63888888891</v>
      </c>
      <c r="G62" s="158">
        <f t="shared" ref="G62:G69" si="34">F62/C62</f>
        <v>9.6461429396167961</v>
      </c>
      <c r="H62" s="158">
        <f t="shared" ref="H62:H69" si="35">F62/B62</f>
        <v>20.209238630932688</v>
      </c>
      <c r="I62" s="149"/>
      <c r="J62" s="149"/>
      <c r="K62" s="149"/>
      <c r="L62" s="149"/>
    </row>
    <row r="63" spans="1:12" ht="20.25" thickBot="1" x14ac:dyDescent="0.45">
      <c r="A63" s="156" t="s">
        <v>61</v>
      </c>
      <c r="B63" s="159">
        <f>('Oct 08'!B63+'Nov 08'!B63+'Dec 08'!B65+'Ene 09'!B63+'Feb 09'!B63+'Mar 09'!B63+'Abr 09'!B63+'May 09'!B63+'Jun 09'!B63+'Jul 09'!B63+'Ago 09'!B63+'Sep 09'!B63)/12</f>
        <v>9351.4166666666661</v>
      </c>
      <c r="C63" s="159">
        <f>('Oct 08'!C63+'Nov 08'!C63+'Dec 08'!C65+'Ene 09'!C63+'Feb 09'!C63+'Mar 09'!C63+'Abr 09'!C63+'May 09'!C63+'Jun 09'!C63+'Jul 09'!C63+'Ago 09'!C63+'Sep 09'!C63)/12</f>
        <v>19205.666666666668</v>
      </c>
      <c r="D63" s="159">
        <f>('Oct 08'!D63+'Nov 08'!D63+'Dec 08'!D65+'Ene 09'!D63+'Feb 09'!D63+'Mar 09'!D63+'Abr 09'!D63+'May 09'!D63+'Jun 09'!D63+'Jul 09'!D63+'Ago 09'!D63+'Sep 09'!D63)/12</f>
        <v>2219258.9166666665</v>
      </c>
      <c r="E63" s="165">
        <f t="shared" si="32"/>
        <v>237.31793756739174</v>
      </c>
      <c r="F63" s="162">
        <f t="shared" si="33"/>
        <v>184938.24305555553</v>
      </c>
      <c r="G63" s="158">
        <f t="shared" si="34"/>
        <v>9.6293581610751442</v>
      </c>
      <c r="H63" s="158">
        <f t="shared" si="35"/>
        <v>19.776494797282645</v>
      </c>
      <c r="I63" s="149"/>
      <c r="J63" s="149"/>
      <c r="K63" s="149"/>
      <c r="L63" s="149"/>
    </row>
    <row r="64" spans="1:12" ht="20.25" thickBot="1" x14ac:dyDescent="0.45">
      <c r="A64" s="156" t="s">
        <v>62</v>
      </c>
      <c r="B64" s="159">
        <f>('Oct 08'!B64+'Nov 08'!B64+'Dec 08'!B66+'Ene 09'!B64+'Feb 09'!B64+'Mar 09'!B64+'Abr 09'!B64+'May 09'!B64+'Jun 09'!B64+'Jul 09'!B64+'Ago 09'!B64+'Sep 09'!B64)/12</f>
        <v>4547.333333333333</v>
      </c>
      <c r="C64" s="159">
        <f>('Oct 08'!C64+'Nov 08'!C64+'Dec 08'!C66+'Ene 09'!C64+'Feb 09'!C64+'Mar 09'!C64+'Abr 09'!C64+'May 09'!C64+'Jun 09'!C64+'Jul 09'!C64+'Ago 09'!C64+'Sep 09'!C64)/12</f>
        <v>10545.166666666666</v>
      </c>
      <c r="D64" s="159">
        <f>('Oct 08'!D64+'Nov 08'!D64+'Dec 08'!D66+'Ene 09'!D64+'Feb 09'!D64+'Mar 09'!D64+'Abr 09'!D64+'May 09'!D64+'Jun 09'!D64+'Jul 09'!D64+'Ago 09'!D64+'Sep 09'!D64)/12</f>
        <v>1214442.25</v>
      </c>
      <c r="E64" s="165">
        <f t="shared" si="32"/>
        <v>267.06690734496408</v>
      </c>
      <c r="F64" s="162">
        <f t="shared" si="33"/>
        <v>101203.52083333333</v>
      </c>
      <c r="G64" s="158">
        <f t="shared" si="34"/>
        <v>9.5971475873622989</v>
      </c>
      <c r="H64" s="158">
        <f t="shared" si="35"/>
        <v>22.255575612080342</v>
      </c>
      <c r="I64" s="149"/>
      <c r="J64" s="149"/>
      <c r="K64" s="149"/>
      <c r="L64" s="149"/>
    </row>
    <row r="65" spans="1:12" ht="20.25" thickBot="1" x14ac:dyDescent="0.45">
      <c r="A65" s="156" t="s">
        <v>63</v>
      </c>
      <c r="B65" s="159">
        <f>('Oct 08'!B65+'Nov 08'!B65+'Dec 08'!B67+'Ene 09'!B65+'Feb 09'!B65+'Mar 09'!B65+'Abr 09'!B65+'May 09'!B65+'Jun 09'!B65+'Jul 09'!B65+'Ago 09'!B65+'Sep 09'!B65)/12</f>
        <v>3373.5</v>
      </c>
      <c r="C65" s="159">
        <f>('Oct 08'!C65+'Nov 08'!C65+'Dec 08'!C67+'Ene 09'!C65+'Feb 09'!C65+'Mar 09'!C65+'Abr 09'!C65+'May 09'!C65+'Jun 09'!C65+'Jul 09'!C65+'Ago 09'!C65+'Sep 09'!C65)/12</f>
        <v>7180.333333333333</v>
      </c>
      <c r="D65" s="159">
        <f>('Oct 08'!D65+'Nov 08'!D65+'Dec 08'!D67+'Ene 09'!D65+'Feb 09'!D65+'Mar 09'!D65+'Abr 09'!D65+'May 09'!D65+'Jun 09'!D65+'Jul 09'!D65+'Ago 09'!D65+'Sep 09'!D65)/12</f>
        <v>820605</v>
      </c>
      <c r="E65" s="165">
        <f t="shared" si="32"/>
        <v>243.25033348154736</v>
      </c>
      <c r="F65" s="162">
        <f t="shared" si="33"/>
        <v>68383.75</v>
      </c>
      <c r="G65" s="158">
        <f t="shared" si="34"/>
        <v>9.5237570214938962</v>
      </c>
      <c r="H65" s="158">
        <f t="shared" si="35"/>
        <v>20.270861123462279</v>
      </c>
      <c r="I65" s="149"/>
      <c r="J65" s="149"/>
      <c r="K65" s="149"/>
      <c r="L65" s="149"/>
    </row>
    <row r="66" spans="1:12" ht="20.25" thickBot="1" x14ac:dyDescent="0.45">
      <c r="A66" s="156" t="s">
        <v>64</v>
      </c>
      <c r="B66" s="159">
        <f>('Oct 08'!B66+'Nov 08'!B66+'Dec 08'!B68+'Ene 09'!B66+'Feb 09'!B66+'Mar 09'!B66+'Abr 09'!B66+'May 09'!B66+'Jun 09'!B66+'Jul 09'!B66+'Ago 09'!B66+'Sep 09'!B66)/12</f>
        <v>6030.583333333333</v>
      </c>
      <c r="C66" s="159">
        <f>('Oct 08'!C66+'Nov 08'!C66+'Dec 08'!C68+'Ene 09'!C66+'Feb 09'!C66+'Mar 09'!C66+'Abr 09'!C66+'May 09'!C66+'Jun 09'!C66+'Jul 09'!C66+'Ago 09'!C66+'Sep 09'!C66)/12</f>
        <v>12857.416666666666</v>
      </c>
      <c r="D66" s="159">
        <f>('Oct 08'!D66+'Nov 08'!D66+'Dec 08'!D68+'Ene 09'!D66+'Feb 09'!D66+'Mar 09'!D66+'Abr 09'!D66+'May 09'!D66+'Jun 09'!D66+'Jul 09'!D66+'Ago 09'!D66+'Sep 09'!D66)/12</f>
        <v>1483232</v>
      </c>
      <c r="E66" s="165">
        <f t="shared" si="32"/>
        <v>245.95166305083811</v>
      </c>
      <c r="F66" s="162">
        <f t="shared" si="33"/>
        <v>123602.66666666667</v>
      </c>
      <c r="G66" s="158">
        <f t="shared" si="34"/>
        <v>9.6133360122886273</v>
      </c>
      <c r="H66" s="158">
        <f t="shared" si="35"/>
        <v>20.495971920903177</v>
      </c>
      <c r="I66" s="149"/>
      <c r="J66" s="149"/>
      <c r="K66" s="149"/>
      <c r="L66" s="149"/>
    </row>
    <row r="67" spans="1:12" ht="20.25" thickBot="1" x14ac:dyDescent="0.45">
      <c r="A67" s="156" t="s">
        <v>65</v>
      </c>
      <c r="B67" s="159">
        <f>('Oct 08'!B67+'Nov 08'!B67+'Dec 08'!B69+'Ene 09'!B67+'Feb 09'!B67+'Mar 09'!B67+'Abr 09'!B67+'May 09'!B67+'Jun 09'!B67+'Jul 09'!B67+'Ago 09'!B67+'Sep 09'!B67)/12</f>
        <v>2120.25</v>
      </c>
      <c r="C67" s="159">
        <f>('Oct 08'!C67+'Nov 08'!C67+'Dec 08'!C69+'Ene 09'!C67+'Feb 09'!C67+'Mar 09'!C67+'Abr 09'!C67+'May 09'!C67+'Jun 09'!C67+'Jul 09'!C67+'Ago 09'!C67+'Sep 09'!C67)/12</f>
        <v>4520.25</v>
      </c>
      <c r="D67" s="159">
        <f>('Oct 08'!D67+'Nov 08'!D67+'Dec 08'!D69+'Ene 09'!D67+'Feb 09'!D67+'Mar 09'!D67+'Abr 09'!D67+'May 09'!D67+'Jun 09'!D67+'Jul 09'!D67+'Ago 09'!D67+'Sep 09'!D67)/12</f>
        <v>520479.75</v>
      </c>
      <c r="E67" s="165">
        <f t="shared" si="32"/>
        <v>245.48036788114609</v>
      </c>
      <c r="F67" s="162">
        <f t="shared" si="33"/>
        <v>43373.3125</v>
      </c>
      <c r="G67" s="158">
        <f t="shared" si="34"/>
        <v>9.5953348819202482</v>
      </c>
      <c r="H67" s="158">
        <f t="shared" si="35"/>
        <v>20.456697323428841</v>
      </c>
      <c r="I67" s="149"/>
      <c r="J67" s="149"/>
      <c r="K67" s="149"/>
      <c r="L67" s="149"/>
    </row>
    <row r="68" spans="1:12" ht="20.25" thickBot="1" x14ac:dyDescent="0.45">
      <c r="A68" s="156" t="s">
        <v>66</v>
      </c>
      <c r="B68" s="159">
        <f>('Oct 08'!B68+'Nov 08'!B68+'Dec 08'!B70+'Ene 09'!B68+'Feb 09'!B68+'Mar 09'!B68+'Abr 09'!B68+'May 09'!B68+'Jun 09'!B68+'Jul 09'!B68+'Ago 09'!B68+'Sep 09'!B68)/12</f>
        <v>6929.25</v>
      </c>
      <c r="C68" s="159">
        <f>('Oct 08'!C68+'Nov 08'!C68+'Dec 08'!C70+'Ene 09'!C68+'Feb 09'!C68+'Mar 09'!C68+'Abr 09'!C68+'May 09'!C68+'Jun 09'!C68+'Jul 09'!C68+'Ago 09'!C68+'Sep 09'!C68)/12</f>
        <v>14518.5</v>
      </c>
      <c r="D68" s="159">
        <f>('Oct 08'!D68+'Nov 08'!D68+'Dec 08'!D70+'Ene 09'!D68+'Feb 09'!D68+'Mar 09'!D68+'Abr 09'!D68+'May 09'!D68+'Jun 09'!D68+'Jul 09'!D68+'Ago 09'!D68+'Sep 09'!D68)/12</f>
        <v>1683326.1666666667</v>
      </c>
      <c r="E68" s="165">
        <f t="shared" si="32"/>
        <v>242.93049993385529</v>
      </c>
      <c r="F68" s="162">
        <f t="shared" si="33"/>
        <v>140277.18055555556</v>
      </c>
      <c r="G68" s="158">
        <f t="shared" si="34"/>
        <v>9.6619609846441143</v>
      </c>
      <c r="H68" s="158">
        <f t="shared" si="35"/>
        <v>20.244208327821273</v>
      </c>
      <c r="I68" s="149"/>
      <c r="J68" s="149"/>
      <c r="K68" s="149"/>
      <c r="L68" s="149"/>
    </row>
    <row r="69" spans="1:12" ht="20.25" thickBot="1" x14ac:dyDescent="0.45">
      <c r="A69" s="156" t="s">
        <v>151</v>
      </c>
      <c r="B69" s="159">
        <f>('Oct 08'!B69+'Nov 08'!B69+'Dec 08'!B71+'Ene 09'!B69+'Feb 09'!B69+'Mar 09'!B69+'Abr 09'!B69+'May 09'!B69+'Jun 09'!B69+'Jul 09'!B69+'Ago 09'!B69+'Sep 09'!B69)/12</f>
        <v>553.33333333333337</v>
      </c>
      <c r="C69" s="159">
        <f>('Oct 08'!C69+'Nov 08'!C69+'Dec 08'!C71+'Ene 09'!C69+'Feb 09'!C69+'Mar 09'!C69+'Abr 09'!C69+'May 09'!C69+'Jun 09'!C69+'Jul 09'!C69+'Ago 09'!C69+'Sep 09'!C69)/12</f>
        <v>1026.8333333333333</v>
      </c>
      <c r="D69" s="159">
        <f>('Oct 08'!D69+'Nov 08'!D69+'Dec 08'!D71+'Ene 09'!D69+'Feb 09'!D69+'Mar 09'!D69+'Abr 09'!D69+'May 09'!D69+'Jun 09'!D69+'Jul 09'!D69+'Ago 09'!D69+'Sep 09'!D69)/12</f>
        <v>119853.08333333333</v>
      </c>
      <c r="E69" s="165">
        <f t="shared" si="32"/>
        <v>216.60195783132528</v>
      </c>
      <c r="F69" s="162">
        <f t="shared" si="33"/>
        <v>9987.7569444444434</v>
      </c>
      <c r="G69" s="158">
        <f t="shared" si="34"/>
        <v>9.726755667370016</v>
      </c>
      <c r="H69" s="158">
        <f t="shared" si="35"/>
        <v>18.050163152610438</v>
      </c>
      <c r="I69" s="149"/>
      <c r="J69" s="149"/>
      <c r="K69" s="149"/>
      <c r="L69" s="149"/>
    </row>
    <row r="70" spans="1:12" ht="21" thickBot="1" x14ac:dyDescent="0.45">
      <c r="A70" s="198" t="s">
        <v>49</v>
      </c>
      <c r="B70" s="199">
        <f>SUM(B61:B69)</f>
        <v>47632</v>
      </c>
      <c r="C70" s="199">
        <f t="shared" ref="C70:D70" si="36">SUM(C61:C69)</f>
        <v>101227.91666666667</v>
      </c>
      <c r="D70" s="199">
        <f t="shared" si="36"/>
        <v>11678523.25</v>
      </c>
      <c r="E70" s="180">
        <f t="shared" si="32"/>
        <v>245.18229866476318</v>
      </c>
      <c r="F70" s="180">
        <f t="shared" ref="F70" si="37">D70/12</f>
        <v>973210.27083333337</v>
      </c>
      <c r="G70" s="180">
        <f t="shared" ref="G70" si="38">F70/C70</f>
        <v>9.6140501837849399</v>
      </c>
      <c r="H70" s="180">
        <f t="shared" ref="H70" si="39">F70/B70</f>
        <v>20.4318582220636</v>
      </c>
      <c r="I70" s="152"/>
      <c r="J70" s="152"/>
      <c r="K70" s="152"/>
      <c r="L70" s="152"/>
    </row>
    <row r="71" spans="1:12" ht="20.25" thickBot="1" x14ac:dyDescent="0.45">
      <c r="A71" s="154"/>
      <c r="B71" s="164"/>
      <c r="C71" s="164"/>
      <c r="D71" s="172"/>
      <c r="E71" s="172"/>
      <c r="F71" s="173"/>
      <c r="G71" s="149"/>
      <c r="H71" s="149"/>
      <c r="I71" s="149"/>
      <c r="J71" s="149"/>
      <c r="K71" s="149"/>
      <c r="L71" s="149"/>
    </row>
    <row r="72" spans="1:12" ht="20.25" thickBot="1" x14ac:dyDescent="0.45">
      <c r="A72" s="187" t="s">
        <v>68</v>
      </c>
      <c r="B72" s="201"/>
      <c r="C72" s="194"/>
      <c r="D72" s="177"/>
      <c r="E72" s="177"/>
      <c r="F72" s="178"/>
      <c r="G72" s="196"/>
      <c r="H72" s="191"/>
      <c r="I72" s="149"/>
      <c r="J72" s="149"/>
      <c r="K72" s="149"/>
      <c r="L72" s="149"/>
    </row>
    <row r="73" spans="1:12" ht="20.25" thickBot="1" x14ac:dyDescent="0.45">
      <c r="A73" s="156" t="s">
        <v>69</v>
      </c>
      <c r="B73" s="159">
        <f>('Oct 08'!B73+'Nov 08'!B73+'Dec 08'!B75+'Ene 09'!B73+'Feb 09'!B73+'Mar 09'!B73+'Abr 09'!B73+'May 09'!B73+'Jun 09'!B73+'Jul 09'!B73+'Ago 09'!B73+'Sep 09'!B73)/12</f>
        <v>3494.5833333333335</v>
      </c>
      <c r="C73" s="159">
        <f>('Oct 08'!C73+'Nov 08'!C73+'Dec 08'!C75+'Ene 09'!C73+'Feb 09'!C73+'Mar 09'!C73+'Abr 09'!C73+'May 09'!C73+'Jun 09'!C73+'Jul 09'!C73+'Ago 09'!C73+'Sep 09'!C73)/12</f>
        <v>7526.333333333333</v>
      </c>
      <c r="D73" s="159">
        <f>('Oct 08'!D73+'Nov 08'!D73+'Dec 08'!D75+'Ene 09'!D73+'Feb 09'!D73+'Mar 09'!D73+'Abr 09'!D73+'May 09'!D73+'Jun 09'!D73+'Jul 09'!D73+'Ago 09'!D73+'Sep 09'!D73)/12</f>
        <v>861740.83333333337</v>
      </c>
      <c r="E73" s="165">
        <f t="shared" ref="E73:E79" si="40">D73/B73</f>
        <v>246.59329915345177</v>
      </c>
      <c r="F73" s="162">
        <f>D73/12</f>
        <v>71811.736111111109</v>
      </c>
      <c r="G73" s="158">
        <f>F73/C73</f>
        <v>9.54139724227527</v>
      </c>
      <c r="H73" s="158">
        <f>F73/B73</f>
        <v>20.549441596120978</v>
      </c>
      <c r="I73" s="149"/>
    </row>
    <row r="74" spans="1:12" ht="20.25" thickBot="1" x14ac:dyDescent="0.45">
      <c r="A74" s="156" t="s">
        <v>70</v>
      </c>
      <c r="B74" s="159">
        <f>('Oct 08'!B74+'Nov 08'!B74+'Dec 08'!B76+'Ene 09'!B74+'Feb 09'!B74+'Mar 09'!B74+'Abr 09'!B74+'May 09'!B74+'Jun 09'!B74+'Jul 09'!B74+'Ago 09'!B74+'Sep 09'!B74)/12</f>
        <v>5902.5</v>
      </c>
      <c r="C74" s="159">
        <f>('Oct 08'!C74+'Nov 08'!C74+'Dec 08'!C76+'Ene 09'!C74+'Feb 09'!C74+'Mar 09'!C74+'Abr 09'!C74+'May 09'!C74+'Jun 09'!C74+'Jul 09'!C74+'Ago 09'!C74+'Sep 09'!C74)/12</f>
        <v>11579.166666666666</v>
      </c>
      <c r="D74" s="159">
        <f>('Oct 08'!D74+'Nov 08'!D74+'Dec 08'!D76+'Ene 09'!D74+'Feb 09'!D74+'Mar 09'!D74+'Abr 09'!D74+'May 09'!D74+'Jun 09'!D74+'Jul 09'!D74+'Ago 09'!D74+'Sep 09'!D74)/12</f>
        <v>1326594.5833333333</v>
      </c>
      <c r="E74" s="165">
        <f t="shared" si="40"/>
        <v>224.75130594380911</v>
      </c>
      <c r="F74" s="162">
        <f t="shared" ref="F74:F78" si="41">D74/12</f>
        <v>110549.54861111111</v>
      </c>
      <c r="G74" s="158">
        <f t="shared" ref="G74:G78" si="42">F74/C74</f>
        <v>9.5472801967134462</v>
      </c>
      <c r="H74" s="158">
        <f t="shared" ref="H74:H78" si="43">F74/B74</f>
        <v>18.729275495317427</v>
      </c>
      <c r="I74" s="149"/>
    </row>
    <row r="75" spans="1:12" ht="20.25" thickBot="1" x14ac:dyDescent="0.45">
      <c r="A75" s="156" t="s">
        <v>68</v>
      </c>
      <c r="B75" s="159">
        <f>('Oct 08'!B75+'Nov 08'!B75+'Dec 08'!B77+'Ene 09'!B75+'Feb 09'!B75+'Mar 09'!B75+'Abr 09'!B75+'May 09'!B75+'Jun 09'!B75+'Jul 09'!B75+'Ago 09'!B75+'Sep 09'!B75)/12</f>
        <v>7269.75</v>
      </c>
      <c r="C75" s="159">
        <f>('Oct 08'!C75+'Nov 08'!C75+'Dec 08'!C77+'Ene 09'!C75+'Feb 09'!C75+'Mar 09'!C75+'Abr 09'!C75+'May 09'!C75+'Jun 09'!C75+'Jul 09'!C75+'Ago 09'!C75+'Sep 09'!C75)/12</f>
        <v>15338.25</v>
      </c>
      <c r="D75" s="159">
        <f>('Oct 08'!D75+'Nov 08'!D75+'Dec 08'!D77+'Ene 09'!D75+'Feb 09'!D75+'Mar 09'!D75+'Abr 09'!D75+'May 09'!D75+'Jun 09'!D75+'Jul 09'!D75+'Ago 09'!D75+'Sep 09'!D75)/12</f>
        <v>1763466.25</v>
      </c>
      <c r="E75" s="165">
        <f t="shared" si="40"/>
        <v>242.57591388974862</v>
      </c>
      <c r="F75" s="162">
        <f t="shared" si="41"/>
        <v>146955.52083333334</v>
      </c>
      <c r="G75" s="158">
        <f t="shared" si="42"/>
        <v>9.5809835433203485</v>
      </c>
      <c r="H75" s="158">
        <f t="shared" si="43"/>
        <v>20.214659490812387</v>
      </c>
      <c r="I75" s="149"/>
    </row>
    <row r="76" spans="1:12" ht="20.25" thickBot="1" x14ac:dyDescent="0.45">
      <c r="A76" s="156" t="s">
        <v>71</v>
      </c>
      <c r="B76" s="159">
        <f>('Oct 08'!B76+'Nov 08'!B76+'Dec 08'!B78+'Ene 09'!B76+'Feb 09'!B76+'Mar 09'!B76+'Abr 09'!B76+'May 09'!B76+'Jun 09'!B76+'Jul 09'!B76+'Ago 09'!B76+'Sep 09'!B76)/12</f>
        <v>3535.6666666666665</v>
      </c>
      <c r="C76" s="159">
        <f>('Oct 08'!C76+'Nov 08'!C76+'Dec 08'!C78+'Ene 09'!C76+'Feb 09'!C76+'Mar 09'!C76+'Abr 09'!C76+'May 09'!C76+'Jun 09'!C76+'Jul 09'!C76+'Ago 09'!C76+'Sep 09'!C76)/12</f>
        <v>6873.083333333333</v>
      </c>
      <c r="D76" s="159">
        <f>('Oct 08'!D76+'Nov 08'!D76+'Dec 08'!D78+'Ene 09'!D76+'Feb 09'!D76+'Mar 09'!D76+'Abr 09'!D76+'May 09'!D76+'Jun 09'!D76+'Jul 09'!D76+'Ago 09'!D76+'Sep 09'!D76)/12</f>
        <v>840430.5</v>
      </c>
      <c r="E76" s="165">
        <f t="shared" si="40"/>
        <v>237.70071650796643</v>
      </c>
      <c r="F76" s="162">
        <f t="shared" si="41"/>
        <v>70035.875</v>
      </c>
      <c r="G76" s="158">
        <f t="shared" si="42"/>
        <v>10.189877177879895</v>
      </c>
      <c r="H76" s="158">
        <f t="shared" si="43"/>
        <v>19.808393042330536</v>
      </c>
      <c r="I76" s="149"/>
    </row>
    <row r="77" spans="1:12" ht="20.25" thickBot="1" x14ac:dyDescent="0.45">
      <c r="A77" s="156" t="s">
        <v>72</v>
      </c>
      <c r="B77" s="159">
        <f>('Oct 08'!B77+'Nov 08'!B77+'Dec 08'!B79+'Ene 09'!B77+'Feb 09'!B77+'Mar 09'!B77+'Abr 09'!B77+'May 09'!B77+'Jun 09'!B77+'Jul 09'!B77+'Ago 09'!B77+'Sep 09'!B77)/12</f>
        <v>5339.5</v>
      </c>
      <c r="C77" s="159">
        <f>('Oct 08'!C77+'Nov 08'!C77+'Dec 08'!C79+'Ene 09'!C77+'Feb 09'!C77+'Mar 09'!C77+'Abr 09'!C77+'May 09'!C77+'Jun 09'!C77+'Jul 09'!C77+'Ago 09'!C77+'Sep 09'!C77)/12</f>
        <v>11210.166666666666</v>
      </c>
      <c r="D77" s="159">
        <f>('Oct 08'!D77+'Nov 08'!D77+'Dec 08'!D79+'Ene 09'!D77+'Feb 09'!D77+'Mar 09'!D77+'Abr 09'!D77+'May 09'!D77+'Jun 09'!D77+'Jul 09'!D77+'Ago 09'!D77+'Sep 09'!D77)/12</f>
        <v>1289750.6666666667</v>
      </c>
      <c r="E77" s="165">
        <f t="shared" si="40"/>
        <v>241.54895901613762</v>
      </c>
      <c r="F77" s="162">
        <f t="shared" si="41"/>
        <v>107479.22222222223</v>
      </c>
      <c r="G77" s="158">
        <f t="shared" si="42"/>
        <v>9.5876560463468188</v>
      </c>
      <c r="H77" s="158">
        <f t="shared" si="43"/>
        <v>20.129079918011467</v>
      </c>
      <c r="I77" s="149"/>
    </row>
    <row r="78" spans="1:12" ht="20.25" thickBot="1" x14ac:dyDescent="0.45">
      <c r="A78" s="156" t="s">
        <v>73</v>
      </c>
      <c r="B78" s="159">
        <f>('Oct 08'!B78+'Nov 08'!B78+'Dec 08'!B80+'Ene 09'!B78+'Feb 09'!B78+'Mar 09'!B78+'Abr 09'!B78+'May 09'!B78+'Jun 09'!B78+'Jul 09'!B78+'Ago 09'!B78+'Sep 09'!B78)/12</f>
        <v>3476.8333333333335</v>
      </c>
      <c r="C78" s="159">
        <f>('Oct 08'!C78+'Nov 08'!C78+'Dec 08'!C80+'Ene 09'!C78+'Feb 09'!C78+'Mar 09'!C78+'Abr 09'!C78+'May 09'!C78+'Jun 09'!C78+'Jul 09'!C78+'Ago 09'!C78+'Sep 09'!C78)/12</f>
        <v>7723.166666666667</v>
      </c>
      <c r="D78" s="159">
        <f>('Oct 08'!D78+'Nov 08'!D78+'Dec 08'!D80+'Ene 09'!D78+'Feb 09'!D78+'Mar 09'!D78+'Abr 09'!D78+'May 09'!D78+'Jun 09'!D78+'Jul 09'!D78+'Ago 09'!D78+'Sep 09'!D78)/12</f>
        <v>868491.33333333337</v>
      </c>
      <c r="E78" s="165">
        <f t="shared" si="40"/>
        <v>249.79377786299793</v>
      </c>
      <c r="F78" s="162">
        <f t="shared" si="41"/>
        <v>72374.277777777781</v>
      </c>
      <c r="G78" s="158">
        <f t="shared" si="42"/>
        <v>9.3710625319205558</v>
      </c>
      <c r="H78" s="158">
        <f t="shared" si="43"/>
        <v>20.816148155249827</v>
      </c>
      <c r="I78" s="149"/>
    </row>
    <row r="79" spans="1:12" ht="20.25" thickBot="1" x14ac:dyDescent="0.45">
      <c r="A79" s="198" t="s">
        <v>49</v>
      </c>
      <c r="B79" s="199">
        <f>SUM(B73:B78)</f>
        <v>29018.833333333336</v>
      </c>
      <c r="C79" s="199">
        <f t="shared" ref="C79:D79" si="44">SUM(C73:C78)</f>
        <v>60250.166666666664</v>
      </c>
      <c r="D79" s="199">
        <f t="shared" si="44"/>
        <v>6950474.166666666</v>
      </c>
      <c r="E79" s="180">
        <f t="shared" si="40"/>
        <v>239.51597525744771</v>
      </c>
      <c r="F79" s="180">
        <f t="shared" ref="F79" si="45">D79/12</f>
        <v>579206.1805555555</v>
      </c>
      <c r="G79" s="180">
        <f t="shared" ref="G79" si="46">F79/C79</f>
        <v>9.6133539971765867</v>
      </c>
      <c r="H79" s="180">
        <f t="shared" ref="H79" si="47">F79/B79</f>
        <v>19.95966460478731</v>
      </c>
      <c r="I79" s="149"/>
    </row>
    <row r="80" spans="1:12" ht="20.25" thickBot="1" x14ac:dyDescent="0.45">
      <c r="A80" s="154"/>
      <c r="B80" s="164"/>
      <c r="C80" s="164"/>
      <c r="D80" s="172"/>
      <c r="E80" s="172"/>
      <c r="F80" s="173"/>
      <c r="G80" s="149"/>
      <c r="H80" s="149"/>
      <c r="I80" s="149"/>
    </row>
    <row r="81" spans="1:9" ht="20.25" thickBot="1" x14ac:dyDescent="0.45">
      <c r="A81" s="187" t="s">
        <v>74</v>
      </c>
      <c r="B81" s="201"/>
      <c r="C81" s="194"/>
      <c r="D81" s="177"/>
      <c r="E81" s="177"/>
      <c r="F81" s="178"/>
      <c r="G81" s="179"/>
      <c r="H81" s="180"/>
      <c r="I81" s="149"/>
    </row>
    <row r="82" spans="1:9" ht="20.25" thickBot="1" x14ac:dyDescent="0.45">
      <c r="A82" s="156" t="s">
        <v>75</v>
      </c>
      <c r="B82" s="169">
        <f>('Oct 08'!B82+'Nov 08'!B82+'Dec 08'!B84+'Ene 09'!B82+'Feb 09'!B82+'Mar 09'!B82+'Abr 09'!B82+'May 09'!B82+'Jun 09'!B82+'Jul 09'!B82+'Ago 09'!B82+'Sep 09'!B82)/12</f>
        <v>1955.6666666666667</v>
      </c>
      <c r="C82" s="169">
        <f>('Oct 08'!C82+'Nov 08'!C82+'Dec 08'!C84+'Ene 09'!C82+'Feb 09'!C82+'Mar 09'!C82+'Abr 09'!C82+'May 09'!C82+'Jun 09'!C82+'Jul 09'!C82+'Ago 09'!C82+'Sep 09'!C82)/12</f>
        <v>4071.6666666666665</v>
      </c>
      <c r="D82" s="169">
        <f>('Oct 08'!D82+'Nov 08'!D82+'Dec 08'!D84+'Ene 09'!D82+'Feb 09'!D82+'Mar 09'!D82+'Abr 09'!D82+'May 09'!D82+'Jun 09'!D82+'Jul 09'!D82+'Ago 09'!D82+'Sep 09'!D82)/12</f>
        <v>465224.5</v>
      </c>
      <c r="E82" s="167">
        <f t="shared" ref="E82:E92" si="48">D82/B82</f>
        <v>237.88537583091869</v>
      </c>
      <c r="F82" s="168">
        <f t="shared" ref="F82" si="49">D82/12</f>
        <v>38768.708333333336</v>
      </c>
      <c r="G82" s="158">
        <f t="shared" ref="G82" si="50">F82/C82</f>
        <v>9.5215820712239054</v>
      </c>
      <c r="H82" s="158">
        <f t="shared" ref="H82" si="51">F82/B82</f>
        <v>19.823781319243224</v>
      </c>
      <c r="I82" s="149"/>
    </row>
    <row r="83" spans="1:9" ht="20.25" thickBot="1" x14ac:dyDescent="0.45">
      <c r="A83" s="156" t="s">
        <v>150</v>
      </c>
      <c r="B83" s="169">
        <f>('Oct 08'!B83+'Nov 08'!B83+'Dec 08'!B85+'Ene 09'!B83+'Feb 09'!B83+'Mar 09'!B83+'Abr 09'!B83+'May 09'!B83+'Jun 09'!B83+'Jul 09'!B83+'Ago 09'!B83+'Sep 09'!B83)/12</f>
        <v>153.75</v>
      </c>
      <c r="C83" s="169">
        <f>('Oct 08'!C83+'Nov 08'!C83+'Dec 08'!C85+'Ene 09'!C83+'Feb 09'!C83+'Mar 09'!C83+'Abr 09'!C83+'May 09'!C83+'Jun 09'!C83+'Jul 09'!C83+'Ago 09'!C83+'Sep 09'!C83)/12</f>
        <v>333.91666666666669</v>
      </c>
      <c r="D83" s="169">
        <f>('Oct 08'!D83+'Nov 08'!D83+'Dec 08'!D85+'Ene 09'!D83+'Feb 09'!D83+'Mar 09'!D83+'Abr 09'!D83+'May 09'!D83+'Jun 09'!D83+'Jul 09'!D83+'Ago 09'!D83+'Sep 09'!D83)/12</f>
        <v>36299.916666666664</v>
      </c>
      <c r="E83" s="167">
        <f t="shared" si="48"/>
        <v>236.09701897018968</v>
      </c>
      <c r="F83" s="168">
        <f t="shared" ref="F83:F91" si="52">D83/12</f>
        <v>3024.9930555555552</v>
      </c>
      <c r="G83" s="158">
        <f t="shared" ref="G83:G91" si="53">F83/C83</f>
        <v>9.0591256966974445</v>
      </c>
      <c r="H83" s="158">
        <f t="shared" ref="H83:H91" si="54">F83/B83</f>
        <v>19.67475158084914</v>
      </c>
      <c r="I83" s="149"/>
    </row>
    <row r="84" spans="1:9" ht="20.25" thickBot="1" x14ac:dyDescent="0.45">
      <c r="A84" s="156" t="s">
        <v>77</v>
      </c>
      <c r="B84" s="169">
        <f>('Oct 08'!B84+'Nov 08'!B84+'Dec 08'!B86+'Ene 09'!B84+'Feb 09'!B84+'Mar 09'!B84+'Abr 09'!B84+'May 09'!B84+'Jun 09'!B84+'Jul 09'!B84+'Ago 09'!B84+'Sep 09'!B84)/12</f>
        <v>6057</v>
      </c>
      <c r="C84" s="169">
        <f>('Oct 08'!C84+'Nov 08'!C84+'Dec 08'!C86+'Ene 09'!C84+'Feb 09'!C84+'Mar 09'!C84+'Abr 09'!C84+'May 09'!C84+'Jun 09'!C84+'Jul 09'!C84+'Ago 09'!C84+'Sep 09'!C84)/12</f>
        <v>12603.333333333334</v>
      </c>
      <c r="D84" s="169">
        <f>('Oct 08'!D84+'Nov 08'!D84+'Dec 08'!D86+'Ene 09'!D84+'Feb 09'!D84+'Mar 09'!D84+'Abr 09'!D84+'May 09'!D84+'Jun 09'!D84+'Jul 09'!D84+'Ago 09'!D84+'Sep 09'!D84)/12</f>
        <v>1458921</v>
      </c>
      <c r="E84" s="167">
        <f t="shared" si="48"/>
        <v>240.8652798415057</v>
      </c>
      <c r="F84" s="168">
        <f t="shared" si="52"/>
        <v>121576.75</v>
      </c>
      <c r="G84" s="158">
        <f t="shared" si="53"/>
        <v>9.6463964559640303</v>
      </c>
      <c r="H84" s="158">
        <f t="shared" si="54"/>
        <v>20.072106653458807</v>
      </c>
      <c r="I84" s="149"/>
    </row>
    <row r="85" spans="1:9" ht="20.25" thickBot="1" x14ac:dyDescent="0.45">
      <c r="A85" s="156" t="s">
        <v>74</v>
      </c>
      <c r="B85" s="169">
        <f>('Oct 08'!B85+'Nov 08'!B85+'Dec 08'!B87+'Ene 09'!B85+'Feb 09'!B85+'Mar 09'!B85+'Abr 09'!B85+'May 09'!B85+'Jun 09'!B85+'Jul 09'!B85+'Ago 09'!B85+'Sep 09'!B85)/12</f>
        <v>9783.6666666666661</v>
      </c>
      <c r="C85" s="169">
        <f>('Oct 08'!C85+'Nov 08'!C85+'Dec 08'!C87+'Ene 09'!C85+'Feb 09'!C85+'Mar 09'!C85+'Abr 09'!C85+'May 09'!C85+'Jun 09'!C85+'Jul 09'!C85+'Ago 09'!C85+'Sep 09'!C85)/12</f>
        <v>19539.416666666668</v>
      </c>
      <c r="D85" s="169">
        <f>('Oct 08'!D85+'Nov 08'!D85+'Dec 08'!D87+'Ene 09'!D85+'Feb 09'!D85+'Mar 09'!D85+'Abr 09'!D85+'May 09'!D85+'Jun 09'!D85+'Jul 09'!D85+'Ago 09'!D85+'Sep 09'!D85)/12</f>
        <v>2263416.25</v>
      </c>
      <c r="E85" s="167">
        <f t="shared" si="48"/>
        <v>231.3464192020715</v>
      </c>
      <c r="F85" s="168">
        <f t="shared" si="52"/>
        <v>188618.02083333334</v>
      </c>
      <c r="G85" s="158">
        <f t="shared" si="53"/>
        <v>9.6532063393226508</v>
      </c>
      <c r="H85" s="158">
        <f t="shared" si="54"/>
        <v>19.278868266839293</v>
      </c>
      <c r="I85" s="149"/>
    </row>
    <row r="86" spans="1:9" ht="20.25" thickBot="1" x14ac:dyDescent="0.45">
      <c r="A86" s="156" t="s">
        <v>78</v>
      </c>
      <c r="B86" s="169">
        <f>('Oct 08'!B86+'Nov 08'!B86+'Dec 08'!B88+'Ene 09'!B86+'Feb 09'!B86+'Mar 09'!B86+'Abr 09'!B86+'May 09'!B86+'Jun 09'!B86+'Jul 09'!B86+'Ago 09'!B86+'Sep 09'!B86)/12</f>
        <v>7284.166666666667</v>
      </c>
      <c r="C86" s="169">
        <f>('Oct 08'!C86+'Nov 08'!C86+'Dec 08'!C88+'Ene 09'!C86+'Feb 09'!C86+'Mar 09'!C86+'Abr 09'!C86+'May 09'!C86+'Jun 09'!C86+'Jul 09'!C86+'Ago 09'!C86+'Sep 09'!C86)/12</f>
        <v>15472.25</v>
      </c>
      <c r="D86" s="169">
        <f>('Oct 08'!D86+'Nov 08'!D86+'Dec 08'!D88+'Ene 09'!D86+'Feb 09'!D86+'Mar 09'!D86+'Abr 09'!D86+'May 09'!D86+'Jun 09'!D86+'Jul 09'!D86+'Ago 09'!D86+'Sep 09'!D86)/12</f>
        <v>1798705.25</v>
      </c>
      <c r="E86" s="167">
        <f t="shared" si="48"/>
        <v>246.9335659535522</v>
      </c>
      <c r="F86" s="168">
        <f t="shared" si="52"/>
        <v>149892.10416666666</v>
      </c>
      <c r="G86" s="158">
        <f t="shared" si="53"/>
        <v>9.6878026251299367</v>
      </c>
      <c r="H86" s="158">
        <f t="shared" si="54"/>
        <v>20.577797162796017</v>
      </c>
      <c r="I86" s="149"/>
    </row>
    <row r="87" spans="1:9" ht="20.25" thickBot="1" x14ac:dyDescent="0.45">
      <c r="A87" s="156" t="s">
        <v>79</v>
      </c>
      <c r="B87" s="169">
        <f>('Oct 08'!B87+'Nov 08'!B87+'Dec 08'!B89+'Ene 09'!B87+'Feb 09'!B87+'Mar 09'!B87+'Abr 09'!B87+'May 09'!B87+'Jun 09'!B87+'Jul 09'!B87+'Ago 09'!B87+'Sep 09'!B87)/12</f>
        <v>6081.25</v>
      </c>
      <c r="C87" s="169">
        <f>('Oct 08'!C87+'Nov 08'!C87+'Dec 08'!C89+'Ene 09'!C87+'Feb 09'!C87+'Mar 09'!C87+'Abr 09'!C87+'May 09'!C87+'Jun 09'!C87+'Jul 09'!C87+'Ago 09'!C87+'Sep 09'!C87)/12</f>
        <v>12494.583333333334</v>
      </c>
      <c r="D87" s="169">
        <f>('Oct 08'!D87+'Nov 08'!D87+'Dec 08'!D89+'Ene 09'!D87+'Feb 09'!D87+'Mar 09'!D87+'Abr 09'!D87+'May 09'!D87+'Jun 09'!D87+'Jul 09'!D87+'Ago 09'!D87+'Sep 09'!D87)/12</f>
        <v>1454406.5</v>
      </c>
      <c r="E87" s="167">
        <f t="shared" si="48"/>
        <v>239.16242548818087</v>
      </c>
      <c r="F87" s="168">
        <f t="shared" si="52"/>
        <v>121200.54166666667</v>
      </c>
      <c r="G87" s="158">
        <f t="shared" si="53"/>
        <v>9.7002467736018936</v>
      </c>
      <c r="H87" s="158">
        <f t="shared" si="54"/>
        <v>19.930202124015075</v>
      </c>
      <c r="I87" s="149"/>
    </row>
    <row r="88" spans="1:9" ht="20.25" thickBot="1" x14ac:dyDescent="0.45">
      <c r="A88" s="156" t="s">
        <v>80</v>
      </c>
      <c r="B88" s="169">
        <f>('Oct 08'!B88+'Nov 08'!B88+'Dec 08'!B90+'Ene 09'!B88+'Feb 09'!B88+'Mar 09'!B88+'Abr 09'!B88+'May 09'!B88+'Jun 09'!B88+'Jul 09'!B88+'Ago 09'!B88+'Sep 09'!B88)/12</f>
        <v>2540.5833333333335</v>
      </c>
      <c r="C88" s="169">
        <f>('Oct 08'!C88+'Nov 08'!C88+'Dec 08'!C90+'Ene 09'!C88+'Feb 09'!C88+'Mar 09'!C88+'Abr 09'!C88+'May 09'!C88+'Jun 09'!C88+'Jul 09'!C88+'Ago 09'!C88+'Sep 09'!C88)/12</f>
        <v>5223.583333333333</v>
      </c>
      <c r="D88" s="169">
        <f>('Oct 08'!D88+'Nov 08'!D88+'Dec 08'!D90+'Ene 09'!D88+'Feb 09'!D88+'Mar 09'!D88+'Abr 09'!D88+'May 09'!D88+'Jun 09'!D88+'Jul 09'!D88+'Ago 09'!D88+'Sep 09'!D88)/12</f>
        <v>595036.5</v>
      </c>
      <c r="E88" s="167">
        <f t="shared" si="48"/>
        <v>234.21254961130973</v>
      </c>
      <c r="F88" s="168">
        <f t="shared" si="52"/>
        <v>49586.375</v>
      </c>
      <c r="G88" s="158">
        <f t="shared" si="53"/>
        <v>9.4927891134757427</v>
      </c>
      <c r="H88" s="158">
        <f t="shared" si="54"/>
        <v>19.517712467609144</v>
      </c>
      <c r="I88" s="149"/>
    </row>
    <row r="89" spans="1:9" ht="20.25" thickBot="1" x14ac:dyDescent="0.45">
      <c r="A89" s="156" t="s">
        <v>81</v>
      </c>
      <c r="B89" s="169">
        <f>('Oct 08'!B89+'Nov 08'!B89+'Dec 08'!B91+'Ene 09'!B89+'Feb 09'!B89+'Mar 09'!B89+'Abr 09'!B89+'May 09'!B89+'Jun 09'!B89+'Jul 09'!B89+'Ago 09'!B89+'Sep 09'!B89)/12</f>
        <v>4540.416666666667</v>
      </c>
      <c r="C89" s="169">
        <f>('Oct 08'!C89+'Nov 08'!C89+'Dec 08'!C91+'Ene 09'!C89+'Feb 09'!C89+'Mar 09'!C89+'Abr 09'!C89+'May 09'!C89+'Jun 09'!C89+'Jul 09'!C89+'Ago 09'!C89+'Sep 09'!C89)/12</f>
        <v>9537.4166666666661</v>
      </c>
      <c r="D89" s="169">
        <f>('Oct 08'!D89+'Nov 08'!D89+'Dec 08'!D91+'Ene 09'!D89+'Feb 09'!D89+'Mar 09'!D89+'Abr 09'!D89+'May 09'!D89+'Jun 09'!D89+'Jul 09'!D89+'Ago 09'!D89+'Sep 09'!D89)/12</f>
        <v>1099781.5833333333</v>
      </c>
      <c r="E89" s="167">
        <f t="shared" si="48"/>
        <v>242.22040928695969</v>
      </c>
      <c r="F89" s="168">
        <f t="shared" si="52"/>
        <v>91648.465277777766</v>
      </c>
      <c r="G89" s="158">
        <f t="shared" si="53"/>
        <v>9.6093594818070347</v>
      </c>
      <c r="H89" s="158">
        <f t="shared" si="54"/>
        <v>20.18503410724664</v>
      </c>
      <c r="I89" s="149"/>
    </row>
    <row r="90" spans="1:9" ht="20.25" thickBot="1" x14ac:dyDescent="0.45">
      <c r="A90" s="156" t="s">
        <v>82</v>
      </c>
      <c r="B90" s="169">
        <f>('Oct 08'!B90+'Nov 08'!B90+'Dec 08'!B92+'Ene 09'!B90+'Feb 09'!B90+'Mar 09'!B90+'Abr 09'!B90+'May 09'!B90+'Jun 09'!B90+'Jul 09'!B90+'Ago 09'!B90+'Sep 09'!B90)/12</f>
        <v>1847.75</v>
      </c>
      <c r="C90" s="169">
        <f>('Oct 08'!C90+'Nov 08'!C90+'Dec 08'!C92+'Ene 09'!C90+'Feb 09'!C90+'Mar 09'!C90+'Abr 09'!C90+'May 09'!C90+'Jun 09'!C90+'Jul 09'!C90+'Ago 09'!C90+'Sep 09'!C90)/12</f>
        <v>3789.1666666666665</v>
      </c>
      <c r="D90" s="169">
        <f>('Oct 08'!D90+'Nov 08'!D90+'Dec 08'!D92+'Ene 09'!D90+'Feb 09'!D90+'Mar 09'!D90+'Abr 09'!D90+'May 09'!D90+'Jun 09'!D90+'Jul 09'!D90+'Ago 09'!D90+'Sep 09'!D90)/12</f>
        <v>437438.25</v>
      </c>
      <c r="E90" s="167">
        <f t="shared" si="48"/>
        <v>236.74103639561628</v>
      </c>
      <c r="F90" s="168">
        <f t="shared" si="52"/>
        <v>36453.1875</v>
      </c>
      <c r="G90" s="158">
        <f t="shared" si="53"/>
        <v>9.6203705740048395</v>
      </c>
      <c r="H90" s="158">
        <f t="shared" si="54"/>
        <v>19.728419699634692</v>
      </c>
      <c r="I90" s="149"/>
    </row>
    <row r="91" spans="1:9" ht="20.25" thickBot="1" x14ac:dyDescent="0.45">
      <c r="A91" s="156" t="s">
        <v>83</v>
      </c>
      <c r="B91" s="169">
        <f>('Oct 08'!B91+'Nov 08'!B91+'Dec 08'!B93+'Ene 09'!B91+'Feb 09'!B91+'Mar 09'!B91+'Abr 09'!B91+'May 09'!B91+'Jun 09'!B91+'Jul 09'!B91+'Ago 09'!B91+'Sep 09'!B91)/12</f>
        <v>8090</v>
      </c>
      <c r="C91" s="169">
        <f>('Oct 08'!C91+'Nov 08'!C91+'Dec 08'!C93+'Ene 09'!C91+'Feb 09'!C91+'Mar 09'!C91+'Abr 09'!C91+'May 09'!C91+'Jun 09'!C91+'Jul 09'!C91+'Ago 09'!C91+'Sep 09'!C91)/12</f>
        <v>16659.083333333332</v>
      </c>
      <c r="D91" s="169">
        <f>('Oct 08'!D91+'Nov 08'!D91+'Dec 08'!D93+'Ene 09'!D91+'Feb 09'!D91+'Mar 09'!D91+'Abr 09'!D91+'May 09'!D91+'Jun 09'!D91+'Jul 09'!D91+'Ago 09'!D91+'Sep 09'!D91)/12</f>
        <v>1919421</v>
      </c>
      <c r="E91" s="167">
        <f t="shared" si="48"/>
        <v>237.25846724351049</v>
      </c>
      <c r="F91" s="168">
        <f t="shared" si="52"/>
        <v>159951.75</v>
      </c>
      <c r="G91" s="158">
        <f t="shared" si="53"/>
        <v>9.6014736705200878</v>
      </c>
      <c r="H91" s="158">
        <f t="shared" si="54"/>
        <v>19.77153893695921</v>
      </c>
      <c r="I91" s="149"/>
    </row>
    <row r="92" spans="1:9" ht="20.25" thickBot="1" x14ac:dyDescent="0.45">
      <c r="A92" s="198" t="s">
        <v>49</v>
      </c>
      <c r="B92" s="197">
        <f>SUM(B82:B91)</f>
        <v>48334.25</v>
      </c>
      <c r="C92" s="197">
        <f t="shared" ref="C92:D92" si="55">SUM(C82:C91)</f>
        <v>99724.416666666672</v>
      </c>
      <c r="D92" s="197">
        <f t="shared" si="55"/>
        <v>11528650.75</v>
      </c>
      <c r="E92" s="180">
        <f t="shared" si="48"/>
        <v>238.51928497907798</v>
      </c>
      <c r="F92" s="180">
        <f t="shared" ref="F92" si="56">D92/12</f>
        <v>960720.89583333337</v>
      </c>
      <c r="G92" s="180">
        <f t="shared" ref="G92" si="57">F92/C92</f>
        <v>9.6337579897266892</v>
      </c>
      <c r="H92" s="180">
        <f t="shared" ref="H92" si="58">F92/B92</f>
        <v>19.876607081589832</v>
      </c>
      <c r="I92" s="149"/>
    </row>
    <row r="93" spans="1:9" ht="20.25" thickBot="1" x14ac:dyDescent="0.45">
      <c r="A93" s="154"/>
      <c r="B93" s="164"/>
      <c r="C93" s="164"/>
      <c r="D93" s="172"/>
      <c r="E93" s="172"/>
      <c r="F93" s="173"/>
      <c r="G93" s="149"/>
      <c r="H93" s="149"/>
      <c r="I93" s="149"/>
    </row>
    <row r="94" spans="1:9" ht="20.25" thickBot="1" x14ac:dyDescent="0.45">
      <c r="A94" s="198" t="s">
        <v>84</v>
      </c>
      <c r="B94" s="201"/>
      <c r="C94" s="201"/>
      <c r="D94" s="189"/>
      <c r="E94" s="189"/>
      <c r="F94" s="190"/>
      <c r="G94" s="179"/>
      <c r="H94" s="193"/>
      <c r="I94" s="149"/>
    </row>
    <row r="95" spans="1:9" ht="20.25" thickBot="1" x14ac:dyDescent="0.45">
      <c r="A95" s="156" t="s">
        <v>85</v>
      </c>
      <c r="B95" s="169">
        <f>('Oct 08'!B95+'Nov 08'!B95+'Dec 08'!B97+'Ene 09'!B95+'Feb 09'!B95+'Mar 09'!B95+'Abr 09'!B95+'May 09'!B95+'Jun 09'!B95+'Jul 09'!B95+'Ago 09'!B95+'Sep 09'!B95)/12</f>
        <v>4850.5</v>
      </c>
      <c r="C95" s="169">
        <f>('Oct 08'!C95+'Nov 08'!C95+'Dec 08'!C97+'Ene 09'!C95+'Feb 09'!C95+'Mar 09'!C95+'Abr 09'!C95+'May 09'!C95+'Jun 09'!C95+'Jul 09'!C95+'Ago 09'!C95+'Sep 09'!C95)/12</f>
        <v>10026.166666666666</v>
      </c>
      <c r="D95" s="169">
        <f>('Oct 08'!D95+'Nov 08'!D95+'Dec 08'!D97+'Ene 09'!D95+'Feb 09'!D95+'Mar 09'!D95+'Abr 09'!D95+'May 09'!D95+'Jun 09'!D95+'Jul 09'!D95+'Ago 09'!D95+'Sep 09'!D95)/12</f>
        <v>1153558.75</v>
      </c>
      <c r="E95" s="167">
        <f t="shared" ref="E95:E105" si="59">D95/B95</f>
        <v>237.82264714977836</v>
      </c>
      <c r="F95" s="168">
        <f t="shared" ref="F95" si="60">D95/12</f>
        <v>96129.895833333328</v>
      </c>
      <c r="G95" s="158">
        <f t="shared" ref="G95" si="61">F95/C95</f>
        <v>9.5879012417507514</v>
      </c>
      <c r="H95" s="158">
        <f t="shared" ref="H95" si="62">F95/B95</f>
        <v>19.818553929148198</v>
      </c>
      <c r="I95" s="149"/>
    </row>
    <row r="96" spans="1:9" ht="20.25" thickBot="1" x14ac:dyDescent="0.45">
      <c r="A96" s="156" t="s">
        <v>86</v>
      </c>
      <c r="B96" s="169">
        <f>('Oct 08'!B96+'Nov 08'!B96+'Dec 08'!B98+'Ene 09'!B96+'Feb 09'!B96+'Mar 09'!B96+'Abr 09'!B96+'May 09'!B96+'Jun 09'!B96+'Jul 09'!B96+'Ago 09'!B96+'Sep 09'!B96)/12</f>
        <v>6634.5</v>
      </c>
      <c r="C96" s="169">
        <f>('Oct 08'!C96+'Nov 08'!C96+'Dec 08'!C98+'Ene 09'!C96+'Feb 09'!C96+'Mar 09'!C96+'Abr 09'!C96+'May 09'!C96+'Jun 09'!C96+'Jul 09'!C96+'Ago 09'!C96+'Sep 09'!C96)/12</f>
        <v>14049.916666666666</v>
      </c>
      <c r="D96" s="169">
        <f>('Oct 08'!D96+'Nov 08'!D96+'Dec 08'!D98+'Ene 09'!D96+'Feb 09'!D96+'Mar 09'!D96+'Abr 09'!D96+'May 09'!D96+'Jun 09'!D96+'Jul 09'!D96+'Ago 09'!D96+'Sep 09'!D96)/12</f>
        <v>1624606.9166666667</v>
      </c>
      <c r="E96" s="167">
        <f t="shared" si="59"/>
        <v>244.87254754188962</v>
      </c>
      <c r="F96" s="168">
        <f t="shared" ref="F96:F104" si="63">D96/12</f>
        <v>135383.90972222222</v>
      </c>
      <c r="G96" s="158">
        <f t="shared" ref="G96:G104" si="64">F96/C96</f>
        <v>9.6359226132223004</v>
      </c>
      <c r="H96" s="158">
        <f t="shared" ref="H96:H104" si="65">F96/B96</f>
        <v>20.406045628490801</v>
      </c>
      <c r="I96" s="149"/>
    </row>
    <row r="97" spans="1:11" ht="20.25" thickBot="1" x14ac:dyDescent="0.45">
      <c r="A97" s="156" t="s">
        <v>87</v>
      </c>
      <c r="B97" s="169">
        <f>('Oct 08'!B97+'Nov 08'!B97+'Dec 08'!B99+'Ene 09'!B97+'Feb 09'!B97+'Mar 09'!B97+'Abr 09'!B97+'May 09'!B97+'Jun 09'!B97+'Jul 09'!B97+'Ago 09'!B97+'Sep 09'!B97)/12</f>
        <v>3796</v>
      </c>
      <c r="C97" s="169">
        <f>('Oct 08'!C97+'Nov 08'!C97+'Dec 08'!C99+'Ene 09'!C97+'Feb 09'!C97+'Mar 09'!C97+'Abr 09'!C97+'May 09'!C97+'Jun 09'!C97+'Jul 09'!C97+'Ago 09'!C97+'Sep 09'!C97)/12</f>
        <v>8336</v>
      </c>
      <c r="D97" s="169">
        <f>('Oct 08'!D97+'Nov 08'!D97+'Dec 08'!D99+'Ene 09'!D97+'Feb 09'!D97+'Mar 09'!D97+'Abr 09'!D97+'May 09'!D97+'Jun 09'!D97+'Jul 09'!D97+'Ago 09'!D97+'Sep 09'!D97)/12</f>
        <v>957215.25</v>
      </c>
      <c r="E97" s="167">
        <f t="shared" si="59"/>
        <v>252.16418598524763</v>
      </c>
      <c r="F97" s="168">
        <f t="shared" si="63"/>
        <v>79767.9375</v>
      </c>
      <c r="G97" s="158">
        <f t="shared" si="64"/>
        <v>9.5690903910748553</v>
      </c>
      <c r="H97" s="158">
        <f t="shared" si="65"/>
        <v>21.013682165437302</v>
      </c>
      <c r="I97" s="149"/>
    </row>
    <row r="98" spans="1:11" ht="20.25" thickBot="1" x14ac:dyDescent="0.45">
      <c r="A98" s="176" t="s">
        <v>88</v>
      </c>
      <c r="B98" s="169">
        <f>('Oct 08'!B98+'Nov 08'!B98+'Dec 08'!B100+'Ene 09'!B98+'Feb 09'!B98+'Mar 09'!B98+'Abr 09'!B98+'May 09'!B98+'Jun 09'!B98+'Jul 09'!B98+'Ago 09'!B98+'Sep 09'!B98)/12</f>
        <v>2096.6666666666665</v>
      </c>
      <c r="C98" s="169">
        <f>('Oct 08'!C98+'Nov 08'!C98+'Dec 08'!C100+'Ene 09'!C98+'Feb 09'!C98+'Mar 09'!C98+'Abr 09'!C98+'May 09'!C98+'Jun 09'!C98+'Jul 09'!C98+'Ago 09'!C98+'Sep 09'!C98)/12</f>
        <v>3993.0833333333335</v>
      </c>
      <c r="D98" s="169">
        <f>('Oct 08'!D98+'Nov 08'!D98+'Dec 08'!D100+'Ene 09'!D98+'Feb 09'!D98+'Mar 09'!D98+'Abr 09'!D98+'May 09'!D98+'Jun 09'!D98+'Jul 09'!D98+'Ago 09'!D98+'Sep 09'!D98)/12</f>
        <v>464714.58333333331</v>
      </c>
      <c r="E98" s="167">
        <f t="shared" si="59"/>
        <v>221.64447535771066</v>
      </c>
      <c r="F98" s="168">
        <f t="shared" si="63"/>
        <v>38726.215277777774</v>
      </c>
      <c r="G98" s="158">
        <f t="shared" si="64"/>
        <v>9.6983238377472141</v>
      </c>
      <c r="H98" s="158">
        <f t="shared" si="65"/>
        <v>18.470372946475887</v>
      </c>
      <c r="I98" s="149"/>
    </row>
    <row r="99" spans="1:11" ht="20.25" thickBot="1" x14ac:dyDescent="0.45">
      <c r="A99" s="156" t="s">
        <v>89</v>
      </c>
      <c r="B99" s="169">
        <f>('Oct 08'!B99+'Nov 08'!B99+'Dec 08'!B101+'Ene 09'!B99+'Feb 09'!B99+'Mar 09'!B99+'Abr 09'!B99+'May 09'!B99+'Jun 09'!B99+'Jul 09'!B99+'Ago 09'!B99+'Sep 09'!B99)/12</f>
        <v>4443.583333333333</v>
      </c>
      <c r="C99" s="169">
        <f>('Oct 08'!C99+'Nov 08'!C99+'Dec 08'!C101+'Ene 09'!C99+'Feb 09'!C99+'Mar 09'!C99+'Abr 09'!C99+'May 09'!C99+'Jun 09'!C99+'Jul 09'!C99+'Ago 09'!C99+'Sep 09'!C99)/12</f>
        <v>9558.3333333333339</v>
      </c>
      <c r="D99" s="169">
        <f>('Oct 08'!D99+'Nov 08'!D99+'Dec 08'!D101+'Ene 09'!D99+'Feb 09'!D99+'Mar 09'!D99+'Abr 09'!D99+'May 09'!D99+'Jun 09'!D99+'Jul 09'!D99+'Ago 09'!D99+'Sep 09'!D99)/12</f>
        <v>1096745</v>
      </c>
      <c r="E99" s="167">
        <f t="shared" si="59"/>
        <v>246.81544549256421</v>
      </c>
      <c r="F99" s="168">
        <f t="shared" si="63"/>
        <v>91395.416666666672</v>
      </c>
      <c r="G99" s="158">
        <f t="shared" si="64"/>
        <v>9.5618570183086309</v>
      </c>
      <c r="H99" s="158">
        <f t="shared" si="65"/>
        <v>20.567953791047017</v>
      </c>
      <c r="I99" s="149"/>
    </row>
    <row r="100" spans="1:11" ht="20.25" thickBot="1" x14ac:dyDescent="0.45">
      <c r="A100" s="156" t="s">
        <v>90</v>
      </c>
      <c r="B100" s="169">
        <f>('Oct 08'!B100+'Nov 08'!B100+'Dec 08'!B102+'Ene 09'!B100+'Feb 09'!B100+'Mar 09'!B100+'Abr 09'!B100+'May 09'!B100+'Jun 09'!B100+'Jul 09'!B100+'Ago 09'!B100+'Sep 09'!B100)/12</f>
        <v>1033.0833333333333</v>
      </c>
      <c r="C100" s="169">
        <f>('Oct 08'!C100+'Nov 08'!C100+'Dec 08'!C102+'Ene 09'!C100+'Feb 09'!C100+'Mar 09'!C100+'Abr 09'!C100+'May 09'!C100+'Jun 09'!C100+'Jul 09'!C100+'Ago 09'!C100+'Sep 09'!C100)/12</f>
        <v>2491.9166666666665</v>
      </c>
      <c r="D100" s="169">
        <f>('Oct 08'!D100+'Nov 08'!D100+'Dec 08'!D102+'Ene 09'!D100+'Feb 09'!D100+'Mar 09'!D100+'Abr 09'!D100+'May 09'!D100+'Jun 09'!D100+'Jul 09'!D100+'Ago 09'!D100+'Sep 09'!D100)/12</f>
        <v>282530.75</v>
      </c>
      <c r="E100" s="167">
        <f t="shared" si="59"/>
        <v>273.48302008550456</v>
      </c>
      <c r="F100" s="168">
        <f t="shared" si="63"/>
        <v>23544.229166666668</v>
      </c>
      <c r="G100" s="158">
        <f t="shared" si="64"/>
        <v>9.4482409791659716</v>
      </c>
      <c r="H100" s="158">
        <f t="shared" si="65"/>
        <v>22.790251673792049</v>
      </c>
      <c r="I100" s="149"/>
    </row>
    <row r="101" spans="1:11" ht="20.25" thickBot="1" x14ac:dyDescent="0.45">
      <c r="A101" s="156" t="s">
        <v>91</v>
      </c>
      <c r="B101" s="169">
        <f>('Oct 08'!B101+'Nov 08'!B101+'Dec 08'!B103+'Ene 09'!B101+'Feb 09'!B101+'Mar 09'!B101+'Abr 09'!B101+'May 09'!B101+'Jun 09'!B101+'Jul 09'!B101+'Ago 09'!B101+'Sep 09'!B101)/12</f>
        <v>7194.5</v>
      </c>
      <c r="C101" s="169">
        <f>('Oct 08'!C101+'Nov 08'!C101+'Dec 08'!C103+'Ene 09'!C101+'Feb 09'!C101+'Mar 09'!C101+'Abr 09'!C101+'May 09'!C101+'Jun 09'!C101+'Jul 09'!C101+'Ago 09'!C101+'Sep 09'!C101)/12</f>
        <v>14778</v>
      </c>
      <c r="D101" s="169">
        <f>('Oct 08'!D101+'Nov 08'!D101+'Dec 08'!D103+'Ene 09'!D101+'Feb 09'!D101+'Mar 09'!D101+'Abr 09'!D101+'May 09'!D101+'Jun 09'!D101+'Jul 09'!D101+'Ago 09'!D101+'Sep 09'!D101)/12</f>
        <v>1713442.1666666667</v>
      </c>
      <c r="E101" s="167">
        <f t="shared" si="59"/>
        <v>238.1600064864364</v>
      </c>
      <c r="F101" s="168">
        <f t="shared" si="63"/>
        <v>142786.84722222222</v>
      </c>
      <c r="G101" s="158">
        <f t="shared" si="64"/>
        <v>9.6621225620667364</v>
      </c>
      <c r="H101" s="158">
        <f t="shared" si="65"/>
        <v>19.846667207203033</v>
      </c>
      <c r="I101" s="292">
        <f>SUM(B101:B102)</f>
        <v>13735.583333333332</v>
      </c>
      <c r="J101" s="292">
        <f t="shared" ref="J101:K101" si="66">SUM(C101:C102)</f>
        <v>27265.916666666664</v>
      </c>
      <c r="K101" s="292">
        <f t="shared" si="66"/>
        <v>3189143.75</v>
      </c>
    </row>
    <row r="102" spans="1:11" ht="20.25" thickBot="1" x14ac:dyDescent="0.45">
      <c r="A102" s="156" t="s">
        <v>92</v>
      </c>
      <c r="B102" s="169">
        <f>('Oct 08'!B102+'Nov 08'!B102+'Dec 08'!B104+'Ene 09'!B102+'Feb 09'!B102+'Mar 09'!B102+'Abr 09'!B102+'May 09'!B102+'Jun 09'!B102+'Jul 09'!B102+'Ago 09'!B102+'Sep 09'!B102)/12</f>
        <v>6541.083333333333</v>
      </c>
      <c r="C102" s="169">
        <f>('Oct 08'!C102+'Nov 08'!C102+'Dec 08'!C104+'Ene 09'!C102+'Feb 09'!C102+'Mar 09'!C102+'Abr 09'!C102+'May 09'!C102+'Jun 09'!C102+'Jul 09'!C102+'Ago 09'!C102+'Sep 09'!C102)/12</f>
        <v>12487.916666666666</v>
      </c>
      <c r="D102" s="169">
        <f>('Oct 08'!D102+'Nov 08'!D102+'Dec 08'!D104+'Ene 09'!D102+'Feb 09'!D102+'Mar 09'!D102+'Abr 09'!D102+'May 09'!D102+'Jun 09'!D102+'Jul 09'!D102+'Ago 09'!D102+'Sep 09'!D102)/12</f>
        <v>1475701.5833333333</v>
      </c>
      <c r="E102" s="167">
        <f t="shared" si="59"/>
        <v>225.60507306384008</v>
      </c>
      <c r="F102" s="168">
        <f t="shared" si="63"/>
        <v>122975.13194444444</v>
      </c>
      <c r="G102" s="158">
        <f t="shared" si="64"/>
        <v>9.8475298343954716</v>
      </c>
      <c r="H102" s="158">
        <f t="shared" si="65"/>
        <v>18.800422755320007</v>
      </c>
      <c r="I102" s="149"/>
    </row>
    <row r="103" spans="1:11" ht="20.25" thickBot="1" x14ac:dyDescent="0.45">
      <c r="A103" s="175" t="s">
        <v>93</v>
      </c>
      <c r="B103" s="169">
        <f>('Oct 08'!B103+'Nov 08'!B103+'Dec 08'!B105+'Ene 09'!B103+'Feb 09'!B103+'Mar 09'!B103+'Abr 09'!B103+'May 09'!B103+'Jun 09'!B103+'Jul 09'!B103+'Ago 09'!B103+'Sep 09'!B103)/12</f>
        <v>3745.0833333333335</v>
      </c>
      <c r="C103" s="169">
        <f>('Oct 08'!C103+'Nov 08'!C103+'Dec 08'!C105+'Ene 09'!C103+'Feb 09'!C103+'Mar 09'!C103+'Abr 09'!C103+'May 09'!C103+'Jun 09'!C103+'Jul 09'!C103+'Ago 09'!C103+'Sep 09'!C103)/12</f>
        <v>8134</v>
      </c>
      <c r="D103" s="169">
        <f>('Oct 08'!D103+'Nov 08'!D103+'Dec 08'!D105+'Ene 09'!D103+'Feb 09'!D103+'Mar 09'!D103+'Abr 09'!D103+'May 09'!D103+'Jun 09'!D103+'Jul 09'!D103+'Ago 09'!D103+'Sep 09'!D103)/12</f>
        <v>925543.91666666663</v>
      </c>
      <c r="E103" s="167">
        <f t="shared" si="59"/>
        <v>247.1357335172782</v>
      </c>
      <c r="F103" s="168">
        <f t="shared" si="63"/>
        <v>77128.659722222219</v>
      </c>
      <c r="G103" s="158">
        <f t="shared" si="64"/>
        <v>9.4822546990683811</v>
      </c>
      <c r="H103" s="158">
        <f t="shared" si="65"/>
        <v>20.594644459773182</v>
      </c>
      <c r="I103" s="149"/>
    </row>
    <row r="104" spans="1:11" ht="20.25" thickBot="1" x14ac:dyDescent="0.45">
      <c r="A104" s="156" t="s">
        <v>94</v>
      </c>
      <c r="B104" s="169">
        <f>('Oct 08'!B104+'Nov 08'!B104+'Dec 08'!B106+'Ene 09'!B104+'Feb 09'!B104+'Mar 09'!B104+'Abr 09'!B104+'May 09'!B104+'Jun 09'!B104+'Jul 09'!B104+'Ago 09'!B104+'Sep 09'!B104)/12</f>
        <v>5708.25</v>
      </c>
      <c r="C104" s="169">
        <f>('Oct 08'!C104+'Nov 08'!C104+'Dec 08'!C106+'Ene 09'!C104+'Feb 09'!C104+'Mar 09'!C104+'Abr 09'!C104+'May 09'!C104+'Jun 09'!C104+'Jul 09'!C104+'Ago 09'!C104+'Sep 09'!C104)/12</f>
        <v>11868.083333333334</v>
      </c>
      <c r="D104" s="169">
        <f>('Oct 08'!D104+'Nov 08'!D104+'Dec 08'!D106+'Ene 09'!D104+'Feb 09'!D104+'Mar 09'!D104+'Abr 09'!D104+'May 09'!D104+'Jun 09'!D104+'Jul 09'!D104+'Ago 09'!D104+'Sep 09'!D104)/12</f>
        <v>1369497.5</v>
      </c>
      <c r="E104" s="167">
        <f t="shared" si="59"/>
        <v>239.91547321858712</v>
      </c>
      <c r="F104" s="168">
        <f t="shared" si="63"/>
        <v>114124.79166666667</v>
      </c>
      <c r="G104" s="158">
        <f t="shared" si="64"/>
        <v>9.6161097340907329</v>
      </c>
      <c r="H104" s="158">
        <f t="shared" si="65"/>
        <v>19.992956101548927</v>
      </c>
      <c r="I104" s="149"/>
    </row>
    <row r="105" spans="1:11" ht="20.25" thickBot="1" x14ac:dyDescent="0.45">
      <c r="A105" s="198" t="s">
        <v>49</v>
      </c>
      <c r="B105" s="199">
        <f>SUM(B95:B104)</f>
        <v>46043.25</v>
      </c>
      <c r="C105" s="199">
        <f>SUM(C95:C104)</f>
        <v>95723.416666666657</v>
      </c>
      <c r="D105" s="199">
        <f>SUM(D95:D104)</f>
        <v>11063556.416666666</v>
      </c>
      <c r="E105" s="180">
        <f t="shared" si="59"/>
        <v>240.28617477408017</v>
      </c>
      <c r="F105" s="180">
        <f t="shared" ref="F105" si="67">D105/12</f>
        <v>921963.03472222213</v>
      </c>
      <c r="G105" s="180">
        <f t="shared" ref="G105" si="68">F105/C105</f>
        <v>9.6315307876309149</v>
      </c>
      <c r="H105" s="193">
        <f t="shared" ref="H105" si="69">F105/B105</f>
        <v>20.02384789784001</v>
      </c>
      <c r="I105" s="149"/>
    </row>
    <row r="106" spans="1:11" ht="20.25" thickBot="1" x14ac:dyDescent="0.45">
      <c r="A106" s="154"/>
      <c r="B106" s="164"/>
      <c r="C106" s="164"/>
      <c r="D106" s="172"/>
      <c r="E106" s="172"/>
      <c r="F106" s="173"/>
      <c r="G106" s="149"/>
      <c r="H106" s="149"/>
      <c r="I106" s="149"/>
    </row>
    <row r="107" spans="1:11" ht="20.25" thickBot="1" x14ac:dyDescent="0.45">
      <c r="A107" s="181" t="s">
        <v>95</v>
      </c>
      <c r="B107" s="201"/>
      <c r="C107" s="201"/>
      <c r="D107" s="189"/>
      <c r="E107" s="189"/>
      <c r="F107" s="190"/>
      <c r="G107" s="179"/>
      <c r="H107" s="180"/>
      <c r="I107" s="149"/>
    </row>
    <row r="108" spans="1:11" ht="20.25" thickBot="1" x14ac:dyDescent="0.45">
      <c r="A108" s="156" t="s">
        <v>96</v>
      </c>
      <c r="B108" s="166">
        <f>('Oct 08'!B108+'Nov 08'!B108+'Dec 08'!B111+'Ene 09'!B108+'Feb 09'!B108+'Mar 09'!B108+'Abr 09'!B108+'May 09'!B108+'Jun 09'!B108+'Jul 09'!B108+'Ago 09'!B108+'Sep 09'!B108)/12</f>
        <v>3439.5</v>
      </c>
      <c r="C108" s="166">
        <f>('Oct 08'!C108+'Nov 08'!C108+'Dec 08'!C111+'Ene 09'!C108+'Feb 09'!C108+'Mar 09'!C108+'Abr 09'!C108+'May 09'!C108+'Jun 09'!C108+'Jul 09'!C108+'Ago 09'!C108+'Sep 09'!C108)/12</f>
        <v>8548.4166666666661</v>
      </c>
      <c r="D108" s="166">
        <f>('Oct 08'!D108+'Nov 08'!D108+'Dec 08'!D111+'Ene 09'!D108+'Feb 09'!D108+'Mar 09'!D108+'Abr 09'!D108+'May 09'!D108+'Jun 09'!D108+'Jul 09'!D108+'Ago 09'!D108+'Sep 09'!D108)/12</f>
        <v>981381.33333333337</v>
      </c>
      <c r="E108" s="167">
        <f t="shared" ref="E108:E122" si="70">D108/B108</f>
        <v>285.32674322818241</v>
      </c>
      <c r="F108" s="168">
        <f t="shared" ref="F108" si="71">D108/12</f>
        <v>81781.777777777781</v>
      </c>
      <c r="G108" s="158">
        <f t="shared" ref="G108" si="72">F108/C108</f>
        <v>9.5668918545669612</v>
      </c>
      <c r="H108" s="158">
        <f t="shared" ref="H108" si="73">F108/B108</f>
        <v>23.777228602348533</v>
      </c>
      <c r="I108" s="149"/>
    </row>
    <row r="109" spans="1:11" ht="20.25" thickBot="1" x14ac:dyDescent="0.45">
      <c r="A109" s="156" t="s">
        <v>97</v>
      </c>
      <c r="B109" s="166">
        <f>('Oct 08'!B109+'Nov 08'!B109+'Dec 08'!B112+'Ene 09'!B109+'Feb 09'!B109+'Mar 09'!B109+'Abr 09'!B109+'May 09'!B109+'Jun 09'!B109+'Jul 09'!B109+'Ago 09'!B109+'Sep 09'!B109)/12</f>
        <v>5019.333333333333</v>
      </c>
      <c r="C109" s="166">
        <f>('Oct 08'!C109+'Nov 08'!C109+'Dec 08'!C112+'Ene 09'!C109+'Feb 09'!C109+'Mar 09'!C109+'Abr 09'!C109+'May 09'!C109+'Jun 09'!C109+'Jul 09'!C109+'Ago 09'!C109+'Sep 09'!C109)/12</f>
        <v>10006.833333333334</v>
      </c>
      <c r="D109" s="166">
        <f>('Oct 08'!D109+'Nov 08'!D109+'Dec 08'!D112+'Ene 09'!D109+'Feb 09'!D109+'Mar 09'!D109+'Abr 09'!D109+'May 09'!D109+'Jun 09'!D109+'Jul 09'!D109+'Ago 09'!D109+'Sep 09'!D109)/12</f>
        <v>1199557.4166666667</v>
      </c>
      <c r="E109" s="167">
        <f t="shared" si="70"/>
        <v>238.9873987249303</v>
      </c>
      <c r="F109" s="168">
        <f t="shared" ref="F109:F121" si="74">D109/12</f>
        <v>99963.118055555562</v>
      </c>
      <c r="G109" s="158">
        <f t="shared" ref="G109:G121" si="75">F109/C109</f>
        <v>9.9894856570232555</v>
      </c>
      <c r="H109" s="158">
        <f t="shared" ref="H109:H121" si="76">F109/B109</f>
        <v>19.915616560410857</v>
      </c>
      <c r="I109" s="149"/>
    </row>
    <row r="110" spans="1:11" ht="20.25" thickBot="1" x14ac:dyDescent="0.45">
      <c r="A110" s="156" t="s">
        <v>98</v>
      </c>
      <c r="B110" s="166">
        <f>('Oct 08'!B110+'Nov 08'!B110+'Dec 08'!B113+'Ene 09'!B110+'Feb 09'!B110+'Mar 09'!B110+'Abr 09'!B110+'May 09'!B110+'Jun 09'!B110+'Jul 09'!B110+'Ago 09'!B110+'Sep 09'!B110)/12</f>
        <v>807.58333333333337</v>
      </c>
      <c r="C110" s="166">
        <f>('Oct 08'!C110+'Nov 08'!C110+'Dec 08'!C113+'Ene 09'!C110+'Feb 09'!C110+'Mar 09'!C110+'Abr 09'!C110+'May 09'!C110+'Jun 09'!C110+'Jul 09'!C110+'Ago 09'!C110+'Sep 09'!C110)/12</f>
        <v>1893.6666666666667</v>
      </c>
      <c r="D110" s="166">
        <f>('Oct 08'!D110+'Nov 08'!D110+'Dec 08'!D113+'Ene 09'!D110+'Feb 09'!D110+'Mar 09'!D110+'Abr 09'!D110+'May 09'!D110+'Jun 09'!D110+'Jul 09'!D110+'Ago 09'!D110+'Sep 09'!D110)/12</f>
        <v>222045</v>
      </c>
      <c r="E110" s="167">
        <f t="shared" si="70"/>
        <v>274.94995356516353</v>
      </c>
      <c r="F110" s="168">
        <f t="shared" si="74"/>
        <v>18503.75</v>
      </c>
      <c r="G110" s="158">
        <f t="shared" si="75"/>
        <v>9.7713870797394815</v>
      </c>
      <c r="H110" s="158">
        <f t="shared" si="76"/>
        <v>22.912496130430295</v>
      </c>
      <c r="I110" s="149"/>
    </row>
    <row r="111" spans="1:11" ht="20.25" thickBot="1" x14ac:dyDescent="0.45">
      <c r="A111" s="156" t="s">
        <v>99</v>
      </c>
      <c r="B111" s="166">
        <f>('Oct 08'!B111+'Nov 08'!B111+'Dec 08'!B114+'Ene 09'!B111+'Feb 09'!B111+'Mar 09'!B111+'Abr 09'!B111+'May 09'!B111+'Jun 09'!B111+'Jul 09'!B111+'Ago 09'!B111+'Sep 09'!B111)/12</f>
        <v>6816.583333333333</v>
      </c>
      <c r="C111" s="166">
        <f>('Oct 08'!C111+'Nov 08'!C111+'Dec 08'!C114+'Ene 09'!C111+'Feb 09'!C111+'Mar 09'!C111+'Abr 09'!C111+'May 09'!C111+'Jun 09'!C111+'Jul 09'!C111+'Ago 09'!C111+'Sep 09'!C111)/12</f>
        <v>14907.833333333334</v>
      </c>
      <c r="D111" s="166">
        <f>('Oct 08'!D111+'Nov 08'!D111+'Dec 08'!D114+'Ene 09'!D111+'Feb 09'!D111+'Mar 09'!D111+'Abr 09'!D111+'May 09'!D111+'Jun 09'!D111+'Jul 09'!D111+'Ago 09'!D111+'Sep 09'!D111)/12</f>
        <v>1713651.9166666667</v>
      </c>
      <c r="E111" s="167">
        <f t="shared" si="70"/>
        <v>251.39455250064185</v>
      </c>
      <c r="F111" s="168">
        <f t="shared" si="74"/>
        <v>142804.32638888891</v>
      </c>
      <c r="G111" s="158">
        <f t="shared" si="75"/>
        <v>9.5791469622607064</v>
      </c>
      <c r="H111" s="158">
        <f t="shared" si="76"/>
        <v>20.949546041720154</v>
      </c>
      <c r="I111" s="149"/>
    </row>
    <row r="112" spans="1:11" ht="20.25" thickBot="1" x14ac:dyDescent="0.45">
      <c r="A112" s="156" t="s">
        <v>100</v>
      </c>
      <c r="B112" s="166">
        <f>('Oct 08'!B112+'Nov 08'!B112+'Dec 08'!B115+'Ene 09'!B112+'Feb 09'!B112+'Mar 09'!B112+'Abr 09'!B112+'May 09'!B112+'Jun 09'!B112+'Jul 09'!B112+'Ago 09'!B112+'Sep 09'!B112)/12</f>
        <v>4113.333333333333</v>
      </c>
      <c r="C112" s="166">
        <f>('Oct 08'!C112+'Nov 08'!C112+'Dec 08'!C115+'Ene 09'!C112+'Feb 09'!C112+'Mar 09'!C112+'Abr 09'!C112+'May 09'!C112+'Jun 09'!C112+'Jul 09'!C112+'Ago 09'!C112+'Sep 09'!C112)/12</f>
        <v>9208.5833333333339</v>
      </c>
      <c r="D112" s="166">
        <f>('Oct 08'!D112+'Nov 08'!D112+'Dec 08'!D115+'Ene 09'!D112+'Feb 09'!D112+'Mar 09'!D112+'Abr 09'!D112+'May 09'!D112+'Jun 09'!D112+'Jul 09'!D112+'Ago 09'!D112+'Sep 09'!D112)/12</f>
        <v>1055481.0833333333</v>
      </c>
      <c r="E112" s="167">
        <f t="shared" si="70"/>
        <v>256.59993922204217</v>
      </c>
      <c r="F112" s="168">
        <f t="shared" si="74"/>
        <v>87956.756944444438</v>
      </c>
      <c r="G112" s="158">
        <f t="shared" si="75"/>
        <v>9.5516056879300404</v>
      </c>
      <c r="H112" s="158">
        <f t="shared" si="76"/>
        <v>21.383328268503512</v>
      </c>
      <c r="I112" s="149"/>
    </row>
    <row r="113" spans="1:9" ht="20.25" thickBot="1" x14ac:dyDescent="0.45">
      <c r="A113" s="156" t="s">
        <v>101</v>
      </c>
      <c r="B113" s="166">
        <f>('Oct 08'!B113+'Nov 08'!B113+'Dec 08'!B116+'Ene 09'!B113+'Feb 09'!B113+'Mar 09'!B113+'Abr 09'!B113+'May 09'!B113+'Jun 09'!B113+'Jul 09'!B113+'Ago 09'!B113+'Sep 09'!B113)/12</f>
        <v>3358.9166666666665</v>
      </c>
      <c r="C113" s="166">
        <f>('Oct 08'!C113+'Nov 08'!C113+'Dec 08'!C116+'Ene 09'!C113+'Feb 09'!C113+'Mar 09'!C113+'Abr 09'!C113+'May 09'!C113+'Jun 09'!C113+'Jul 09'!C113+'Ago 09'!C113+'Sep 09'!C113)/12</f>
        <v>8200.8333333333339</v>
      </c>
      <c r="D113" s="166">
        <f>('Oct 08'!D113+'Nov 08'!D113+'Dec 08'!D116+'Ene 09'!D113+'Feb 09'!D113+'Mar 09'!D113+'Abr 09'!D113+'May 09'!D113+'Jun 09'!D113+'Jul 09'!D113+'Ago 09'!D113+'Sep 09'!D113)/12</f>
        <v>938908.5</v>
      </c>
      <c r="E113" s="167">
        <f t="shared" si="70"/>
        <v>279.5271789019277</v>
      </c>
      <c r="F113" s="168">
        <f t="shared" si="74"/>
        <v>78242.375</v>
      </c>
      <c r="G113" s="158">
        <f t="shared" si="75"/>
        <v>9.5407834569657552</v>
      </c>
      <c r="H113" s="158">
        <f t="shared" si="76"/>
        <v>23.293931575160642</v>
      </c>
      <c r="I113" s="149"/>
    </row>
    <row r="114" spans="1:9" ht="20.25" thickBot="1" x14ac:dyDescent="0.45">
      <c r="A114" s="156" t="s">
        <v>102</v>
      </c>
      <c r="B114" s="166">
        <f>('Oct 08'!B114+'Nov 08'!B114+'Dec 08'!B117+'Ene 09'!B114+'Feb 09'!B114+'Mar 09'!B114+'Abr 09'!B114+'May 09'!B114+'Jun 09'!B114+'Jul 09'!B114+'Ago 09'!B114+'Sep 09'!B114)/12</f>
        <v>7594.333333333333</v>
      </c>
      <c r="C114" s="166">
        <f>('Oct 08'!C114+'Nov 08'!C114+'Dec 08'!C117+'Ene 09'!C114+'Feb 09'!C114+'Mar 09'!C114+'Abr 09'!C114+'May 09'!C114+'Jun 09'!C114+'Jul 09'!C114+'Ago 09'!C114+'Sep 09'!C114)/12</f>
        <v>17444.583333333332</v>
      </c>
      <c r="D114" s="166">
        <f>('Oct 08'!D114+'Nov 08'!D114+'Dec 08'!D117+'Ene 09'!D114+'Feb 09'!D114+'Mar 09'!D114+'Abr 09'!D114+'May 09'!D114+'Jun 09'!D114+'Jul 09'!D114+'Ago 09'!D114+'Sep 09'!D114)/12</f>
        <v>1985954.25</v>
      </c>
      <c r="E114" s="167">
        <f t="shared" si="70"/>
        <v>261.50475134969059</v>
      </c>
      <c r="F114" s="168">
        <f t="shared" si="74"/>
        <v>165496.1875</v>
      </c>
      <c r="G114" s="158">
        <f t="shared" si="75"/>
        <v>9.4869670623641547</v>
      </c>
      <c r="H114" s="158">
        <f t="shared" si="76"/>
        <v>21.792062612474215</v>
      </c>
      <c r="I114" s="149"/>
    </row>
    <row r="115" spans="1:9" ht="20.25" thickBot="1" x14ac:dyDescent="0.45">
      <c r="A115" s="156" t="s">
        <v>103</v>
      </c>
      <c r="B115" s="166">
        <f>('Oct 08'!B115+'Nov 08'!B115+'Dec 08'!B118+'Ene 09'!B115+'Feb 09'!B115+'Mar 09'!B115+'Abr 09'!B115+'May 09'!B115+'Jun 09'!B115+'Jul 09'!B115+'Ago 09'!B115+'Sep 09'!B115)/12</f>
        <v>5225.5</v>
      </c>
      <c r="C115" s="166">
        <f>('Oct 08'!C115+'Nov 08'!C115+'Dec 08'!C118+'Ene 09'!C115+'Feb 09'!C115+'Mar 09'!C115+'Abr 09'!C115+'May 09'!C115+'Jun 09'!C115+'Jul 09'!C115+'Ago 09'!C115+'Sep 09'!C115)/12</f>
        <v>12246.416666666666</v>
      </c>
      <c r="D115" s="166">
        <f>('Oct 08'!D115+'Nov 08'!D115+'Dec 08'!D118+'Ene 09'!D115+'Feb 09'!D115+'Mar 09'!D115+'Abr 09'!D115+'May 09'!D115+'Jun 09'!D115+'Jul 09'!D115+'Ago 09'!D115+'Sep 09'!D115)/12</f>
        <v>1395076.0833333333</v>
      </c>
      <c r="E115" s="167">
        <f t="shared" si="70"/>
        <v>266.97465952221478</v>
      </c>
      <c r="F115" s="168">
        <f t="shared" si="74"/>
        <v>116256.34027777777</v>
      </c>
      <c r="G115" s="158">
        <f t="shared" si="75"/>
        <v>9.4930903824474733</v>
      </c>
      <c r="H115" s="158">
        <f t="shared" si="76"/>
        <v>22.247888293517896</v>
      </c>
      <c r="I115" s="149"/>
    </row>
    <row r="116" spans="1:9" ht="20.25" thickBot="1" x14ac:dyDescent="0.45">
      <c r="A116" s="156" t="s">
        <v>104</v>
      </c>
      <c r="B116" s="166">
        <f>('Oct 08'!B116+'Nov 08'!B116+'Dec 08'!B119+'Ene 09'!B116+'Feb 09'!B116+'Mar 09'!B116+'Abr 09'!B116+'May 09'!B116+'Jun 09'!B116+'Jul 09'!B116+'Ago 09'!B116+'Sep 09'!B116)/12</f>
        <v>4259.416666666667</v>
      </c>
      <c r="C116" s="166">
        <f>('Oct 08'!C116+'Nov 08'!C116+'Dec 08'!C119+'Ene 09'!C116+'Feb 09'!C116+'Mar 09'!C116+'Abr 09'!C116+'May 09'!C116+'Jun 09'!C116+'Jul 09'!C116+'Ago 09'!C116+'Sep 09'!C116)/12</f>
        <v>10226.083333333334</v>
      </c>
      <c r="D116" s="166">
        <f>('Oct 08'!D116+'Nov 08'!D116+'Dec 08'!D119+'Ene 09'!D116+'Feb 09'!D116+'Mar 09'!D116+'Abr 09'!D116+'May 09'!D116+'Jun 09'!D116+'Jul 09'!D116+'Ago 09'!D116+'Sep 09'!D116)/12</f>
        <v>1157376.3333333333</v>
      </c>
      <c r="E116" s="167">
        <f t="shared" si="70"/>
        <v>271.72179289026269</v>
      </c>
      <c r="F116" s="168">
        <f t="shared" si="74"/>
        <v>96448.027777777766</v>
      </c>
      <c r="G116" s="158">
        <f t="shared" si="75"/>
        <v>9.4315706838992863</v>
      </c>
      <c r="H116" s="158">
        <f t="shared" si="76"/>
        <v>22.643482740855227</v>
      </c>
      <c r="I116" s="149"/>
    </row>
    <row r="117" spans="1:9" ht="20.25" thickBot="1" x14ac:dyDescent="0.45">
      <c r="A117" s="156" t="s">
        <v>105</v>
      </c>
      <c r="B117" s="166">
        <f>('Oct 08'!B117+'Nov 08'!B117+'Dec 08'!B120+'Ene 09'!B117+'Feb 09'!B117+'Mar 09'!B117+'Abr 09'!B117+'May 09'!B117+'Jun 09'!B117+'Jul 09'!B117+'Ago 09'!B117+'Sep 09'!B117)/12</f>
        <v>6331.25</v>
      </c>
      <c r="C117" s="166">
        <f>('Oct 08'!C117+'Nov 08'!C117+'Dec 08'!C120+'Ene 09'!C117+'Feb 09'!C117+'Mar 09'!C117+'Abr 09'!C117+'May 09'!C117+'Jun 09'!C117+'Jul 09'!C117+'Ago 09'!C117+'Sep 09'!C117)/12</f>
        <v>13122.5</v>
      </c>
      <c r="D117" s="166">
        <f>('Oct 08'!D117+'Nov 08'!D117+'Dec 08'!D120+'Ene 09'!D117+'Feb 09'!D117+'Mar 09'!D117+'Abr 09'!D117+'May 09'!D117+'Jun 09'!D117+'Jul 09'!D117+'Ago 09'!D117+'Sep 09'!D117)/12</f>
        <v>1512544.75</v>
      </c>
      <c r="E117" s="167">
        <f t="shared" si="70"/>
        <v>238.90144126357353</v>
      </c>
      <c r="F117" s="168">
        <f t="shared" si="74"/>
        <v>126045.39583333333</v>
      </c>
      <c r="G117" s="158">
        <f t="shared" si="75"/>
        <v>9.6052883088842318</v>
      </c>
      <c r="H117" s="158">
        <f t="shared" si="76"/>
        <v>19.908453438631128</v>
      </c>
      <c r="I117" s="149"/>
    </row>
    <row r="118" spans="1:9" ht="20.25" thickBot="1" x14ac:dyDescent="0.45">
      <c r="A118" s="156" t="s">
        <v>106</v>
      </c>
      <c r="B118" s="166">
        <f>('Oct 08'!B118+'Nov 08'!B118+'Dec 08'!B121+'Ene 09'!B118+'Feb 09'!B118+'Mar 09'!B118+'Abr 09'!B118+'May 09'!B118+'Jun 09'!B118+'Jul 09'!B118+'Ago 09'!B118+'Sep 09'!B118)/12</f>
        <v>7316</v>
      </c>
      <c r="C118" s="166">
        <f>('Oct 08'!C118+'Nov 08'!C118+'Dec 08'!C121+'Ene 09'!C118+'Feb 09'!C118+'Mar 09'!C118+'Abr 09'!C118+'May 09'!C118+'Jun 09'!C118+'Jul 09'!C118+'Ago 09'!C118+'Sep 09'!C118)/12</f>
        <v>17314.5</v>
      </c>
      <c r="D118" s="166">
        <f>('Oct 08'!D118+'Nov 08'!D118+'Dec 08'!D121+'Ene 09'!D118+'Feb 09'!D118+'Mar 09'!D118+'Abr 09'!D118+'May 09'!D118+'Jun 09'!D118+'Jul 09'!D118+'Ago 09'!D118+'Sep 09'!D118)/12</f>
        <v>1981175.8333333333</v>
      </c>
      <c r="E118" s="167">
        <f t="shared" si="70"/>
        <v>270.80041461636597</v>
      </c>
      <c r="F118" s="168">
        <f t="shared" si="74"/>
        <v>165097.98611111109</v>
      </c>
      <c r="G118" s="158">
        <f t="shared" si="75"/>
        <v>9.5352442236917661</v>
      </c>
      <c r="H118" s="158">
        <f t="shared" si="76"/>
        <v>22.566701218030495</v>
      </c>
      <c r="I118" s="149"/>
    </row>
    <row r="119" spans="1:9" ht="20.25" thickBot="1" x14ac:dyDescent="0.45">
      <c r="A119" s="156" t="s">
        <v>107</v>
      </c>
      <c r="B119" s="166">
        <f>('Oct 08'!B119+'Nov 08'!B119+'Dec 08'!B122+'Ene 09'!B119+'Feb 09'!B119+'Mar 09'!B119+'Abr 09'!B119+'May 09'!B119+'Jun 09'!B119+'Jul 09'!B119+'Ago 09'!B119+'Sep 09'!B119)/12</f>
        <v>14454.166666666666</v>
      </c>
      <c r="C119" s="166">
        <f>('Oct 08'!C119+'Nov 08'!C119+'Dec 08'!C122+'Ene 09'!C119+'Feb 09'!C119+'Mar 09'!C119+'Abr 09'!C119+'May 09'!C119+'Jun 09'!C119+'Jul 09'!C119+'Ago 09'!C119+'Sep 09'!C119)/12</f>
        <v>32257.25</v>
      </c>
      <c r="D119" s="166">
        <f>('Oct 08'!D119+'Nov 08'!D119+'Dec 08'!D122+'Ene 09'!D119+'Feb 09'!D119+'Mar 09'!D119+'Abr 09'!D119+'May 09'!D119+'Jun 09'!D119+'Jul 09'!D119+'Ago 09'!D119+'Sep 09'!D119)/12</f>
        <v>3728280.9166666665</v>
      </c>
      <c r="E119" s="167">
        <f t="shared" si="70"/>
        <v>257.93814355722111</v>
      </c>
      <c r="F119" s="168">
        <f t="shared" si="74"/>
        <v>310690.07638888888</v>
      </c>
      <c r="G119" s="158">
        <f t="shared" si="75"/>
        <v>9.6316355668536175</v>
      </c>
      <c r="H119" s="158">
        <f t="shared" si="76"/>
        <v>21.494845296435091</v>
      </c>
      <c r="I119" s="149"/>
    </row>
    <row r="120" spans="1:9" ht="20.25" thickBot="1" x14ac:dyDescent="0.45">
      <c r="A120" s="156" t="s">
        <v>108</v>
      </c>
      <c r="B120" s="166">
        <f>('Oct 08'!B120+'Nov 08'!B120+'Dec 08'!B123+'Ene 09'!B120+'Feb 09'!B120+'Mar 09'!B120+'Abr 09'!B120+'May 09'!B120+'Jun 09'!B120+'Jul 09'!B120+'Ago 09'!B120+'Sep 09'!B120)/12</f>
        <v>4837.916666666667</v>
      </c>
      <c r="C120" s="166">
        <f>('Oct 08'!C120+'Nov 08'!C120+'Dec 08'!C123+'Ene 09'!C120+'Feb 09'!C120+'Mar 09'!C120+'Abr 09'!C120+'May 09'!C120+'Jun 09'!C120+'Jul 09'!C120+'Ago 09'!C120+'Sep 09'!C120)/12</f>
        <v>11318.333333333334</v>
      </c>
      <c r="D120" s="166">
        <f>('Oct 08'!D120+'Nov 08'!D120+'Dec 08'!D123+'Ene 09'!D120+'Feb 09'!D120+'Mar 09'!D120+'Abr 09'!D120+'May 09'!D120+'Jun 09'!D120+'Jul 09'!D120+'Ago 09'!D120+'Sep 09'!D120)/12</f>
        <v>1295390.4166666667</v>
      </c>
      <c r="E120" s="167">
        <f t="shared" si="70"/>
        <v>267.75790198949272</v>
      </c>
      <c r="F120" s="168">
        <f t="shared" si="74"/>
        <v>107949.20138888889</v>
      </c>
      <c r="G120" s="158">
        <f t="shared" si="75"/>
        <v>9.537552765915672</v>
      </c>
      <c r="H120" s="158">
        <f t="shared" si="76"/>
        <v>22.313158499124391</v>
      </c>
      <c r="I120" s="149"/>
    </row>
    <row r="121" spans="1:9" ht="20.25" thickBot="1" x14ac:dyDescent="0.45">
      <c r="A121" s="156" t="s">
        <v>109</v>
      </c>
      <c r="B121" s="166">
        <f>('Oct 08'!B121+'Nov 08'!B121+'Dec 08'!B124+'Ene 09'!B121+'Feb 09'!B121+'Mar 09'!B121+'Abr 09'!B121+'May 09'!B121+'Jun 09'!B121+'Jul 09'!B121+'Ago 09'!B121+'Sep 09'!B121)/12</f>
        <v>7340.5</v>
      </c>
      <c r="C121" s="166">
        <f>('Oct 08'!C121+'Nov 08'!C121+'Dec 08'!C124+'Ene 09'!C121+'Feb 09'!C121+'Mar 09'!C121+'Abr 09'!C121+'May 09'!C121+'Jun 09'!C121+'Jul 09'!C121+'Ago 09'!C121+'Sep 09'!C121)/12</f>
        <v>15971.916666666666</v>
      </c>
      <c r="D121" s="166">
        <f>('Oct 08'!D121+'Nov 08'!D121+'Dec 08'!D124+'Ene 09'!D121+'Feb 09'!D121+'Mar 09'!D121+'Abr 09'!D121+'May 09'!D121+'Jun 09'!D121+'Jul 09'!D121+'Ago 09'!D121+'Sep 09'!D121)/12</f>
        <v>1834945</v>
      </c>
      <c r="E121" s="167">
        <f t="shared" si="70"/>
        <v>249.97547850963832</v>
      </c>
      <c r="F121" s="168">
        <f t="shared" si="74"/>
        <v>152912.08333333334</v>
      </c>
      <c r="G121" s="158">
        <f t="shared" si="75"/>
        <v>9.5738092380897726</v>
      </c>
      <c r="H121" s="158">
        <f t="shared" si="76"/>
        <v>20.831289875803193</v>
      </c>
      <c r="I121" s="149"/>
    </row>
    <row r="122" spans="1:9" ht="20.25" thickBot="1" x14ac:dyDescent="0.45">
      <c r="A122" s="198" t="s">
        <v>49</v>
      </c>
      <c r="B122" s="199">
        <f>SUM(B108:B121)</f>
        <v>80914.333333333328</v>
      </c>
      <c r="C122" s="199">
        <f t="shared" ref="C122:D122" si="77">SUM(C108:C121)</f>
        <v>182667.75</v>
      </c>
      <c r="D122" s="199">
        <f t="shared" si="77"/>
        <v>21001768.833333336</v>
      </c>
      <c r="E122" s="180">
        <f t="shared" si="70"/>
        <v>259.55560613488342</v>
      </c>
      <c r="F122" s="180">
        <f t="shared" ref="F122" si="78">D122/12</f>
        <v>1750147.402777778</v>
      </c>
      <c r="G122" s="180">
        <f t="shared" ref="G122" si="79">F122/C122</f>
        <v>9.5810420984425431</v>
      </c>
      <c r="H122" s="180">
        <f t="shared" ref="H122" si="80">F122/B122</f>
        <v>21.629633844573622</v>
      </c>
      <c r="I122" s="149"/>
    </row>
    <row r="123" spans="1:9" ht="20.25" thickBot="1" x14ac:dyDescent="0.45">
      <c r="A123" s="154"/>
      <c r="B123" s="164"/>
      <c r="C123" s="164"/>
      <c r="D123" s="172"/>
      <c r="E123" s="172"/>
      <c r="F123" s="173"/>
      <c r="G123" s="149"/>
      <c r="H123" s="149"/>
      <c r="I123" s="149"/>
    </row>
    <row r="124" spans="1:9" ht="20.25" thickBot="1" x14ac:dyDescent="0.45">
      <c r="A124" s="187" t="s">
        <v>110</v>
      </c>
      <c r="B124" s="201"/>
      <c r="C124" s="194"/>
      <c r="D124" s="177"/>
      <c r="E124" s="177"/>
      <c r="F124" s="178"/>
      <c r="G124" s="196"/>
      <c r="H124" s="191"/>
      <c r="I124" s="149"/>
    </row>
    <row r="125" spans="1:9" ht="20.25" thickBot="1" x14ac:dyDescent="0.45">
      <c r="A125" s="156" t="s">
        <v>111</v>
      </c>
      <c r="B125" s="159">
        <f>('Oct 08'!B125+'Nov 08'!B125+'Dec 08'!B111+'Ene 09'!B125+'Feb 09'!B125+'Mar 09'!B125+'Abr 09'!B125+'May 09'!B125+'Jun 09'!B125+'Jul 09'!B125+'Ago 09'!B125+'Sep 09'!B125)/12</f>
        <v>1497</v>
      </c>
      <c r="C125" s="159">
        <f>('Oct 08'!C125+'Nov 08'!C125+'Dec 08'!C111+'Ene 09'!C125+'Feb 09'!C125+'Mar 09'!C125+'Abr 09'!C125+'May 09'!C125+'Jun 09'!C125+'Jul 09'!C125+'Ago 09'!C125+'Sep 09'!C125)/12</f>
        <v>3524.3333333333335</v>
      </c>
      <c r="D125" s="159">
        <f>('Oct 08'!D125+'Nov 08'!D125+'Dec 08'!D111+'Ene 09'!D125+'Feb 09'!D125+'Mar 09'!D125+'Abr 09'!D125+'May 09'!D125+'Jun 09'!D125+'Jul 09'!D125+'Ago 09'!D125+'Sep 09'!D125)/12</f>
        <v>405296.83333333331</v>
      </c>
      <c r="E125" s="165">
        <f t="shared" ref="E125:E136" si="81">D125/B125</f>
        <v>270.73936762413717</v>
      </c>
      <c r="F125" s="162">
        <f t="shared" ref="F125" si="82">D125/12</f>
        <v>33774.736111111109</v>
      </c>
      <c r="G125" s="158">
        <f t="shared" ref="G125" si="83">F125/C125</f>
        <v>9.583297865632586</v>
      </c>
      <c r="H125" s="158">
        <f t="shared" ref="H125" si="84">F125/B125</f>
        <v>22.561613968678095</v>
      </c>
      <c r="I125" s="149"/>
    </row>
    <row r="126" spans="1:9" ht="20.25" thickBot="1" x14ac:dyDescent="0.45">
      <c r="A126" s="156" t="s">
        <v>112</v>
      </c>
      <c r="B126" s="159">
        <f>('Oct 08'!B126+'Nov 08'!B126+'Dec 08'!B112+'Ene 09'!B126+'Feb 09'!B126+'Mar 09'!B126+'Abr 09'!B126+'May 09'!B126+'Jun 09'!B126+'Jul 09'!B126+'Ago 09'!B126+'Sep 09'!B126)/12</f>
        <v>4172.833333333333</v>
      </c>
      <c r="C126" s="159">
        <f>('Oct 08'!C126+'Nov 08'!C126+'Dec 08'!C112+'Ene 09'!C126+'Feb 09'!C126+'Mar 09'!C126+'Abr 09'!C126+'May 09'!C126+'Jun 09'!C126+'Jul 09'!C126+'Ago 09'!C126+'Sep 09'!C126)/12</f>
        <v>8565.6666666666661</v>
      </c>
      <c r="D126" s="159">
        <f>('Oct 08'!D126+'Nov 08'!D126+'Dec 08'!D112+'Ene 09'!D126+'Feb 09'!D126+'Mar 09'!D126+'Abr 09'!D126+'May 09'!D126+'Jun 09'!D126+'Jul 09'!D126+'Ago 09'!D126+'Sep 09'!D126)/12</f>
        <v>1001480.5833333334</v>
      </c>
      <c r="E126" s="165">
        <f t="shared" si="81"/>
        <v>240.00013979310623</v>
      </c>
      <c r="F126" s="162">
        <f t="shared" ref="F126:F135" si="85">D126/12</f>
        <v>83456.715277777781</v>
      </c>
      <c r="G126" s="158">
        <f t="shared" ref="G126:G135" si="86">F126/C126</f>
        <v>9.7431663553462808</v>
      </c>
      <c r="H126" s="158">
        <f t="shared" ref="H126:H135" si="87">F126/B126</f>
        <v>20.00001164942552</v>
      </c>
      <c r="I126" s="149"/>
    </row>
    <row r="127" spans="1:9" ht="20.25" thickBot="1" x14ac:dyDescent="0.45">
      <c r="A127" s="156" t="s">
        <v>113</v>
      </c>
      <c r="B127" s="159">
        <f>('Oct 08'!B127+'Nov 08'!B127+'Dec 08'!B113+'Ene 09'!B127+'Feb 09'!B127+'Mar 09'!B127+'Abr 09'!B127+'May 09'!B127+'Jun 09'!B127+'Jul 09'!B127+'Ago 09'!B127+'Sep 09'!B127)/12</f>
        <v>1395.1666666666667</v>
      </c>
      <c r="C127" s="159">
        <f>('Oct 08'!C127+'Nov 08'!C127+'Dec 08'!C113+'Ene 09'!C127+'Feb 09'!C127+'Mar 09'!C127+'Abr 09'!C127+'May 09'!C127+'Jun 09'!C127+'Jul 09'!C127+'Ago 09'!C127+'Sep 09'!C127)/12</f>
        <v>2958.75</v>
      </c>
      <c r="D127" s="159">
        <f>('Oct 08'!D127+'Nov 08'!D127+'Dec 08'!D113+'Ene 09'!D127+'Feb 09'!D127+'Mar 09'!D127+'Abr 09'!D127+'May 09'!D127+'Jun 09'!D127+'Jul 09'!D127+'Ago 09'!D127+'Sep 09'!D127)/12</f>
        <v>340581.58333333331</v>
      </c>
      <c r="E127" s="165">
        <f t="shared" si="81"/>
        <v>244.11533866921513</v>
      </c>
      <c r="F127" s="162">
        <f t="shared" si="85"/>
        <v>28381.798611111109</v>
      </c>
      <c r="G127" s="158">
        <f t="shared" si="86"/>
        <v>9.5924963620147388</v>
      </c>
      <c r="H127" s="158">
        <f t="shared" si="87"/>
        <v>20.342944889101261</v>
      </c>
      <c r="I127" s="149"/>
    </row>
    <row r="128" spans="1:9" ht="20.25" thickBot="1" x14ac:dyDescent="0.45">
      <c r="A128" s="156" t="s">
        <v>114</v>
      </c>
      <c r="B128" s="159">
        <f>('Oct 08'!B128+'Nov 08'!B128+'Dec 08'!B114+'Ene 09'!B128+'Feb 09'!B128+'Mar 09'!B128+'Abr 09'!B128+'May 09'!B128+'Jun 09'!B128+'Jul 09'!B128+'Ago 09'!B128+'Sep 09'!B128)/12</f>
        <v>4625</v>
      </c>
      <c r="C128" s="159">
        <f>('Oct 08'!C128+'Nov 08'!C128+'Dec 08'!C114+'Ene 09'!C128+'Feb 09'!C128+'Mar 09'!C128+'Abr 09'!C128+'May 09'!C128+'Jun 09'!C128+'Jul 09'!C128+'Ago 09'!C128+'Sep 09'!C128)/12</f>
        <v>9321.6666666666661</v>
      </c>
      <c r="D128" s="159">
        <f>('Oct 08'!D128+'Nov 08'!D128+'Dec 08'!D114+'Ene 09'!D128+'Feb 09'!D128+'Mar 09'!D128+'Abr 09'!D128+'May 09'!D128+'Jun 09'!D128+'Jul 09'!D128+'Ago 09'!D128+'Sep 09'!D128)/12</f>
        <v>1085026.25</v>
      </c>
      <c r="E128" s="165">
        <f t="shared" si="81"/>
        <v>234.60027027027027</v>
      </c>
      <c r="F128" s="162">
        <f t="shared" si="85"/>
        <v>90418.854166666672</v>
      </c>
      <c r="G128" s="158">
        <f t="shared" si="86"/>
        <v>9.6998591989987499</v>
      </c>
      <c r="H128" s="158">
        <f t="shared" si="87"/>
        <v>19.550022522522525</v>
      </c>
      <c r="I128" s="149"/>
    </row>
    <row r="129" spans="1:9" ht="20.25" thickBot="1" x14ac:dyDescent="0.45">
      <c r="A129" s="156" t="s">
        <v>115</v>
      </c>
      <c r="B129" s="159">
        <f>('Oct 08'!B129+'Nov 08'!B129+'Dec 08'!B115+'Ene 09'!B129+'Feb 09'!B129+'Mar 09'!B129+'Abr 09'!B129+'May 09'!B129+'Jun 09'!B129+'Jul 09'!B129+'Ago 09'!B129+'Sep 09'!B129)/12</f>
        <v>6075.416666666667</v>
      </c>
      <c r="C129" s="159">
        <f>('Oct 08'!C129+'Nov 08'!C129+'Dec 08'!C115+'Ene 09'!C129+'Feb 09'!C129+'Mar 09'!C129+'Abr 09'!C129+'May 09'!C129+'Jun 09'!C129+'Jul 09'!C129+'Ago 09'!C129+'Sep 09'!C129)/12</f>
        <v>10689.25</v>
      </c>
      <c r="D129" s="159">
        <f>('Oct 08'!D129+'Nov 08'!D129+'Dec 08'!D115+'Ene 09'!D129+'Feb 09'!D129+'Mar 09'!D129+'Abr 09'!D129+'May 09'!D129+'Jun 09'!D129+'Jul 09'!D129+'Ago 09'!D129+'Sep 09'!D129)/12</f>
        <v>1272663</v>
      </c>
      <c r="E129" s="165">
        <f t="shared" si="81"/>
        <v>209.47748439750359</v>
      </c>
      <c r="F129" s="162">
        <f t="shared" si="85"/>
        <v>106055.25</v>
      </c>
      <c r="G129" s="158">
        <f t="shared" si="86"/>
        <v>9.92167364408167</v>
      </c>
      <c r="H129" s="158">
        <f t="shared" si="87"/>
        <v>17.4564570331253</v>
      </c>
      <c r="I129" s="149"/>
    </row>
    <row r="130" spans="1:9" ht="20.25" thickBot="1" x14ac:dyDescent="0.45">
      <c r="A130" s="156" t="s">
        <v>116</v>
      </c>
      <c r="B130" s="159">
        <f>('Oct 08'!B130+'Nov 08'!B130+'Dec 08'!B116+'Ene 09'!B130+'Feb 09'!B130+'Mar 09'!B130+'Abr 09'!B130+'May 09'!B130+'Jun 09'!B130+'Jul 09'!B130+'Ago 09'!B130+'Sep 09'!B130)/12</f>
        <v>5422.083333333333</v>
      </c>
      <c r="C130" s="159">
        <f>('Oct 08'!C130+'Nov 08'!C130+'Dec 08'!C116+'Ene 09'!C130+'Feb 09'!C130+'Mar 09'!C130+'Abr 09'!C130+'May 09'!C130+'Jun 09'!C130+'Jul 09'!C130+'Ago 09'!C130+'Sep 09'!C130)/12</f>
        <v>12288.583333333334</v>
      </c>
      <c r="D130" s="159">
        <f>('Oct 08'!D130+'Nov 08'!D130+'Dec 08'!D116+'Ene 09'!D130+'Feb 09'!D130+'Mar 09'!D130+'Abr 09'!D130+'May 09'!D130+'Jun 09'!D130+'Jul 09'!D130+'Ago 09'!D130+'Sep 09'!D130)/12</f>
        <v>1415089.75</v>
      </c>
      <c r="E130" s="165">
        <f t="shared" si="81"/>
        <v>260.98635210942905</v>
      </c>
      <c r="F130" s="162">
        <f t="shared" si="85"/>
        <v>117924.14583333333</v>
      </c>
      <c r="G130" s="158">
        <f t="shared" si="86"/>
        <v>9.5962360049639557</v>
      </c>
      <c r="H130" s="158">
        <f t="shared" si="87"/>
        <v>21.748862675785752</v>
      </c>
      <c r="I130" s="149"/>
    </row>
    <row r="131" spans="1:9" ht="20.25" thickBot="1" x14ac:dyDescent="0.45">
      <c r="A131" s="156" t="s">
        <v>117</v>
      </c>
      <c r="B131" s="159">
        <f>('Oct 08'!B131+'Nov 08'!B131+'Dec 08'!B117+'Ene 09'!B131+'Feb 09'!B131+'Mar 09'!B131+'Abr 09'!B131+'May 09'!B131+'Jun 09'!B131+'Jul 09'!B131+'Ago 09'!B131+'Sep 09'!B131)/12</f>
        <v>5302.583333333333</v>
      </c>
      <c r="C131" s="159">
        <f>('Oct 08'!C131+'Nov 08'!C131+'Dec 08'!C117+'Ene 09'!C131+'Feb 09'!C131+'Mar 09'!C131+'Abr 09'!C131+'May 09'!C131+'Jun 09'!C131+'Jul 09'!C131+'Ago 09'!C131+'Sep 09'!C131)/12</f>
        <v>11162.166666666666</v>
      </c>
      <c r="D131" s="159">
        <f>('Oct 08'!D131+'Nov 08'!D131+'Dec 08'!D117+'Ene 09'!D131+'Feb 09'!D131+'Mar 09'!D131+'Abr 09'!D131+'May 09'!D131+'Jun 09'!D131+'Jul 09'!D131+'Ago 09'!D131+'Sep 09'!D131)/12</f>
        <v>1306434.4166666667</v>
      </c>
      <c r="E131" s="165">
        <f t="shared" si="81"/>
        <v>246.37697034464335</v>
      </c>
      <c r="F131" s="162">
        <f t="shared" si="85"/>
        <v>108869.53472222223</v>
      </c>
      <c r="G131" s="158">
        <f t="shared" si="86"/>
        <v>9.7534410633140727</v>
      </c>
      <c r="H131" s="158">
        <f t="shared" si="87"/>
        <v>20.531414195386947</v>
      </c>
      <c r="I131" s="149"/>
    </row>
    <row r="132" spans="1:9" ht="20.25" thickBot="1" x14ac:dyDescent="0.45">
      <c r="A132" s="156" t="s">
        <v>118</v>
      </c>
      <c r="B132" s="159">
        <f>('Oct 08'!B132+'Nov 08'!B132+'Dec 08'!B118+'Ene 09'!B132+'Feb 09'!B132+'Mar 09'!B132+'Abr 09'!B132+'May 09'!B132+'Jun 09'!B132+'Jul 09'!B132+'Ago 09'!B132+'Sep 09'!B132)/12</f>
        <v>7568.5</v>
      </c>
      <c r="C132" s="159">
        <f>('Oct 08'!C132+'Nov 08'!C132+'Dec 08'!C118+'Ene 09'!C132+'Feb 09'!C132+'Mar 09'!C132+'Abr 09'!C132+'May 09'!C132+'Jun 09'!C132+'Jul 09'!C132+'Ago 09'!C132+'Sep 09'!C132)/12</f>
        <v>16247.5</v>
      </c>
      <c r="D132" s="159">
        <f>('Oct 08'!D132+'Nov 08'!D132+'Dec 08'!D118+'Ene 09'!D132+'Feb 09'!D132+'Mar 09'!D132+'Abr 09'!D132+'May 09'!D132+'Jun 09'!D132+'Jul 09'!D132+'Ago 09'!D132+'Sep 09'!D132)/12</f>
        <v>1879868</v>
      </c>
      <c r="E132" s="165">
        <f t="shared" si="81"/>
        <v>248.38052454251172</v>
      </c>
      <c r="F132" s="162">
        <f t="shared" si="85"/>
        <v>156655.66666666666</v>
      </c>
      <c r="G132" s="158">
        <f t="shared" si="86"/>
        <v>9.6418320767297523</v>
      </c>
      <c r="H132" s="158">
        <f t="shared" si="87"/>
        <v>20.698377045209309</v>
      </c>
      <c r="I132" s="149"/>
    </row>
    <row r="133" spans="1:9" ht="20.25" thickBot="1" x14ac:dyDescent="0.45">
      <c r="A133" s="156" t="s">
        <v>119</v>
      </c>
      <c r="B133" s="159">
        <f>('Oct 08'!B133+'Nov 08'!B133+'Dec 08'!B119+'Ene 09'!B133+'Feb 09'!B133+'Mar 09'!B133+'Abr 09'!B133+'May 09'!B133+'Jun 09'!B133+'Jul 09'!B133+'Ago 09'!B133+'Sep 09'!B133)/12</f>
        <v>6307.166666666667</v>
      </c>
      <c r="C133" s="159">
        <f>('Oct 08'!C133+'Nov 08'!C133+'Dec 08'!C119+'Ene 09'!C133+'Feb 09'!C133+'Mar 09'!C133+'Abr 09'!C133+'May 09'!C133+'Jun 09'!C133+'Jul 09'!C133+'Ago 09'!C133+'Sep 09'!C133)/12</f>
        <v>14245</v>
      </c>
      <c r="D133" s="159">
        <f>('Oct 08'!D133+'Nov 08'!D133+'Dec 08'!D119+'Ene 09'!D133+'Feb 09'!D133+'Mar 09'!D133+'Abr 09'!D133+'May 09'!D133+'Jun 09'!D133+'Jul 09'!D133+'Ago 09'!D133+'Sep 09'!D133)/12</f>
        <v>1645314.1666666667</v>
      </c>
      <c r="E133" s="165">
        <f t="shared" si="81"/>
        <v>260.86422852310864</v>
      </c>
      <c r="F133" s="162">
        <f t="shared" si="85"/>
        <v>137109.51388888891</v>
      </c>
      <c r="G133" s="158">
        <f t="shared" si="86"/>
        <v>9.6250975000975014</v>
      </c>
      <c r="H133" s="158">
        <f t="shared" si="87"/>
        <v>21.738685710259055</v>
      </c>
      <c r="I133" s="149"/>
    </row>
    <row r="134" spans="1:9" ht="21" customHeight="1" thickBot="1" x14ac:dyDescent="0.45">
      <c r="A134" s="175" t="s">
        <v>120</v>
      </c>
      <c r="B134" s="159">
        <f>('Oct 08'!B134+'Nov 08'!B134+'Dec 08'!B120+'Ene 09'!B134+'Feb 09'!B134+'Mar 09'!B134+'Abr 09'!B134+'May 09'!B134+'Jun 09'!B134+'Jul 09'!B134+'Ago 09'!B134+'Sep 09'!B134)/12</f>
        <v>6596.5</v>
      </c>
      <c r="C134" s="159">
        <f>('Oct 08'!C134+'Nov 08'!C134+'Dec 08'!C120+'Ene 09'!C134+'Feb 09'!C134+'Mar 09'!C134+'Abr 09'!C134+'May 09'!C134+'Jun 09'!C134+'Jul 09'!C134+'Ago 09'!C134+'Sep 09'!C134)/12</f>
        <v>14012.583333333334</v>
      </c>
      <c r="D134" s="159">
        <f>('Oct 08'!D134+'Nov 08'!D134+'Dec 08'!D120+'Ene 09'!D134+'Feb 09'!D134+'Mar 09'!D134+'Abr 09'!D134+'May 09'!D134+'Jun 09'!D134+'Jul 09'!D134+'Ago 09'!D134+'Sep 09'!D134)/12</f>
        <v>1668603.4166666667</v>
      </c>
      <c r="E134" s="165">
        <f t="shared" si="81"/>
        <v>252.95284115313677</v>
      </c>
      <c r="F134" s="162">
        <f t="shared" si="85"/>
        <v>139050.28472222222</v>
      </c>
      <c r="G134" s="158">
        <f t="shared" si="86"/>
        <v>9.923244088150927</v>
      </c>
      <c r="H134" s="158">
        <f t="shared" si="87"/>
        <v>21.079403429428062</v>
      </c>
      <c r="I134" s="149"/>
    </row>
    <row r="135" spans="1:9" ht="21" customHeight="1" thickBot="1" x14ac:dyDescent="0.45">
      <c r="A135" s="175" t="s">
        <v>121</v>
      </c>
      <c r="B135" s="159">
        <f>('Oct 08'!B135+'Nov 08'!B135+'Dec 08'!B121+'Ene 09'!B135+'Feb 09'!B135+'Mar 09'!B135+'Abr 09'!B135+'May 09'!B135+'Jun 09'!B135+'Jul 09'!B135+'Ago 09'!B135+'Sep 09'!B135)/12</f>
        <v>5174.25</v>
      </c>
      <c r="C135" s="159">
        <f>('Oct 08'!C135+'Nov 08'!C135+'Dec 08'!C121+'Ene 09'!C135+'Feb 09'!C135+'Mar 09'!C135+'Abr 09'!C135+'May 09'!C135+'Jun 09'!C135+'Jul 09'!C135+'Ago 09'!C135+'Sep 09'!C135)/12</f>
        <v>9364.25</v>
      </c>
      <c r="D135" s="159">
        <f>('Oct 08'!D135+'Nov 08'!D135+'Dec 08'!D121+'Ene 09'!D135+'Feb 09'!D135+'Mar 09'!D135+'Abr 09'!D135+'May 09'!D135+'Jun 09'!D135+'Jul 09'!D135+'Ago 09'!D135+'Sep 09'!D135)/12</f>
        <v>1103827.8333333333</v>
      </c>
      <c r="E135" s="165">
        <f t="shared" si="81"/>
        <v>213.33098194585367</v>
      </c>
      <c r="F135" s="162">
        <f t="shared" si="85"/>
        <v>91985.652777777766</v>
      </c>
      <c r="G135" s="158">
        <f t="shared" si="86"/>
        <v>9.8230667461652317</v>
      </c>
      <c r="H135" s="158">
        <f t="shared" si="87"/>
        <v>17.777581828821138</v>
      </c>
      <c r="I135" s="149"/>
    </row>
    <row r="136" spans="1:9" ht="20.25" thickBot="1" x14ac:dyDescent="0.45">
      <c r="A136" s="198" t="s">
        <v>49</v>
      </c>
      <c r="B136" s="199">
        <f>SUM(B125:B135)</f>
        <v>54136.499999999993</v>
      </c>
      <c r="C136" s="199">
        <f t="shared" ref="C136:D136" si="88">SUM(C125:C135)</f>
        <v>112379.74999999999</v>
      </c>
      <c r="D136" s="199">
        <f t="shared" si="88"/>
        <v>13124185.833333334</v>
      </c>
      <c r="E136" s="180">
        <f t="shared" si="81"/>
        <v>242.42767510521247</v>
      </c>
      <c r="F136" s="180">
        <f t="shared" ref="F136" si="89">D136/12</f>
        <v>1093682.1527777778</v>
      </c>
      <c r="G136" s="200">
        <f t="shared" ref="G136" si="90">F136/C136</f>
        <v>9.7320215855416823</v>
      </c>
      <c r="H136" s="180">
        <f t="shared" ref="H136" si="91">F136/B136</f>
        <v>20.202306258767706</v>
      </c>
      <c r="I136" s="149"/>
    </row>
    <row r="137" spans="1:9" ht="20.25" thickBot="1" x14ac:dyDescent="0.45">
      <c r="A137" s="154"/>
      <c r="B137" s="164"/>
      <c r="C137" s="164"/>
      <c r="D137" s="172"/>
      <c r="E137" s="172"/>
      <c r="F137" s="173"/>
      <c r="G137" s="149"/>
      <c r="H137" s="149"/>
      <c r="I137" s="149"/>
    </row>
    <row r="138" spans="1:9" ht="20.25" thickBot="1" x14ac:dyDescent="0.45">
      <c r="A138" s="181" t="s">
        <v>122</v>
      </c>
      <c r="B138" s="197">
        <f>SUM(B136+B122+B105+B92+B79+B70+B58+B48+B32+B16)</f>
        <v>567840.75</v>
      </c>
      <c r="C138" s="197">
        <f t="shared" ref="C138:D138" si="92">SUM(+C122+C105+C92+C79+C70+C58+C48+C32+C16)</f>
        <v>1092500.9166666665</v>
      </c>
      <c r="D138" s="197">
        <f t="shared" si="92"/>
        <v>126294161.66666669</v>
      </c>
      <c r="E138" s="180">
        <f>C138/B138</f>
        <v>1.9239565259567344</v>
      </c>
      <c r="F138" s="180">
        <f t="shared" ref="F138" si="93">D138/12</f>
        <v>10524513.472222224</v>
      </c>
      <c r="G138" s="180">
        <f t="shared" ref="G138" si="94">F138/C138</f>
        <v>9.6334138595815606</v>
      </c>
      <c r="H138" s="180">
        <f t="shared" ref="H138" si="95">F138/B138</f>
        <v>18.534269462383993</v>
      </c>
      <c r="I138" s="149"/>
    </row>
    <row r="140" spans="1:9" ht="19.5" x14ac:dyDescent="0.25">
      <c r="A140" s="155" t="s">
        <v>152</v>
      </c>
      <c r="B140" s="149"/>
      <c r="C140" s="149"/>
      <c r="D140" s="149"/>
      <c r="E140" s="149"/>
      <c r="F140" s="149"/>
      <c r="G140" s="149"/>
      <c r="H140" s="149"/>
      <c r="I140" s="149"/>
    </row>
    <row r="141" spans="1:9" ht="19.5" x14ac:dyDescent="0.25">
      <c r="A141" s="155" t="s">
        <v>153</v>
      </c>
      <c r="B141" s="149"/>
      <c r="C141" s="149"/>
      <c r="D141" s="149"/>
      <c r="E141" s="206"/>
      <c r="F141" s="149"/>
      <c r="G141" s="207"/>
      <c r="H141" s="149"/>
      <c r="I141" s="149"/>
    </row>
    <row r="142" spans="1:9" x14ac:dyDescent="0.25">
      <c r="E142" s="207"/>
      <c r="G142" s="207"/>
    </row>
    <row r="143" spans="1:9" x14ac:dyDescent="0.25">
      <c r="E143" s="207"/>
      <c r="G143" s="207"/>
    </row>
    <row r="144" spans="1:9" x14ac:dyDescent="0.25">
      <c r="E144" s="207"/>
      <c r="F144" s="209">
        <v>489</v>
      </c>
      <c r="G144" s="207">
        <v>60</v>
      </c>
    </row>
    <row r="145" spans="5:8" x14ac:dyDescent="0.25">
      <c r="E145" s="207"/>
      <c r="F145" s="211">
        <v>49.58</v>
      </c>
      <c r="G145" s="207">
        <v>80</v>
      </c>
    </row>
    <row r="146" spans="5:8" x14ac:dyDescent="0.25">
      <c r="E146" s="207"/>
      <c r="F146" s="210">
        <f>SUM(F144:F145)</f>
        <v>538.58000000000004</v>
      </c>
      <c r="G146" s="213">
        <v>20</v>
      </c>
    </row>
    <row r="147" spans="5:8" x14ac:dyDescent="0.25">
      <c r="E147" s="207"/>
      <c r="F147" s="212">
        <v>255</v>
      </c>
      <c r="G147" s="207">
        <f>SUM(G144:G146)</f>
        <v>160</v>
      </c>
      <c r="H147" s="207"/>
    </row>
    <row r="148" spans="5:8" x14ac:dyDescent="0.25">
      <c r="E148" s="207"/>
      <c r="F148" s="210">
        <f>F146-F147</f>
        <v>283.58000000000004</v>
      </c>
      <c r="G148" s="207"/>
      <c r="H148" s="207"/>
    </row>
    <row r="149" spans="5:8" x14ac:dyDescent="0.25">
      <c r="E149" s="207"/>
      <c r="G149" s="207">
        <f>F148-G147</f>
        <v>123.58000000000004</v>
      </c>
      <c r="H149" s="207"/>
    </row>
    <row r="150" spans="5:8" x14ac:dyDescent="0.25">
      <c r="E150" s="207"/>
      <c r="G150" s="207"/>
    </row>
    <row r="151" spans="5:8" x14ac:dyDescent="0.25">
      <c r="E151" s="207"/>
      <c r="G151" s="207"/>
    </row>
    <row r="152" spans="5:8" x14ac:dyDescent="0.25">
      <c r="E152" s="207"/>
      <c r="G152" s="207"/>
    </row>
    <row r="153" spans="5:8" x14ac:dyDescent="0.25">
      <c r="G153" s="208"/>
    </row>
  </sheetData>
  <mergeCells count="5">
    <mergeCell ref="A1:H1"/>
    <mergeCell ref="A2:H2"/>
    <mergeCell ref="A4:H4"/>
    <mergeCell ref="A5:H5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xSplit="1" ySplit="6" topLeftCell="B76" activePane="bottomRight" state="frozen"/>
      <selection pane="topRight" activeCell="B1" sqref="B1"/>
      <selection pane="bottomLeft" activeCell="A7" sqref="A7"/>
      <selection pane="bottomRight" activeCell="D24" sqref="D24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85546875" style="207" customWidth="1"/>
    <col min="9" max="9" width="14.28515625" style="207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215"/>
      <c r="I1" s="215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215"/>
      <c r="I2" s="215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215"/>
      <c r="I3" s="215"/>
    </row>
    <row r="4" spans="1:9" ht="18.75" x14ac:dyDescent="0.3">
      <c r="A4" s="279" t="s">
        <v>123</v>
      </c>
      <c r="B4" s="279"/>
      <c r="C4" s="279"/>
      <c r="D4" s="279"/>
      <c r="E4" s="279"/>
      <c r="F4" s="16"/>
      <c r="G4" s="16"/>
      <c r="H4" s="215"/>
      <c r="I4" s="215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215"/>
      <c r="I5" s="215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77" t="s">
        <v>7</v>
      </c>
      <c r="I6" s="278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216" t="s">
        <v>9</v>
      </c>
      <c r="I7" s="216" t="s">
        <v>10</v>
      </c>
    </row>
    <row r="8" spans="1:9" ht="18.75" x14ac:dyDescent="0.3">
      <c r="A8" s="23" t="s">
        <v>11</v>
      </c>
      <c r="B8" s="14">
        <v>6369</v>
      </c>
      <c r="C8" s="12">
        <f>SUM(H8:I8)</f>
        <v>14316</v>
      </c>
      <c r="D8" s="13">
        <v>1739737</v>
      </c>
      <c r="E8" s="24">
        <f>D8/B8</f>
        <v>273.15701051970484</v>
      </c>
      <c r="F8" s="16"/>
      <c r="G8" s="16"/>
      <c r="H8" s="217">
        <v>6323</v>
      </c>
      <c r="I8" s="217">
        <v>7993</v>
      </c>
    </row>
    <row r="9" spans="1:9" ht="18.75" x14ac:dyDescent="0.3">
      <c r="A9" s="25" t="s">
        <v>12</v>
      </c>
      <c r="B9" s="2">
        <v>5152</v>
      </c>
      <c r="C9" s="12">
        <f t="shared" ref="C9:C15" si="0">SUM(H9:I9)</f>
        <v>10754</v>
      </c>
      <c r="D9" s="2">
        <v>1331714</v>
      </c>
      <c r="E9" s="24">
        <f t="shared" ref="E9:E15" si="1">D9/B9</f>
        <v>258.48486024844721</v>
      </c>
      <c r="F9" s="16"/>
      <c r="G9" s="16"/>
      <c r="H9" s="217">
        <v>4709</v>
      </c>
      <c r="I9" s="217">
        <v>6045</v>
      </c>
    </row>
    <row r="10" spans="1:9" ht="18.75" x14ac:dyDescent="0.3">
      <c r="A10" s="25" t="s">
        <v>13</v>
      </c>
      <c r="B10" s="2">
        <v>5443</v>
      </c>
      <c r="C10" s="12">
        <f t="shared" si="0"/>
        <v>11083</v>
      </c>
      <c r="D10" s="2">
        <v>1378154</v>
      </c>
      <c r="E10" s="24">
        <f t="shared" si="1"/>
        <v>253.19750137791658</v>
      </c>
      <c r="F10" s="16"/>
      <c r="G10" s="16"/>
      <c r="H10" s="217">
        <v>4842</v>
      </c>
      <c r="I10" s="217">
        <v>6241</v>
      </c>
    </row>
    <row r="11" spans="1:9" ht="18.75" x14ac:dyDescent="0.3">
      <c r="A11" s="25" t="s">
        <v>14</v>
      </c>
      <c r="B11" s="2">
        <v>7168</v>
      </c>
      <c r="C11" s="12">
        <f t="shared" si="0"/>
        <v>15069</v>
      </c>
      <c r="D11" s="2">
        <v>1851460</v>
      </c>
      <c r="E11" s="24">
        <f t="shared" si="1"/>
        <v>258.29520089285717</v>
      </c>
      <c r="F11" s="16"/>
      <c r="G11" s="16"/>
      <c r="H11" s="217">
        <v>6679</v>
      </c>
      <c r="I11" s="217">
        <v>8390</v>
      </c>
    </row>
    <row r="12" spans="1:9" ht="18.75" x14ac:dyDescent="0.3">
      <c r="A12" s="25" t="s">
        <v>15</v>
      </c>
      <c r="B12" s="2">
        <v>1806</v>
      </c>
      <c r="C12" s="12">
        <f t="shared" si="0"/>
        <v>4008</v>
      </c>
      <c r="D12" s="2">
        <v>489406</v>
      </c>
      <c r="E12" s="24">
        <f t="shared" si="1"/>
        <v>270.98892580287929</v>
      </c>
      <c r="F12" s="16"/>
      <c r="G12" s="16"/>
      <c r="H12" s="217">
        <v>1909</v>
      </c>
      <c r="I12" s="217">
        <v>2099</v>
      </c>
    </row>
    <row r="13" spans="1:9" ht="18.75" x14ac:dyDescent="0.3">
      <c r="A13" s="25" t="s">
        <v>16</v>
      </c>
      <c r="B13" s="2">
        <v>7440</v>
      </c>
      <c r="C13" s="12">
        <f t="shared" si="0"/>
        <v>16720</v>
      </c>
      <c r="D13" s="2">
        <v>2052887</v>
      </c>
      <c r="E13" s="24">
        <f t="shared" si="1"/>
        <v>275.92567204301076</v>
      </c>
      <c r="F13" s="16"/>
      <c r="G13" s="16"/>
      <c r="H13" s="217">
        <v>7646</v>
      </c>
      <c r="I13" s="217">
        <v>9074</v>
      </c>
    </row>
    <row r="14" spans="1:9" ht="18.75" x14ac:dyDescent="0.3">
      <c r="A14" s="25" t="s">
        <v>17</v>
      </c>
      <c r="B14" s="2">
        <v>2636</v>
      </c>
      <c r="C14" s="12">
        <f t="shared" si="0"/>
        <v>5324</v>
      </c>
      <c r="D14" s="2">
        <v>657704</v>
      </c>
      <c r="E14" s="24">
        <f t="shared" si="1"/>
        <v>249.5083459787557</v>
      </c>
      <c r="F14" s="16"/>
      <c r="G14" s="16"/>
      <c r="H14" s="217">
        <v>2390</v>
      </c>
      <c r="I14" s="217">
        <v>2934</v>
      </c>
    </row>
    <row r="15" spans="1:9" ht="19.5" thickBot="1" x14ac:dyDescent="0.35">
      <c r="A15" s="27" t="s">
        <v>18</v>
      </c>
      <c r="B15" s="3">
        <v>9119</v>
      </c>
      <c r="C15" s="12">
        <f t="shared" si="0"/>
        <v>18696</v>
      </c>
      <c r="D15" s="10">
        <v>2322904</v>
      </c>
      <c r="E15" s="24">
        <f t="shared" si="1"/>
        <v>254.73231714003728</v>
      </c>
      <c r="F15" s="16"/>
      <c r="G15" s="16"/>
      <c r="H15" s="223">
        <v>8371</v>
      </c>
      <c r="I15" s="223">
        <v>10325</v>
      </c>
    </row>
    <row r="16" spans="1:9" ht="19.5" thickBot="1" x14ac:dyDescent="0.35">
      <c r="A16" s="28" t="s">
        <v>19</v>
      </c>
      <c r="B16" s="29">
        <f>SUM(B8:B15)</f>
        <v>45133</v>
      </c>
      <c r="C16" s="29">
        <f t="shared" ref="C16:D16" si="2">SUM(C8:C15)</f>
        <v>95970</v>
      </c>
      <c r="D16" s="29">
        <f t="shared" si="2"/>
        <v>11823966</v>
      </c>
      <c r="E16" s="30">
        <f>D16/B16</f>
        <v>261.98050207165488</v>
      </c>
      <c r="F16" s="16"/>
      <c r="G16" s="16"/>
      <c r="H16" s="224">
        <f>SUM(H8:H15)</f>
        <v>42869</v>
      </c>
      <c r="I16" s="225">
        <f>SUM(I8:I15)</f>
        <v>53101</v>
      </c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222"/>
      <c r="I17" s="222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222"/>
      <c r="I18" s="222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29">
        <v>12618</v>
      </c>
      <c r="C19" s="4">
        <f>SUM(H19:I19)</f>
        <v>25320</v>
      </c>
      <c r="D19" s="5">
        <v>3158455</v>
      </c>
      <c r="E19" s="26">
        <f>D19/B19</f>
        <v>250.31344111586623</v>
      </c>
      <c r="F19" s="37"/>
      <c r="G19" s="37"/>
      <c r="H19" s="217">
        <v>11082</v>
      </c>
      <c r="I19" s="217">
        <v>14238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5876</v>
      </c>
      <c r="C20" s="2">
        <f t="shared" ref="C20:C31" si="3">SUM(H20:I20)</f>
        <v>11277</v>
      </c>
      <c r="D20" s="2">
        <v>1414530</v>
      </c>
      <c r="E20" s="26">
        <f t="shared" ref="E20:E31" si="4">D20/B20</f>
        <v>240.73008849557522</v>
      </c>
      <c r="F20" s="37"/>
      <c r="G20" s="37"/>
      <c r="H20" s="217">
        <v>4864</v>
      </c>
      <c r="I20" s="217">
        <v>6413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5151</v>
      </c>
      <c r="C21" s="2">
        <f t="shared" si="3"/>
        <v>10691</v>
      </c>
      <c r="D21" s="8">
        <v>1327792</v>
      </c>
      <c r="E21" s="26">
        <f t="shared" si="4"/>
        <v>257.7736361871481</v>
      </c>
      <c r="F21" s="1"/>
      <c r="G21" s="1"/>
      <c r="H21" s="217">
        <v>4624</v>
      </c>
      <c r="I21" s="217">
        <v>6067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6457</v>
      </c>
      <c r="C22" s="2">
        <f t="shared" si="3"/>
        <v>13568</v>
      </c>
      <c r="D22" s="8">
        <v>1669745</v>
      </c>
      <c r="E22" s="26">
        <f t="shared" si="4"/>
        <v>258.59454855195912</v>
      </c>
      <c r="F22" s="1"/>
      <c r="G22" s="1"/>
      <c r="H22" s="217">
        <v>6086</v>
      </c>
      <c r="I22" s="217">
        <v>7482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4165</v>
      </c>
      <c r="C23" s="2">
        <f t="shared" si="3"/>
        <v>9195</v>
      </c>
      <c r="D23" s="8">
        <v>1124434</v>
      </c>
      <c r="E23" s="26">
        <f t="shared" si="4"/>
        <v>269.97214885954384</v>
      </c>
      <c r="F23" s="1"/>
      <c r="G23" s="1"/>
      <c r="H23" s="217">
        <v>4126</v>
      </c>
      <c r="I23" s="217">
        <v>5069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2693</v>
      </c>
      <c r="C24" s="2">
        <f t="shared" si="3"/>
        <v>5877</v>
      </c>
      <c r="D24" s="8">
        <v>716441</v>
      </c>
      <c r="E24" s="26">
        <f t="shared" si="4"/>
        <v>266.03824730783515</v>
      </c>
      <c r="F24" s="1"/>
      <c r="G24" s="1"/>
      <c r="H24" s="217">
        <v>2616</v>
      </c>
      <c r="I24" s="217">
        <v>3261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7214</v>
      </c>
      <c r="C25" s="2">
        <f t="shared" si="3"/>
        <v>15197</v>
      </c>
      <c r="D25" s="8">
        <v>1876113</v>
      </c>
      <c r="E25" s="26">
        <f t="shared" si="4"/>
        <v>260.06556695314669</v>
      </c>
      <c r="F25" s="1"/>
      <c r="G25" s="1"/>
      <c r="H25" s="217">
        <v>6710</v>
      </c>
      <c r="I25" s="217">
        <v>8487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6527</v>
      </c>
      <c r="C26" s="2">
        <f t="shared" si="3"/>
        <v>14563</v>
      </c>
      <c r="D26" s="8">
        <v>1794473</v>
      </c>
      <c r="E26" s="26">
        <f t="shared" si="4"/>
        <v>274.93074919564884</v>
      </c>
      <c r="F26" s="1"/>
      <c r="G26" s="1"/>
      <c r="H26" s="217">
        <v>6826</v>
      </c>
      <c r="I26" s="217">
        <v>7737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8567</v>
      </c>
      <c r="C27" s="2">
        <f t="shared" si="3"/>
        <v>17594</v>
      </c>
      <c r="D27" s="8">
        <v>2178820</v>
      </c>
      <c r="E27" s="26">
        <f t="shared" si="4"/>
        <v>254.32706898564257</v>
      </c>
      <c r="F27" s="1"/>
      <c r="G27" s="1"/>
      <c r="H27" s="217">
        <v>7470</v>
      </c>
      <c r="I27" s="217">
        <v>10124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5665</v>
      </c>
      <c r="C28" s="2">
        <f t="shared" si="3"/>
        <v>13402</v>
      </c>
      <c r="D28" s="8">
        <v>1627972</v>
      </c>
      <c r="E28" s="26">
        <f t="shared" si="4"/>
        <v>287.37369814651368</v>
      </c>
      <c r="F28" s="1"/>
      <c r="G28" s="1"/>
      <c r="H28" s="217">
        <v>6054</v>
      </c>
      <c r="I28" s="217">
        <v>7348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4679</v>
      </c>
      <c r="C29" s="2">
        <f t="shared" si="3"/>
        <v>10292</v>
      </c>
      <c r="D29" s="8">
        <v>1255065</v>
      </c>
      <c r="E29" s="26">
        <f t="shared" si="4"/>
        <v>268.23359692241934</v>
      </c>
      <c r="F29" s="1"/>
      <c r="G29" s="1"/>
      <c r="H29" s="217">
        <v>4590</v>
      </c>
      <c r="I29" s="217">
        <v>5702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5008</v>
      </c>
      <c r="C30" s="2">
        <f t="shared" si="3"/>
        <v>11255</v>
      </c>
      <c r="D30" s="7">
        <v>1387378</v>
      </c>
      <c r="E30" s="26">
        <f t="shared" si="4"/>
        <v>277.03234824281151</v>
      </c>
      <c r="F30" s="1"/>
      <c r="G30" s="1"/>
      <c r="H30" s="217">
        <v>5232</v>
      </c>
      <c r="I30" s="217">
        <v>6023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1652</v>
      </c>
      <c r="C31" s="4">
        <f t="shared" si="3"/>
        <v>3672</v>
      </c>
      <c r="D31" s="56">
        <v>451982</v>
      </c>
      <c r="E31" s="26">
        <f t="shared" si="4"/>
        <v>273.59685230024212</v>
      </c>
      <c r="F31" s="1"/>
      <c r="G31" s="1"/>
      <c r="H31" s="223">
        <v>1730</v>
      </c>
      <c r="I31" s="223">
        <v>1942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76272</v>
      </c>
      <c r="C32" s="39">
        <f t="shared" ref="C32:D32" si="5">SUM(C19:C31)</f>
        <v>161903</v>
      </c>
      <c r="D32" s="39">
        <f t="shared" si="5"/>
        <v>19983200</v>
      </c>
      <c r="E32" s="30">
        <f>D32/B32</f>
        <v>261.99916089783932</v>
      </c>
      <c r="F32" s="1"/>
      <c r="G32" s="1"/>
      <c r="H32" s="224">
        <f>SUM(H19:H31)</f>
        <v>72010</v>
      </c>
      <c r="I32" s="225">
        <f>SUM(I19:I31)</f>
        <v>89893</v>
      </c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222"/>
      <c r="I33" s="222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222"/>
      <c r="I34" s="222"/>
    </row>
    <row r="35" spans="1:9" ht="18.75" x14ac:dyDescent="0.3">
      <c r="A35" s="23" t="s">
        <v>36</v>
      </c>
      <c r="B35" s="15">
        <v>7439</v>
      </c>
      <c r="C35" s="6">
        <f>SUM(H35:I35)</f>
        <v>15363</v>
      </c>
      <c r="D35" s="7">
        <v>1977288</v>
      </c>
      <c r="E35" s="26">
        <f>D35/B35</f>
        <v>265.80024196800645</v>
      </c>
      <c r="F35" s="16"/>
      <c r="G35" s="16"/>
      <c r="H35" s="217">
        <v>6073</v>
      </c>
      <c r="I35" s="217">
        <v>9290</v>
      </c>
    </row>
    <row r="36" spans="1:9" ht="18.75" x14ac:dyDescent="0.3">
      <c r="A36" s="25" t="s">
        <v>37</v>
      </c>
      <c r="B36" s="8">
        <v>7171</v>
      </c>
      <c r="C36" s="6">
        <f t="shared" ref="C36:C47" si="6">SUM(H36:I36)</f>
        <v>14511</v>
      </c>
      <c r="D36" s="8">
        <v>1805025</v>
      </c>
      <c r="E36" s="26">
        <f t="shared" ref="E36:E47" si="7">D36/B36</f>
        <v>251.71175568261052</v>
      </c>
      <c r="F36" s="16"/>
      <c r="G36" s="16"/>
      <c r="H36" s="217">
        <v>5628</v>
      </c>
      <c r="I36" s="217">
        <v>8883</v>
      </c>
    </row>
    <row r="37" spans="1:9" ht="18.75" x14ac:dyDescent="0.3">
      <c r="A37" s="25" t="s">
        <v>38</v>
      </c>
      <c r="B37" s="8">
        <v>8575</v>
      </c>
      <c r="C37" s="6">
        <f t="shared" si="6"/>
        <v>18019</v>
      </c>
      <c r="D37" s="8">
        <v>2230711</v>
      </c>
      <c r="E37" s="26">
        <f t="shared" si="7"/>
        <v>260.14122448979595</v>
      </c>
      <c r="F37" s="16"/>
      <c r="G37" s="16"/>
      <c r="H37" s="217">
        <v>7202</v>
      </c>
      <c r="I37" s="217">
        <v>10817</v>
      </c>
    </row>
    <row r="38" spans="1:9" ht="18.75" x14ac:dyDescent="0.3">
      <c r="A38" s="25" t="s">
        <v>39</v>
      </c>
      <c r="B38" s="8">
        <v>4239</v>
      </c>
      <c r="C38" s="6">
        <f t="shared" si="6"/>
        <v>9269</v>
      </c>
      <c r="D38" s="8">
        <v>1140488</v>
      </c>
      <c r="E38" s="26">
        <f t="shared" si="7"/>
        <v>269.04647322481719</v>
      </c>
      <c r="F38" s="16"/>
      <c r="G38" s="16"/>
      <c r="H38" s="217">
        <v>3594</v>
      </c>
      <c r="I38" s="217">
        <v>5675</v>
      </c>
    </row>
    <row r="39" spans="1:9" ht="18.75" x14ac:dyDescent="0.3">
      <c r="A39" s="25" t="s">
        <v>40</v>
      </c>
      <c r="B39" s="8">
        <v>6806</v>
      </c>
      <c r="C39" s="6">
        <f t="shared" si="6"/>
        <v>15224</v>
      </c>
      <c r="D39" s="8">
        <v>1869634</v>
      </c>
      <c r="E39" s="26">
        <f t="shared" si="7"/>
        <v>274.70379077284747</v>
      </c>
      <c r="F39" s="16"/>
      <c r="G39" s="16"/>
      <c r="H39" s="217">
        <v>6853</v>
      </c>
      <c r="I39" s="217">
        <v>8371</v>
      </c>
    </row>
    <row r="40" spans="1:9" ht="18.75" x14ac:dyDescent="0.3">
      <c r="A40" s="25" t="s">
        <v>41</v>
      </c>
      <c r="B40" s="8">
        <v>4410</v>
      </c>
      <c r="C40" s="6">
        <f t="shared" si="6"/>
        <v>8378</v>
      </c>
      <c r="D40" s="8">
        <v>1159599</v>
      </c>
      <c r="E40" s="26">
        <f t="shared" si="7"/>
        <v>262.94761904761907</v>
      </c>
      <c r="F40" s="16"/>
      <c r="G40" s="16"/>
      <c r="H40" s="217">
        <v>3380</v>
      </c>
      <c r="I40" s="217">
        <v>4998</v>
      </c>
    </row>
    <row r="41" spans="1:9" ht="18.75" x14ac:dyDescent="0.3">
      <c r="A41" s="25" t="s">
        <v>42</v>
      </c>
      <c r="B41" s="8">
        <v>5208</v>
      </c>
      <c r="C41" s="6">
        <f t="shared" si="6"/>
        <v>11359</v>
      </c>
      <c r="D41" s="8">
        <v>1389559</v>
      </c>
      <c r="E41" s="26">
        <f t="shared" si="7"/>
        <v>266.81240399385558</v>
      </c>
      <c r="F41" s="16"/>
      <c r="G41" s="16"/>
      <c r="H41" s="217">
        <v>5058</v>
      </c>
      <c r="I41" s="217">
        <v>6301</v>
      </c>
    </row>
    <row r="42" spans="1:9" ht="18.75" x14ac:dyDescent="0.3">
      <c r="A42" s="25" t="s">
        <v>43</v>
      </c>
      <c r="B42" s="8">
        <v>8240</v>
      </c>
      <c r="C42" s="6">
        <f t="shared" si="6"/>
        <v>18536</v>
      </c>
      <c r="D42" s="8">
        <v>2275991</v>
      </c>
      <c r="E42" s="26">
        <f t="shared" si="7"/>
        <v>276.21249999999998</v>
      </c>
      <c r="F42" s="16"/>
      <c r="G42" s="16"/>
      <c r="H42" s="217">
        <v>7744</v>
      </c>
      <c r="I42" s="217">
        <v>10792</v>
      </c>
    </row>
    <row r="43" spans="1:9" ht="18.75" x14ac:dyDescent="0.3">
      <c r="A43" s="25" t="s">
        <v>44</v>
      </c>
      <c r="B43" s="8">
        <v>5537</v>
      </c>
      <c r="C43" s="6">
        <f t="shared" si="6"/>
        <v>12118</v>
      </c>
      <c r="D43" s="8">
        <v>1494237</v>
      </c>
      <c r="E43" s="26">
        <f t="shared" si="7"/>
        <v>269.86400577930289</v>
      </c>
      <c r="F43" s="16"/>
      <c r="G43" s="16"/>
      <c r="H43" s="217">
        <v>4926</v>
      </c>
      <c r="I43" s="217">
        <v>7192</v>
      </c>
    </row>
    <row r="44" spans="1:9" ht="18.75" x14ac:dyDescent="0.3">
      <c r="A44" s="25" t="s">
        <v>45</v>
      </c>
      <c r="B44" s="8">
        <v>4573</v>
      </c>
      <c r="C44" s="6">
        <f t="shared" si="6"/>
        <v>9495</v>
      </c>
      <c r="D44" s="8">
        <v>1165072</v>
      </c>
      <c r="E44" s="26">
        <f t="shared" si="7"/>
        <v>254.77192215176032</v>
      </c>
      <c r="F44" s="16"/>
      <c r="G44" s="16"/>
      <c r="H44" s="217">
        <v>3619</v>
      </c>
      <c r="I44" s="217">
        <v>5876</v>
      </c>
    </row>
    <row r="45" spans="1:9" ht="18.75" x14ac:dyDescent="0.3">
      <c r="A45" s="25" t="s">
        <v>46</v>
      </c>
      <c r="B45" s="8">
        <v>6039</v>
      </c>
      <c r="C45" s="6">
        <f t="shared" si="6"/>
        <v>13191</v>
      </c>
      <c r="D45" s="8">
        <v>1622375</v>
      </c>
      <c r="E45" s="26">
        <f t="shared" si="7"/>
        <v>268.64961086272564</v>
      </c>
      <c r="F45" s="16"/>
      <c r="G45" s="16"/>
      <c r="H45" s="217">
        <v>5481</v>
      </c>
      <c r="I45" s="217">
        <v>7710</v>
      </c>
    </row>
    <row r="46" spans="1:9" ht="18.75" x14ac:dyDescent="0.3">
      <c r="A46" s="38" t="s">
        <v>47</v>
      </c>
      <c r="B46" s="8">
        <v>5871</v>
      </c>
      <c r="C46" s="6">
        <f t="shared" si="6"/>
        <v>12541</v>
      </c>
      <c r="D46" s="11">
        <v>1544183</v>
      </c>
      <c r="E46" s="26">
        <f t="shared" si="7"/>
        <v>263.0187361607903</v>
      </c>
      <c r="F46" s="16"/>
      <c r="G46" s="16"/>
      <c r="H46" s="217">
        <v>5313</v>
      </c>
      <c r="I46" s="217">
        <v>7228</v>
      </c>
    </row>
    <row r="47" spans="1:9" ht="19.5" thickBot="1" x14ac:dyDescent="0.35">
      <c r="A47" s="38" t="s">
        <v>48</v>
      </c>
      <c r="B47" s="55">
        <v>4621</v>
      </c>
      <c r="C47" s="6">
        <f t="shared" si="6"/>
        <v>9491</v>
      </c>
      <c r="D47" s="11">
        <v>1170997</v>
      </c>
      <c r="E47" s="26">
        <f t="shared" si="7"/>
        <v>253.40770396018178</v>
      </c>
      <c r="F47" s="16"/>
      <c r="G47" s="16"/>
      <c r="H47" s="223">
        <v>3967</v>
      </c>
      <c r="I47" s="223">
        <v>5524</v>
      </c>
    </row>
    <row r="48" spans="1:9" ht="19.5" thickBot="1" x14ac:dyDescent="0.35">
      <c r="A48" s="28" t="s">
        <v>49</v>
      </c>
      <c r="B48" s="39">
        <f>SUM(B35:B47)</f>
        <v>78729</v>
      </c>
      <c r="C48" s="39">
        <f t="shared" ref="C48:D48" si="8">SUM(C35:C47)</f>
        <v>167495</v>
      </c>
      <c r="D48" s="39">
        <f t="shared" si="8"/>
        <v>20845159</v>
      </c>
      <c r="E48" s="30">
        <f>D48/B48</f>
        <v>264.77103735599337</v>
      </c>
      <c r="F48" s="16"/>
      <c r="G48" s="16"/>
      <c r="H48" s="224">
        <f>SUM(H35:H47)</f>
        <v>68838</v>
      </c>
      <c r="I48" s="225">
        <f>SUM(I35:I47)</f>
        <v>98657</v>
      </c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222"/>
      <c r="I49" s="222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222"/>
      <c r="I50" s="222"/>
    </row>
    <row r="51" spans="1:9" ht="18.75" x14ac:dyDescent="0.3">
      <c r="A51" s="23" t="s">
        <v>51</v>
      </c>
      <c r="B51" s="15">
        <v>4062</v>
      </c>
      <c r="C51" s="6">
        <f>SUM(H51:I51)</f>
        <v>8572</v>
      </c>
      <c r="D51" s="7">
        <v>1073740</v>
      </c>
      <c r="E51" s="26">
        <f>D51/B51</f>
        <v>264.33776464795665</v>
      </c>
      <c r="F51" s="16"/>
      <c r="G51" s="16"/>
      <c r="H51" s="217">
        <v>3496</v>
      </c>
      <c r="I51" s="217">
        <v>5076</v>
      </c>
    </row>
    <row r="52" spans="1:9" ht="18.75" x14ac:dyDescent="0.3">
      <c r="A52" s="25" t="s">
        <v>52</v>
      </c>
      <c r="B52" s="8">
        <v>7032</v>
      </c>
      <c r="C52" s="6">
        <f t="shared" ref="C52:C57" si="9">SUM(H52:I52)</f>
        <v>16305</v>
      </c>
      <c r="D52" s="8">
        <v>2001404</v>
      </c>
      <c r="E52" s="26">
        <f t="shared" ref="E52:E57" si="10">D52/B52</f>
        <v>284.61376564277589</v>
      </c>
      <c r="F52" s="16"/>
      <c r="G52" s="16"/>
      <c r="H52" s="217">
        <v>7435</v>
      </c>
      <c r="I52" s="217">
        <v>8870</v>
      </c>
    </row>
    <row r="53" spans="1:9" ht="18.75" x14ac:dyDescent="0.3">
      <c r="A53" s="25" t="s">
        <v>53</v>
      </c>
      <c r="B53" s="8">
        <v>18099</v>
      </c>
      <c r="C53" s="6">
        <f t="shared" si="9"/>
        <v>36986</v>
      </c>
      <c r="D53" s="8">
        <v>4556527</v>
      </c>
      <c r="E53" s="26">
        <f t="shared" si="10"/>
        <v>251.75573236090392</v>
      </c>
      <c r="F53" s="16"/>
      <c r="G53" s="16"/>
      <c r="H53" s="217">
        <v>14780</v>
      </c>
      <c r="I53" s="217">
        <v>22206</v>
      </c>
    </row>
    <row r="54" spans="1:9" ht="18.75" x14ac:dyDescent="0.3">
      <c r="A54" s="25" t="s">
        <v>54</v>
      </c>
      <c r="B54" s="8">
        <v>5585</v>
      </c>
      <c r="C54" s="6">
        <f t="shared" si="9"/>
        <v>12086</v>
      </c>
      <c r="D54" s="8">
        <v>1486688</v>
      </c>
      <c r="E54" s="26">
        <f t="shared" si="10"/>
        <v>266.19301700984778</v>
      </c>
      <c r="F54" s="16"/>
      <c r="G54" s="16"/>
      <c r="H54" s="217">
        <v>5220</v>
      </c>
      <c r="I54" s="217">
        <v>6866</v>
      </c>
    </row>
    <row r="55" spans="1:9" ht="18.75" x14ac:dyDescent="0.3">
      <c r="A55" s="25" t="s">
        <v>55</v>
      </c>
      <c r="B55" s="8">
        <v>4607</v>
      </c>
      <c r="C55" s="6">
        <f t="shared" si="9"/>
        <v>9638</v>
      </c>
      <c r="D55" s="8">
        <v>1194527</v>
      </c>
      <c r="E55" s="26">
        <f t="shared" si="10"/>
        <v>259.28521814629909</v>
      </c>
      <c r="F55" s="16"/>
      <c r="G55" s="16"/>
      <c r="H55" s="217">
        <v>4353</v>
      </c>
      <c r="I55" s="217">
        <v>5285</v>
      </c>
    </row>
    <row r="56" spans="1:9" ht="18.75" x14ac:dyDescent="0.3">
      <c r="A56" s="25" t="s">
        <v>56</v>
      </c>
      <c r="B56" s="8">
        <v>4447</v>
      </c>
      <c r="C56" s="6">
        <f t="shared" si="9"/>
        <v>8924</v>
      </c>
      <c r="D56" s="8">
        <v>1101593</v>
      </c>
      <c r="E56" s="26">
        <f t="shared" si="10"/>
        <v>247.71598830672363</v>
      </c>
      <c r="F56" s="16"/>
      <c r="G56" s="16"/>
      <c r="H56" s="217">
        <v>3768</v>
      </c>
      <c r="I56" s="217">
        <v>5156</v>
      </c>
    </row>
    <row r="57" spans="1:9" ht="19.5" thickBot="1" x14ac:dyDescent="0.35">
      <c r="A57" s="25" t="s">
        <v>57</v>
      </c>
      <c r="B57" s="9">
        <v>6507</v>
      </c>
      <c r="C57" s="6">
        <f t="shared" si="9"/>
        <v>13424</v>
      </c>
      <c r="D57" s="8">
        <v>1653301</v>
      </c>
      <c r="E57" s="26">
        <f t="shared" si="10"/>
        <v>254.08037498078991</v>
      </c>
      <c r="F57" s="16"/>
      <c r="G57" s="16"/>
      <c r="H57" s="223">
        <v>5937</v>
      </c>
      <c r="I57" s="223">
        <v>7487</v>
      </c>
    </row>
    <row r="58" spans="1:9" ht="19.5" thickBot="1" x14ac:dyDescent="0.35">
      <c r="A58" s="28" t="s">
        <v>49</v>
      </c>
      <c r="B58" s="39">
        <f>SUM(B51:B57)</f>
        <v>50339</v>
      </c>
      <c r="C58" s="39">
        <f t="shared" ref="C58:D58" si="11">SUM(C51:C57)</f>
        <v>105935</v>
      </c>
      <c r="D58" s="39">
        <f t="shared" si="11"/>
        <v>13067780</v>
      </c>
      <c r="E58" s="30">
        <f>D58/B58</f>
        <v>259.59554222372316</v>
      </c>
      <c r="F58" s="16"/>
      <c r="G58" s="16"/>
      <c r="H58" s="224">
        <f>SUM(H51:H57)</f>
        <v>44989</v>
      </c>
      <c r="I58" s="225">
        <f>SUM(I51:I57)</f>
        <v>60946</v>
      </c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222"/>
      <c r="I59" s="222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222"/>
      <c r="I60" s="222"/>
    </row>
    <row r="61" spans="1:9" ht="18.75" x14ac:dyDescent="0.3">
      <c r="A61" s="23" t="s">
        <v>59</v>
      </c>
      <c r="B61" s="15">
        <v>7009</v>
      </c>
      <c r="C61" s="6">
        <f>SUM(H61:I61)</f>
        <v>15263</v>
      </c>
      <c r="D61" s="7">
        <v>1878811</v>
      </c>
      <c r="E61" s="26">
        <f>D61/B61</f>
        <v>268.05692680838922</v>
      </c>
      <c r="F61" s="16"/>
      <c r="G61" s="16"/>
      <c r="H61" s="217">
        <v>6324</v>
      </c>
      <c r="I61" s="217">
        <v>8939</v>
      </c>
    </row>
    <row r="62" spans="1:9" ht="18.75" x14ac:dyDescent="0.3">
      <c r="A62" s="25" t="s">
        <v>60</v>
      </c>
      <c r="B62" s="8">
        <v>7213</v>
      </c>
      <c r="C62" s="6">
        <f t="shared" ref="C62:C69" si="12">SUM(H62:I62)</f>
        <v>15133</v>
      </c>
      <c r="D62" s="8">
        <v>1871259</v>
      </c>
      <c r="E62" s="26">
        <f t="shared" ref="E62:E69" si="13">D62/B62</f>
        <v>259.42867045612087</v>
      </c>
      <c r="F62" s="16"/>
      <c r="G62" s="16"/>
      <c r="H62" s="217">
        <v>5993</v>
      </c>
      <c r="I62" s="217">
        <v>9140</v>
      </c>
    </row>
    <row r="63" spans="1:9" ht="18.75" x14ac:dyDescent="0.3">
      <c r="A63" s="25" t="s">
        <v>61</v>
      </c>
      <c r="B63" s="8">
        <v>8994</v>
      </c>
      <c r="C63" s="6">
        <f t="shared" si="12"/>
        <v>18545</v>
      </c>
      <c r="D63" s="8">
        <v>2293131</v>
      </c>
      <c r="E63" s="26">
        <f t="shared" si="13"/>
        <v>254.96230820547032</v>
      </c>
      <c r="F63" s="16"/>
      <c r="G63" s="16"/>
      <c r="H63" s="217">
        <v>6856</v>
      </c>
      <c r="I63" s="217">
        <v>11689</v>
      </c>
    </row>
    <row r="64" spans="1:9" ht="18.75" x14ac:dyDescent="0.3">
      <c r="A64" s="25" t="s">
        <v>62</v>
      </c>
      <c r="B64" s="8">
        <v>4475</v>
      </c>
      <c r="C64" s="6">
        <f t="shared" si="12"/>
        <v>10423</v>
      </c>
      <c r="D64" s="8">
        <v>1276418</v>
      </c>
      <c r="E64" s="26">
        <f t="shared" si="13"/>
        <v>285.2330726256983</v>
      </c>
      <c r="F64" s="16"/>
      <c r="G64" s="16"/>
      <c r="H64" s="217">
        <v>4139</v>
      </c>
      <c r="I64" s="217">
        <v>6284</v>
      </c>
    </row>
    <row r="65" spans="1:9" ht="18.75" x14ac:dyDescent="0.3">
      <c r="A65" s="25" t="s">
        <v>63</v>
      </c>
      <c r="B65" s="8">
        <v>3323</v>
      </c>
      <c r="C65" s="6">
        <f t="shared" si="12"/>
        <v>7084</v>
      </c>
      <c r="D65" s="8">
        <v>865042</v>
      </c>
      <c r="E65" s="26">
        <f t="shared" si="13"/>
        <v>260.31959073126694</v>
      </c>
      <c r="F65" s="16"/>
      <c r="G65" s="16"/>
      <c r="H65" s="217">
        <v>2951</v>
      </c>
      <c r="I65" s="217">
        <v>4133</v>
      </c>
    </row>
    <row r="66" spans="1:9" ht="18.75" x14ac:dyDescent="0.3">
      <c r="A66" s="25" t="s">
        <v>64</v>
      </c>
      <c r="B66" s="8">
        <v>5844</v>
      </c>
      <c r="C66" s="6">
        <f t="shared" si="12"/>
        <v>12462</v>
      </c>
      <c r="D66" s="8">
        <v>1538486</v>
      </c>
      <c r="E66" s="26">
        <f t="shared" si="13"/>
        <v>263.25906913073237</v>
      </c>
      <c r="F66" s="16"/>
      <c r="G66" s="16"/>
      <c r="H66" s="217">
        <v>5187</v>
      </c>
      <c r="I66" s="217">
        <v>7275</v>
      </c>
    </row>
    <row r="67" spans="1:9" ht="18.75" x14ac:dyDescent="0.3">
      <c r="A67" s="25" t="s">
        <v>65</v>
      </c>
      <c r="B67" s="8">
        <v>2085</v>
      </c>
      <c r="C67" s="6">
        <f t="shared" si="12"/>
        <v>4459</v>
      </c>
      <c r="D67" s="8">
        <v>546593</v>
      </c>
      <c r="E67" s="26">
        <f t="shared" si="13"/>
        <v>262.1549160671463</v>
      </c>
      <c r="F67" s="16"/>
      <c r="G67" s="16"/>
      <c r="H67" s="217">
        <v>1861</v>
      </c>
      <c r="I67" s="217">
        <v>2598</v>
      </c>
    </row>
    <row r="68" spans="1:9" ht="18.75" x14ac:dyDescent="0.3">
      <c r="A68" s="25" t="s">
        <v>66</v>
      </c>
      <c r="B68" s="8">
        <v>6689</v>
      </c>
      <c r="C68" s="6">
        <f t="shared" si="12"/>
        <v>14046</v>
      </c>
      <c r="D68" s="8">
        <v>1741221</v>
      </c>
      <c r="E68" s="26">
        <f t="shared" si="13"/>
        <v>260.31110778890718</v>
      </c>
      <c r="F68" s="16"/>
      <c r="G68" s="16"/>
      <c r="H68" s="217">
        <v>5746</v>
      </c>
      <c r="I68" s="217">
        <v>8300</v>
      </c>
    </row>
    <row r="69" spans="1:9" ht="19.5" thickBot="1" x14ac:dyDescent="0.35">
      <c r="A69" s="25" t="s">
        <v>67</v>
      </c>
      <c r="B69" s="55">
        <v>528</v>
      </c>
      <c r="C69" s="6">
        <f t="shared" si="12"/>
        <v>968</v>
      </c>
      <c r="D69" s="8">
        <v>121680</v>
      </c>
      <c r="E69" s="26">
        <f t="shared" si="13"/>
        <v>230.45454545454547</v>
      </c>
      <c r="F69" s="16"/>
      <c r="G69" s="16"/>
      <c r="H69" s="223">
        <v>397</v>
      </c>
      <c r="I69" s="223">
        <v>571</v>
      </c>
    </row>
    <row r="70" spans="1:9" ht="19.5" thickBot="1" x14ac:dyDescent="0.35">
      <c r="A70" s="28" t="s">
        <v>49</v>
      </c>
      <c r="B70" s="39">
        <f>SUM(B61:B69)</f>
        <v>46160</v>
      </c>
      <c r="C70" s="39">
        <f t="shared" ref="C70:D70" si="14">SUM(C61:C69)</f>
        <v>98383</v>
      </c>
      <c r="D70" s="39">
        <f t="shared" si="14"/>
        <v>12132641</v>
      </c>
      <c r="E70" s="30">
        <f>D70/B70</f>
        <v>262.83884315424609</v>
      </c>
      <c r="F70" s="16"/>
      <c r="G70" s="16"/>
      <c r="H70" s="224">
        <f>SUM(H61:H69)</f>
        <v>39454</v>
      </c>
      <c r="I70" s="225">
        <f>SUM(I61:I69)</f>
        <v>58929</v>
      </c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222"/>
      <c r="I71" s="222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222"/>
      <c r="I72" s="222"/>
    </row>
    <row r="73" spans="1:9" ht="18.75" x14ac:dyDescent="0.3">
      <c r="A73" s="23" t="s">
        <v>69</v>
      </c>
      <c r="B73" s="15">
        <v>3481</v>
      </c>
      <c r="C73" s="6">
        <f>SUM(H73:I73)</f>
        <v>7459</v>
      </c>
      <c r="D73" s="7">
        <v>916013</v>
      </c>
      <c r="E73" s="26">
        <f>D73/B73</f>
        <v>263.14650962367136</v>
      </c>
      <c r="F73" s="16"/>
      <c r="G73" s="16"/>
      <c r="H73" s="217">
        <v>3241</v>
      </c>
      <c r="I73" s="217">
        <v>4218</v>
      </c>
    </row>
    <row r="74" spans="1:9" ht="18.75" x14ac:dyDescent="0.3">
      <c r="A74" s="25" t="s">
        <v>70</v>
      </c>
      <c r="B74" s="8">
        <v>5779</v>
      </c>
      <c r="C74" s="6">
        <f t="shared" ref="C74:C78" si="15">SUM(H74:I74)</f>
        <v>11359</v>
      </c>
      <c r="D74" s="8">
        <v>1397977</v>
      </c>
      <c r="E74" s="26">
        <f t="shared" ref="E74:E78" si="16">D74/B74</f>
        <v>241.90638518774875</v>
      </c>
      <c r="F74" s="16"/>
      <c r="G74" s="16"/>
      <c r="H74" s="217">
        <v>4917</v>
      </c>
      <c r="I74" s="217">
        <v>6442</v>
      </c>
    </row>
    <row r="75" spans="1:9" ht="18.75" x14ac:dyDescent="0.3">
      <c r="A75" s="25" t="s">
        <v>68</v>
      </c>
      <c r="B75" s="8">
        <v>7160</v>
      </c>
      <c r="C75" s="6">
        <f t="shared" si="15"/>
        <v>15068</v>
      </c>
      <c r="D75" s="8">
        <v>1852514</v>
      </c>
      <c r="E75" s="26">
        <f t="shared" si="16"/>
        <v>258.73100558659218</v>
      </c>
      <c r="F75" s="16"/>
      <c r="G75" s="16"/>
      <c r="H75" s="217">
        <v>6412</v>
      </c>
      <c r="I75" s="217">
        <v>8656</v>
      </c>
    </row>
    <row r="76" spans="1:9" ht="18.75" x14ac:dyDescent="0.3">
      <c r="A76" s="25" t="s">
        <v>71</v>
      </c>
      <c r="B76" s="8">
        <v>3468</v>
      </c>
      <c r="C76" s="6">
        <f t="shared" si="15"/>
        <v>6291</v>
      </c>
      <c r="D76" s="8">
        <v>881177</v>
      </c>
      <c r="E76" s="26">
        <f t="shared" si="16"/>
        <v>254.08794694348327</v>
      </c>
      <c r="F76" s="16"/>
      <c r="G76" s="16"/>
      <c r="H76" s="217">
        <v>2890</v>
      </c>
      <c r="I76" s="217">
        <v>3401</v>
      </c>
    </row>
    <row r="77" spans="1:9" ht="18.75" x14ac:dyDescent="0.3">
      <c r="A77" s="25" t="s">
        <v>72</v>
      </c>
      <c r="B77" s="8">
        <v>5238</v>
      </c>
      <c r="C77" s="6">
        <f t="shared" si="15"/>
        <v>11006</v>
      </c>
      <c r="D77" s="8">
        <v>1351906</v>
      </c>
      <c r="E77" s="26">
        <f t="shared" si="16"/>
        <v>258.09583810614737</v>
      </c>
      <c r="F77" s="16"/>
      <c r="G77" s="16"/>
      <c r="H77" s="217">
        <v>4769</v>
      </c>
      <c r="I77" s="217">
        <v>6237</v>
      </c>
    </row>
    <row r="78" spans="1:9" ht="19.5" thickBot="1" x14ac:dyDescent="0.35">
      <c r="A78" s="27" t="s">
        <v>73</v>
      </c>
      <c r="B78" s="9">
        <v>3447</v>
      </c>
      <c r="C78" s="6">
        <f t="shared" si="15"/>
        <v>7666</v>
      </c>
      <c r="D78" s="9">
        <v>919587</v>
      </c>
      <c r="E78" s="26">
        <f t="shared" si="16"/>
        <v>266.77893820713666</v>
      </c>
      <c r="F78" s="16"/>
      <c r="G78" s="16"/>
      <c r="H78" s="223">
        <v>3406</v>
      </c>
      <c r="I78" s="223">
        <v>4260</v>
      </c>
    </row>
    <row r="79" spans="1:9" ht="19.5" thickBot="1" x14ac:dyDescent="0.35">
      <c r="A79" s="28" t="s">
        <v>49</v>
      </c>
      <c r="B79" s="39">
        <f>SUM(B73:B78)</f>
        <v>28573</v>
      </c>
      <c r="C79" s="39">
        <f t="shared" ref="C79:D79" si="17">SUM(C73:C78)</f>
        <v>58849</v>
      </c>
      <c r="D79" s="39">
        <f t="shared" si="17"/>
        <v>7319174</v>
      </c>
      <c r="E79" s="30">
        <f>D79/B79</f>
        <v>256.15700136492495</v>
      </c>
      <c r="F79" s="16"/>
      <c r="G79" s="16"/>
      <c r="H79" s="224">
        <f>SUM(H73:H78)</f>
        <v>25635</v>
      </c>
      <c r="I79" s="225">
        <f>SUM(I73:I78)</f>
        <v>33214</v>
      </c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222"/>
      <c r="I80" s="222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222"/>
      <c r="I81" s="222"/>
    </row>
    <row r="82" spans="1:9" ht="18.75" x14ac:dyDescent="0.3">
      <c r="A82" s="23" t="s">
        <v>75</v>
      </c>
      <c r="B82" s="15">
        <v>1930</v>
      </c>
      <c r="C82" s="6">
        <f>SUM(H82:I82)</f>
        <v>4032</v>
      </c>
      <c r="D82" s="7">
        <v>495141</v>
      </c>
      <c r="E82" s="26">
        <f>D82/B82</f>
        <v>256.54974093264246</v>
      </c>
      <c r="F82" s="16"/>
      <c r="G82" s="16"/>
      <c r="H82" s="217">
        <v>1632</v>
      </c>
      <c r="I82" s="217">
        <v>2400</v>
      </c>
    </row>
    <row r="83" spans="1:9" ht="18.75" x14ac:dyDescent="0.3">
      <c r="A83" s="25" t="s">
        <v>76</v>
      </c>
      <c r="B83" s="8">
        <v>135</v>
      </c>
      <c r="C83" s="6">
        <f t="shared" ref="C83:C91" si="18">SUM(H83:I83)</f>
        <v>295</v>
      </c>
      <c r="D83" s="8">
        <v>33984</v>
      </c>
      <c r="E83" s="26">
        <f t="shared" ref="E83:E91" si="19">D83/B83</f>
        <v>251.73333333333332</v>
      </c>
      <c r="F83" s="16"/>
      <c r="G83" s="16"/>
      <c r="H83" s="217">
        <v>130</v>
      </c>
      <c r="I83" s="217">
        <v>165</v>
      </c>
    </row>
    <row r="84" spans="1:9" ht="18.75" x14ac:dyDescent="0.3">
      <c r="A84" s="25" t="s">
        <v>77</v>
      </c>
      <c r="B84" s="8">
        <v>5940</v>
      </c>
      <c r="C84" s="6">
        <f t="shared" si="18"/>
        <v>12404</v>
      </c>
      <c r="D84" s="8">
        <v>1531013</v>
      </c>
      <c r="E84" s="26">
        <f t="shared" si="19"/>
        <v>257.74629629629629</v>
      </c>
      <c r="F84" s="16"/>
      <c r="G84" s="16"/>
      <c r="H84" s="217">
        <v>4899</v>
      </c>
      <c r="I84" s="217">
        <v>7505</v>
      </c>
    </row>
    <row r="85" spans="1:9" ht="18.75" x14ac:dyDescent="0.3">
      <c r="A85" s="25" t="s">
        <v>74</v>
      </c>
      <c r="B85" s="8">
        <v>9741</v>
      </c>
      <c r="C85" s="6">
        <f t="shared" si="18"/>
        <v>19520</v>
      </c>
      <c r="D85" s="8">
        <v>2413498</v>
      </c>
      <c r="E85" s="26">
        <f t="shared" si="19"/>
        <v>247.76696437737399</v>
      </c>
      <c r="F85" s="16"/>
      <c r="G85" s="16"/>
      <c r="H85" s="217">
        <v>8095</v>
      </c>
      <c r="I85" s="217">
        <v>11425</v>
      </c>
    </row>
    <row r="86" spans="1:9" ht="18.75" x14ac:dyDescent="0.3">
      <c r="A86" s="25" t="s">
        <v>78</v>
      </c>
      <c r="B86" s="8">
        <v>7247</v>
      </c>
      <c r="C86" s="6">
        <f t="shared" si="18"/>
        <v>15352</v>
      </c>
      <c r="D86" s="8">
        <v>1901713</v>
      </c>
      <c r="E86" s="26">
        <f t="shared" si="19"/>
        <v>262.41382641092866</v>
      </c>
      <c r="F86" s="16"/>
      <c r="G86" s="16"/>
      <c r="H86" s="217">
        <v>6570</v>
      </c>
      <c r="I86" s="217">
        <v>8782</v>
      </c>
    </row>
    <row r="87" spans="1:9" ht="18.75" x14ac:dyDescent="0.3">
      <c r="A87" s="25" t="s">
        <v>79</v>
      </c>
      <c r="B87" s="8">
        <v>6037</v>
      </c>
      <c r="C87" s="6">
        <f t="shared" si="18"/>
        <v>12412</v>
      </c>
      <c r="D87" s="8">
        <v>1538814</v>
      </c>
      <c r="E87" s="26">
        <f t="shared" si="19"/>
        <v>254.89713433824747</v>
      </c>
      <c r="F87" s="16"/>
      <c r="G87" s="16"/>
      <c r="H87" s="217">
        <v>5313</v>
      </c>
      <c r="I87" s="217">
        <v>7099</v>
      </c>
    </row>
    <row r="88" spans="1:9" ht="18.75" x14ac:dyDescent="0.3">
      <c r="A88" s="25" t="s">
        <v>80</v>
      </c>
      <c r="B88" s="8">
        <v>2453</v>
      </c>
      <c r="C88" s="6">
        <f t="shared" si="18"/>
        <v>5044</v>
      </c>
      <c r="D88" s="8">
        <v>607645</v>
      </c>
      <c r="E88" s="26">
        <f t="shared" si="19"/>
        <v>247.71504280472891</v>
      </c>
      <c r="F88" s="16"/>
      <c r="G88" s="16"/>
      <c r="H88" s="217">
        <v>2278</v>
      </c>
      <c r="I88" s="217">
        <v>2766</v>
      </c>
    </row>
    <row r="89" spans="1:9" ht="18.75" x14ac:dyDescent="0.3">
      <c r="A89" s="25" t="s">
        <v>81</v>
      </c>
      <c r="B89" s="8">
        <v>4467</v>
      </c>
      <c r="C89" s="6">
        <f t="shared" si="18"/>
        <v>9324</v>
      </c>
      <c r="D89" s="8">
        <v>1150513</v>
      </c>
      <c r="E89" s="26">
        <f>D89/B89</f>
        <v>257.55831654354154</v>
      </c>
      <c r="F89" s="16"/>
      <c r="G89" s="16"/>
      <c r="H89" s="217">
        <v>3999</v>
      </c>
      <c r="I89" s="217">
        <v>5325</v>
      </c>
    </row>
    <row r="90" spans="1:9" ht="18.75" x14ac:dyDescent="0.3">
      <c r="A90" s="25" t="s">
        <v>82</v>
      </c>
      <c r="B90" s="8">
        <v>1801</v>
      </c>
      <c r="C90" s="6">
        <f t="shared" si="18"/>
        <v>3702</v>
      </c>
      <c r="D90" s="8">
        <v>454504</v>
      </c>
      <c r="E90" s="26">
        <f t="shared" si="19"/>
        <v>252.36202109938924</v>
      </c>
      <c r="F90" s="16"/>
      <c r="G90" s="16"/>
      <c r="H90" s="217">
        <v>1645</v>
      </c>
      <c r="I90" s="217">
        <v>2057</v>
      </c>
    </row>
    <row r="91" spans="1:9" ht="19.5" thickBot="1" x14ac:dyDescent="0.35">
      <c r="A91" s="27" t="s">
        <v>83</v>
      </c>
      <c r="B91" s="9">
        <v>7961</v>
      </c>
      <c r="C91" s="6">
        <f t="shared" si="18"/>
        <v>16462</v>
      </c>
      <c r="D91" s="9">
        <v>2028096</v>
      </c>
      <c r="E91" s="26">
        <f t="shared" si="19"/>
        <v>254.753925386258</v>
      </c>
      <c r="F91" s="16"/>
      <c r="G91" s="16"/>
      <c r="H91" s="223">
        <v>7328</v>
      </c>
      <c r="I91" s="223">
        <v>9134</v>
      </c>
    </row>
    <row r="92" spans="1:9" ht="19.5" thickBot="1" x14ac:dyDescent="0.35">
      <c r="A92" s="28" t="s">
        <v>49</v>
      </c>
      <c r="B92" s="39">
        <f>SUM(B82:B91)</f>
        <v>47712</v>
      </c>
      <c r="C92" s="39">
        <f t="shared" ref="C92:D92" si="20">SUM(C82:C91)</f>
        <v>98547</v>
      </c>
      <c r="D92" s="39">
        <f t="shared" si="20"/>
        <v>12154921</v>
      </c>
      <c r="E92" s="30">
        <f>D92/B92</f>
        <v>254.75605717639169</v>
      </c>
      <c r="F92" s="16"/>
      <c r="G92" s="16"/>
      <c r="H92" s="224">
        <f>SUM(H82:H91)</f>
        <v>41889</v>
      </c>
      <c r="I92" s="225">
        <f>SUM(I82:I91)</f>
        <v>56658</v>
      </c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222"/>
      <c r="I93" s="222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222"/>
      <c r="I94" s="222"/>
    </row>
    <row r="95" spans="1:9" ht="18.75" x14ac:dyDescent="0.3">
      <c r="A95" s="23" t="s">
        <v>85</v>
      </c>
      <c r="B95" s="15">
        <v>4795</v>
      </c>
      <c r="C95" s="6">
        <f>SUM(H95:I95)</f>
        <v>9901</v>
      </c>
      <c r="D95" s="7">
        <v>1217417</v>
      </c>
      <c r="E95" s="26">
        <f>D95/B95</f>
        <v>253.89301355578729</v>
      </c>
      <c r="F95" s="16"/>
      <c r="G95" s="16"/>
      <c r="H95" s="217">
        <v>4505</v>
      </c>
      <c r="I95" s="217">
        <v>5396</v>
      </c>
    </row>
    <row r="96" spans="1:9" ht="18.75" x14ac:dyDescent="0.3">
      <c r="A96" s="25" t="s">
        <v>86</v>
      </c>
      <c r="B96" s="8">
        <v>6467</v>
      </c>
      <c r="C96" s="6">
        <f t="shared" ref="C96:C104" si="21">SUM(H96:I96)</f>
        <v>13775</v>
      </c>
      <c r="D96" s="8">
        <v>1700680</v>
      </c>
      <c r="E96" s="26">
        <f t="shared" ref="E96:E104" si="22">D96/B96</f>
        <v>262.97819700015464</v>
      </c>
      <c r="F96" s="16"/>
      <c r="G96" s="16"/>
      <c r="H96" s="217">
        <v>5925</v>
      </c>
      <c r="I96" s="217">
        <v>7850</v>
      </c>
    </row>
    <row r="97" spans="1:9" ht="18.75" x14ac:dyDescent="0.3">
      <c r="A97" s="25" t="s">
        <v>87</v>
      </c>
      <c r="B97" s="8">
        <v>3792</v>
      </c>
      <c r="C97" s="6">
        <f t="shared" si="21"/>
        <v>8374</v>
      </c>
      <c r="D97" s="8">
        <v>1022422</v>
      </c>
      <c r="E97" s="26">
        <f t="shared" si="22"/>
        <v>269.62605485232069</v>
      </c>
      <c r="F97" s="16"/>
      <c r="G97" s="16"/>
      <c r="H97" s="217">
        <v>3643</v>
      </c>
      <c r="I97" s="217">
        <v>4731</v>
      </c>
    </row>
    <row r="98" spans="1:9" ht="18.75" x14ac:dyDescent="0.3">
      <c r="A98" s="25" t="s">
        <v>88</v>
      </c>
      <c r="B98" s="8">
        <v>2003</v>
      </c>
      <c r="C98" s="6">
        <f t="shared" si="21"/>
        <v>3820</v>
      </c>
      <c r="D98" s="8">
        <v>475285</v>
      </c>
      <c r="E98" s="26">
        <f t="shared" si="22"/>
        <v>237.28657014478281</v>
      </c>
      <c r="F98" s="16"/>
      <c r="G98" s="16"/>
      <c r="H98" s="217">
        <v>1560</v>
      </c>
      <c r="I98" s="217">
        <v>2260</v>
      </c>
    </row>
    <row r="99" spans="1:9" ht="18.75" x14ac:dyDescent="0.3">
      <c r="A99" s="25" t="s">
        <v>89</v>
      </c>
      <c r="B99" s="8">
        <v>4334</v>
      </c>
      <c r="C99" s="6">
        <f t="shared" si="21"/>
        <v>9362</v>
      </c>
      <c r="D99" s="8">
        <v>1142474</v>
      </c>
      <c r="E99" s="26">
        <f t="shared" si="22"/>
        <v>263.60729118597141</v>
      </c>
      <c r="F99" s="16"/>
      <c r="G99" s="16"/>
      <c r="H99" s="217">
        <v>4152</v>
      </c>
      <c r="I99" s="217">
        <v>5210</v>
      </c>
    </row>
    <row r="100" spans="1:9" ht="18.75" x14ac:dyDescent="0.3">
      <c r="A100" s="25" t="s">
        <v>90</v>
      </c>
      <c r="B100" s="8">
        <v>1031</v>
      </c>
      <c r="C100" s="6">
        <f t="shared" si="21"/>
        <v>2519</v>
      </c>
      <c r="D100" s="8">
        <v>302377</v>
      </c>
      <c r="E100" s="26">
        <f t="shared" si="22"/>
        <v>293.2851600387973</v>
      </c>
      <c r="F100" s="16"/>
      <c r="G100" s="16"/>
      <c r="H100" s="217">
        <v>1219</v>
      </c>
      <c r="I100" s="217">
        <v>1300</v>
      </c>
    </row>
    <row r="101" spans="1:9" ht="18.75" x14ac:dyDescent="0.3">
      <c r="A101" s="25" t="s">
        <v>91</v>
      </c>
      <c r="B101" s="8">
        <v>7103</v>
      </c>
      <c r="C101" s="6">
        <f t="shared" si="21"/>
        <v>14611</v>
      </c>
      <c r="D101" s="8">
        <v>1803663</v>
      </c>
      <c r="E101" s="26">
        <f t="shared" si="22"/>
        <v>253.92974799380542</v>
      </c>
      <c r="F101" s="16"/>
      <c r="G101" s="16"/>
      <c r="H101" s="217">
        <v>5877</v>
      </c>
      <c r="I101" s="217">
        <v>8734</v>
      </c>
    </row>
    <row r="102" spans="1:9" ht="18.75" x14ac:dyDescent="0.3">
      <c r="A102" s="25" t="s">
        <v>92</v>
      </c>
      <c r="B102" s="8">
        <v>6501</v>
      </c>
      <c r="C102" s="6">
        <f t="shared" si="21"/>
        <v>12493</v>
      </c>
      <c r="D102" s="8">
        <v>1565350</v>
      </c>
      <c r="E102" s="26">
        <f t="shared" si="22"/>
        <v>240.78603291801261</v>
      </c>
      <c r="F102" s="16"/>
      <c r="G102" s="16"/>
      <c r="H102" s="217">
        <v>5255</v>
      </c>
      <c r="I102" s="217">
        <v>7238</v>
      </c>
    </row>
    <row r="103" spans="1:9" ht="18.75" x14ac:dyDescent="0.3">
      <c r="A103" s="46" t="s">
        <v>93</v>
      </c>
      <c r="B103" s="8">
        <v>3650</v>
      </c>
      <c r="C103" s="6">
        <f t="shared" si="21"/>
        <v>7969</v>
      </c>
      <c r="D103" s="8">
        <v>969312</v>
      </c>
      <c r="E103" s="26">
        <f t="shared" si="22"/>
        <v>265.56493150684929</v>
      </c>
      <c r="F103" s="16"/>
      <c r="G103" s="16"/>
      <c r="H103" s="217">
        <v>3579</v>
      </c>
      <c r="I103" s="217">
        <v>4390</v>
      </c>
    </row>
    <row r="104" spans="1:9" ht="19.5" thickBot="1" x14ac:dyDescent="0.35">
      <c r="A104" s="25" t="s">
        <v>94</v>
      </c>
      <c r="B104" s="9">
        <v>5597</v>
      </c>
      <c r="C104" s="6">
        <f t="shared" si="21"/>
        <v>11641</v>
      </c>
      <c r="D104" s="8">
        <v>1432368</v>
      </c>
      <c r="E104" s="26">
        <f t="shared" si="22"/>
        <v>255.91709844559585</v>
      </c>
      <c r="F104" s="16"/>
      <c r="G104" s="16"/>
      <c r="H104" s="223">
        <v>5127</v>
      </c>
      <c r="I104" s="223">
        <v>6514</v>
      </c>
    </row>
    <row r="105" spans="1:9" ht="19.5" thickBot="1" x14ac:dyDescent="0.35">
      <c r="A105" s="28" t="s">
        <v>49</v>
      </c>
      <c r="B105" s="39">
        <f>SUM(B95:B104)</f>
        <v>45273</v>
      </c>
      <c r="C105" s="39">
        <f t="shared" ref="C105:D105" si="23">SUM(C95:C104)</f>
        <v>94465</v>
      </c>
      <c r="D105" s="39">
        <f t="shared" si="23"/>
        <v>11631348</v>
      </c>
      <c r="E105" s="30">
        <f>D105/B105</f>
        <v>256.91577761579748</v>
      </c>
      <c r="F105" s="16"/>
      <c r="G105" s="16"/>
      <c r="H105" s="224">
        <f>SUM(H95:H104)</f>
        <v>40842</v>
      </c>
      <c r="I105" s="225">
        <f>SUM(I95:I104)</f>
        <v>53623</v>
      </c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222"/>
      <c r="I106" s="222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222"/>
      <c r="I107" s="222"/>
    </row>
    <row r="108" spans="1:9" ht="18.75" x14ac:dyDescent="0.3">
      <c r="A108" s="47" t="s">
        <v>96</v>
      </c>
      <c r="B108" s="214">
        <v>3483</v>
      </c>
      <c r="C108" s="6">
        <f>SUM(H108:I108)</f>
        <v>8433</v>
      </c>
      <c r="D108" s="7">
        <v>1029903</v>
      </c>
      <c r="E108" s="26">
        <f>D108/B108</f>
        <v>295.69422911283374</v>
      </c>
      <c r="F108" s="16"/>
      <c r="G108" s="16"/>
      <c r="H108" s="217">
        <v>3907</v>
      </c>
      <c r="I108" s="217">
        <v>4526</v>
      </c>
    </row>
    <row r="109" spans="1:9" ht="18.75" x14ac:dyDescent="0.3">
      <c r="A109" s="48" t="s">
        <v>97</v>
      </c>
      <c r="B109" s="8">
        <v>4943</v>
      </c>
      <c r="C109" s="6">
        <f t="shared" ref="C109:C121" si="24">SUM(H109:I109)</f>
        <v>9455</v>
      </c>
      <c r="D109" s="7">
        <v>1266111</v>
      </c>
      <c r="E109" s="26">
        <f t="shared" ref="E109:E121" si="25">D109/B109</f>
        <v>256.14222132308316</v>
      </c>
      <c r="F109" s="16"/>
      <c r="G109" s="16"/>
      <c r="H109" s="217">
        <v>4214</v>
      </c>
      <c r="I109" s="217">
        <v>5241</v>
      </c>
    </row>
    <row r="110" spans="1:9" ht="18.75" x14ac:dyDescent="0.3">
      <c r="A110" s="48" t="s">
        <v>98</v>
      </c>
      <c r="B110" s="8">
        <v>805</v>
      </c>
      <c r="C110" s="6">
        <f t="shared" si="24"/>
        <v>1873</v>
      </c>
      <c r="D110" s="8">
        <v>234214</v>
      </c>
      <c r="E110" s="26">
        <f t="shared" si="25"/>
        <v>290.94906832298136</v>
      </c>
      <c r="F110" s="16"/>
      <c r="G110" s="16"/>
      <c r="H110" s="217">
        <v>933</v>
      </c>
      <c r="I110" s="217">
        <v>940</v>
      </c>
    </row>
    <row r="111" spans="1:9" ht="18.75" x14ac:dyDescent="0.3">
      <c r="A111" s="48" t="s">
        <v>99</v>
      </c>
      <c r="B111" s="8">
        <v>6760</v>
      </c>
      <c r="C111" s="6">
        <f t="shared" si="24"/>
        <v>14780</v>
      </c>
      <c r="D111" s="8">
        <v>1811564</v>
      </c>
      <c r="E111" s="26">
        <f t="shared" si="25"/>
        <v>267.9828402366864</v>
      </c>
      <c r="F111" s="16"/>
      <c r="G111" s="16"/>
      <c r="H111" s="217">
        <v>6498</v>
      </c>
      <c r="I111" s="217">
        <v>8282</v>
      </c>
    </row>
    <row r="112" spans="1:9" ht="18.75" x14ac:dyDescent="0.3">
      <c r="A112" s="25" t="s">
        <v>100</v>
      </c>
      <c r="B112" s="8">
        <v>4030</v>
      </c>
      <c r="C112" s="6">
        <f t="shared" si="24"/>
        <v>9027</v>
      </c>
      <c r="D112" s="8">
        <v>1103457</v>
      </c>
      <c r="E112" s="26">
        <f t="shared" si="25"/>
        <v>273.8106699751861</v>
      </c>
      <c r="F112" s="16"/>
      <c r="G112" s="16"/>
      <c r="H112" s="217">
        <v>4027</v>
      </c>
      <c r="I112" s="217">
        <v>5000</v>
      </c>
    </row>
    <row r="113" spans="1:9" ht="18.75" x14ac:dyDescent="0.3">
      <c r="A113" s="25" t="s">
        <v>101</v>
      </c>
      <c r="B113" s="8">
        <v>3295</v>
      </c>
      <c r="C113" s="6">
        <f t="shared" si="24"/>
        <v>8070</v>
      </c>
      <c r="D113" s="8">
        <v>981572</v>
      </c>
      <c r="E113" s="26">
        <f t="shared" si="25"/>
        <v>297.89742033383914</v>
      </c>
      <c r="F113" s="16"/>
      <c r="G113" s="16"/>
      <c r="H113" s="217">
        <v>3842</v>
      </c>
      <c r="I113" s="217">
        <v>4228</v>
      </c>
    </row>
    <row r="114" spans="1:9" ht="18.75" x14ac:dyDescent="0.3">
      <c r="A114" s="25" t="s">
        <v>102</v>
      </c>
      <c r="B114" s="8">
        <v>7437</v>
      </c>
      <c r="C114" s="6">
        <f t="shared" si="24"/>
        <v>17080</v>
      </c>
      <c r="D114" s="8">
        <v>2073023</v>
      </c>
      <c r="E114" s="26">
        <f t="shared" si="25"/>
        <v>278.74452064004305</v>
      </c>
      <c r="F114" s="16"/>
      <c r="G114" s="16"/>
      <c r="H114" s="217">
        <v>7338</v>
      </c>
      <c r="I114" s="217">
        <v>9742</v>
      </c>
    </row>
    <row r="115" spans="1:9" ht="18.75" x14ac:dyDescent="0.3">
      <c r="A115" s="25" t="s">
        <v>103</v>
      </c>
      <c r="B115" s="8">
        <v>5169</v>
      </c>
      <c r="C115" s="6">
        <f t="shared" si="24"/>
        <v>12169</v>
      </c>
      <c r="D115" s="8">
        <v>1474425</v>
      </c>
      <c r="E115" s="26">
        <f t="shared" si="25"/>
        <v>285.24376088218224</v>
      </c>
      <c r="F115" s="16"/>
      <c r="G115" s="16"/>
      <c r="H115" s="217">
        <v>5891</v>
      </c>
      <c r="I115" s="217">
        <v>6278</v>
      </c>
    </row>
    <row r="116" spans="1:9" ht="18.75" x14ac:dyDescent="0.3">
      <c r="A116" s="25" t="s">
        <v>104</v>
      </c>
      <c r="B116" s="8">
        <v>4175</v>
      </c>
      <c r="C116" s="6">
        <f t="shared" si="24"/>
        <v>10047</v>
      </c>
      <c r="D116" s="8">
        <v>1213980</v>
      </c>
      <c r="E116" s="26">
        <f t="shared" si="25"/>
        <v>290.7736526946108</v>
      </c>
      <c r="F116" s="16"/>
      <c r="G116" s="16"/>
      <c r="H116" s="217">
        <v>4537</v>
      </c>
      <c r="I116" s="217">
        <v>5510</v>
      </c>
    </row>
    <row r="117" spans="1:9" ht="18.75" x14ac:dyDescent="0.3">
      <c r="A117" s="25" t="s">
        <v>105</v>
      </c>
      <c r="B117" s="8">
        <v>6228</v>
      </c>
      <c r="C117" s="6">
        <f t="shared" si="24"/>
        <v>12941</v>
      </c>
      <c r="D117" s="8">
        <v>1592350</v>
      </c>
      <c r="E117" s="26">
        <f t="shared" si="25"/>
        <v>255.67597944765575</v>
      </c>
      <c r="F117" s="16"/>
      <c r="G117" s="16"/>
      <c r="H117" s="217">
        <v>5302</v>
      </c>
      <c r="I117" s="217">
        <v>7639</v>
      </c>
    </row>
    <row r="118" spans="1:9" ht="18.75" x14ac:dyDescent="0.3">
      <c r="A118" s="25" t="s">
        <v>106</v>
      </c>
      <c r="B118" s="8">
        <v>7141</v>
      </c>
      <c r="C118" s="6">
        <f t="shared" si="24"/>
        <v>16978</v>
      </c>
      <c r="D118" s="8">
        <v>2068535</v>
      </c>
      <c r="E118" s="26">
        <f t="shared" si="25"/>
        <v>289.67021425570647</v>
      </c>
      <c r="F118" s="16"/>
      <c r="G118" s="16"/>
      <c r="H118" s="217">
        <v>7216</v>
      </c>
      <c r="I118" s="217">
        <v>9762</v>
      </c>
    </row>
    <row r="119" spans="1:9" ht="18.75" x14ac:dyDescent="0.3">
      <c r="A119" s="25" t="s">
        <v>107</v>
      </c>
      <c r="B119" s="8">
        <v>14300</v>
      </c>
      <c r="C119" s="6">
        <f t="shared" si="24"/>
        <v>31926</v>
      </c>
      <c r="D119" s="8">
        <v>3922098</v>
      </c>
      <c r="E119" s="26">
        <f t="shared" si="25"/>
        <v>274.27258741258743</v>
      </c>
      <c r="F119" s="16"/>
      <c r="G119" s="16"/>
      <c r="H119" s="217">
        <v>13443</v>
      </c>
      <c r="I119" s="217">
        <v>18483</v>
      </c>
    </row>
    <row r="120" spans="1:9" ht="18.75" x14ac:dyDescent="0.3">
      <c r="A120" s="25" t="s">
        <v>108</v>
      </c>
      <c r="B120" s="8">
        <v>4810</v>
      </c>
      <c r="C120" s="6">
        <f t="shared" si="24"/>
        <v>11239</v>
      </c>
      <c r="D120" s="8">
        <v>1368442</v>
      </c>
      <c r="E120" s="26">
        <f t="shared" si="25"/>
        <v>284.49937629937631</v>
      </c>
      <c r="F120" s="16"/>
      <c r="G120" s="16"/>
      <c r="H120" s="217">
        <v>5108</v>
      </c>
      <c r="I120" s="217">
        <v>6131</v>
      </c>
    </row>
    <row r="121" spans="1:9" ht="19.5" thickBot="1" x14ac:dyDescent="0.35">
      <c r="A121" s="25" t="s">
        <v>109</v>
      </c>
      <c r="B121" s="9">
        <v>7228</v>
      </c>
      <c r="C121" s="6">
        <f t="shared" si="24"/>
        <v>15751</v>
      </c>
      <c r="D121" s="8">
        <v>1930950</v>
      </c>
      <c r="E121" s="26">
        <f t="shared" si="25"/>
        <v>267.14858882125071</v>
      </c>
      <c r="F121" s="16"/>
      <c r="G121" s="16"/>
      <c r="H121" s="223">
        <v>6961</v>
      </c>
      <c r="I121" s="223">
        <v>8790</v>
      </c>
    </row>
    <row r="122" spans="1:9" ht="19.5" thickBot="1" x14ac:dyDescent="0.35">
      <c r="A122" s="28" t="s">
        <v>49</v>
      </c>
      <c r="B122" s="39">
        <f>SUM(B108:B121)</f>
        <v>79804</v>
      </c>
      <c r="C122" s="39">
        <f t="shared" ref="C122:D122" si="26">SUM(C108:C121)</f>
        <v>179769</v>
      </c>
      <c r="D122" s="39">
        <f t="shared" si="26"/>
        <v>22070624</v>
      </c>
      <c r="E122" s="30">
        <f>D122/B122</f>
        <v>276.56037291363839</v>
      </c>
      <c r="F122" s="16"/>
      <c r="G122" s="16"/>
      <c r="H122" s="224">
        <f>SUM(H108:H121)</f>
        <v>79217</v>
      </c>
      <c r="I122" s="225">
        <f>SUM(I108:I121)</f>
        <v>100552</v>
      </c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222"/>
      <c r="I123" s="222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222"/>
      <c r="I124" s="222"/>
    </row>
    <row r="125" spans="1:9" ht="18.75" x14ac:dyDescent="0.3">
      <c r="A125" s="23" t="s">
        <v>111</v>
      </c>
      <c r="B125" s="15">
        <v>1288</v>
      </c>
      <c r="C125" s="6">
        <f>SUM(H125:I125)</f>
        <v>3023</v>
      </c>
      <c r="D125" s="7">
        <v>366129</v>
      </c>
      <c r="E125" s="26">
        <f>D125/B125</f>
        <v>284.26164596273293</v>
      </c>
      <c r="F125" s="16"/>
      <c r="G125" s="16"/>
      <c r="H125" s="217">
        <v>1192</v>
      </c>
      <c r="I125" s="217">
        <v>1831</v>
      </c>
    </row>
    <row r="126" spans="1:9" ht="18.75" x14ac:dyDescent="0.3">
      <c r="A126" s="25" t="s">
        <v>112</v>
      </c>
      <c r="B126" s="8">
        <v>4032</v>
      </c>
      <c r="C126" s="6">
        <f t="shared" ref="C126:C135" si="27">SUM(H126:I126)</f>
        <v>8350</v>
      </c>
      <c r="D126" s="8">
        <v>1034847</v>
      </c>
      <c r="E126" s="26">
        <f t="shared" ref="E126:E136" si="28">D126/B126</f>
        <v>256.65848214285717</v>
      </c>
      <c r="F126" s="16"/>
      <c r="G126" s="16"/>
      <c r="H126" s="217">
        <v>3188</v>
      </c>
      <c r="I126" s="217">
        <v>5162</v>
      </c>
    </row>
    <row r="127" spans="1:9" ht="18.75" x14ac:dyDescent="0.3">
      <c r="A127" s="25" t="s">
        <v>113</v>
      </c>
      <c r="B127" s="8">
        <v>1418</v>
      </c>
      <c r="C127" s="6">
        <f t="shared" si="27"/>
        <v>2991</v>
      </c>
      <c r="D127" s="8">
        <v>368858</v>
      </c>
      <c r="E127" s="26">
        <f t="shared" si="28"/>
        <v>260.12552891396331</v>
      </c>
      <c r="F127" s="16"/>
      <c r="G127" s="16"/>
      <c r="H127" s="217">
        <v>1199</v>
      </c>
      <c r="I127" s="217">
        <v>1792</v>
      </c>
    </row>
    <row r="128" spans="1:9" ht="18.75" x14ac:dyDescent="0.3">
      <c r="A128" s="25" t="s">
        <v>114</v>
      </c>
      <c r="B128" s="8">
        <v>4351</v>
      </c>
      <c r="C128" s="6">
        <f t="shared" si="27"/>
        <v>8698</v>
      </c>
      <c r="D128" s="8">
        <v>1081221</v>
      </c>
      <c r="E128" s="26">
        <f t="shared" si="28"/>
        <v>248.49942541944381</v>
      </c>
      <c r="F128" s="16"/>
      <c r="G128" s="16"/>
      <c r="H128" s="217">
        <v>3731</v>
      </c>
      <c r="I128" s="217">
        <v>4967</v>
      </c>
    </row>
    <row r="129" spans="1:9" ht="18.75" x14ac:dyDescent="0.3">
      <c r="A129" s="25" t="s">
        <v>115</v>
      </c>
      <c r="B129" s="8">
        <v>6216</v>
      </c>
      <c r="C129" s="6">
        <f t="shared" si="27"/>
        <v>10799</v>
      </c>
      <c r="D129" s="8">
        <v>1363585</v>
      </c>
      <c r="E129" s="26">
        <f t="shared" si="28"/>
        <v>219.36695624195625</v>
      </c>
      <c r="F129" s="16"/>
      <c r="G129" s="16"/>
      <c r="H129" s="217">
        <v>4418</v>
      </c>
      <c r="I129" s="217">
        <v>6381</v>
      </c>
    </row>
    <row r="130" spans="1:9" ht="18.75" x14ac:dyDescent="0.3">
      <c r="A130" s="25" t="s">
        <v>116</v>
      </c>
      <c r="B130" s="8">
        <v>5512</v>
      </c>
      <c r="C130" s="6">
        <f t="shared" si="27"/>
        <v>12468</v>
      </c>
      <c r="D130" s="8">
        <v>1529433</v>
      </c>
      <c r="E130" s="26">
        <f t="shared" si="28"/>
        <v>277.47333091436866</v>
      </c>
      <c r="F130" s="16"/>
      <c r="G130" s="16"/>
      <c r="H130" s="217">
        <v>4697</v>
      </c>
      <c r="I130" s="217">
        <v>7771</v>
      </c>
    </row>
    <row r="131" spans="1:9" ht="18.75" x14ac:dyDescent="0.3">
      <c r="A131" s="25" t="s">
        <v>117</v>
      </c>
      <c r="B131" s="8">
        <v>5086</v>
      </c>
      <c r="C131" s="6">
        <f t="shared" si="27"/>
        <v>10629</v>
      </c>
      <c r="D131" s="8">
        <v>1330838</v>
      </c>
      <c r="E131" s="26">
        <f t="shared" si="28"/>
        <v>261.66692882422336</v>
      </c>
      <c r="F131" s="16"/>
      <c r="G131" s="16"/>
      <c r="H131" s="217">
        <v>4097</v>
      </c>
      <c r="I131" s="217">
        <v>6532</v>
      </c>
    </row>
    <row r="132" spans="1:9" ht="18.75" x14ac:dyDescent="0.3">
      <c r="A132" s="25" t="s">
        <v>118</v>
      </c>
      <c r="B132" s="8">
        <v>7523</v>
      </c>
      <c r="C132" s="6">
        <f t="shared" si="27"/>
        <v>16178</v>
      </c>
      <c r="D132" s="8">
        <v>1991517</v>
      </c>
      <c r="E132" s="26">
        <f t="shared" si="28"/>
        <v>264.72378040675261</v>
      </c>
      <c r="F132" s="16"/>
      <c r="G132" s="16"/>
      <c r="H132" s="217">
        <v>6013</v>
      </c>
      <c r="I132" s="217">
        <v>10165</v>
      </c>
    </row>
    <row r="133" spans="1:9" ht="18.75" x14ac:dyDescent="0.3">
      <c r="A133" s="25" t="s">
        <v>119</v>
      </c>
      <c r="B133" s="8">
        <v>6455</v>
      </c>
      <c r="C133" s="6">
        <f t="shared" si="27"/>
        <v>14586</v>
      </c>
      <c r="D133" s="8">
        <v>1792610</v>
      </c>
      <c r="E133" s="26">
        <f t="shared" si="28"/>
        <v>277.70875290472503</v>
      </c>
      <c r="F133" s="16"/>
      <c r="G133" s="16"/>
      <c r="H133" s="217">
        <v>5594</v>
      </c>
      <c r="I133" s="217">
        <v>8992</v>
      </c>
    </row>
    <row r="134" spans="1:9" ht="18.75" x14ac:dyDescent="0.3">
      <c r="A134" s="46" t="s">
        <v>120</v>
      </c>
      <c r="B134" s="8">
        <v>6517</v>
      </c>
      <c r="C134" s="6">
        <f t="shared" si="27"/>
        <v>13399</v>
      </c>
      <c r="D134" s="8">
        <v>1758852</v>
      </c>
      <c r="E134" s="26">
        <f t="shared" si="28"/>
        <v>269.88675771060304</v>
      </c>
      <c r="F134" s="16"/>
      <c r="G134" s="16"/>
      <c r="H134" s="217">
        <v>4998</v>
      </c>
      <c r="I134" s="217">
        <v>8401</v>
      </c>
    </row>
    <row r="135" spans="1:9" ht="19.5" thickBot="1" x14ac:dyDescent="0.35">
      <c r="A135" s="46" t="s">
        <v>121</v>
      </c>
      <c r="B135" s="55">
        <v>4881</v>
      </c>
      <c r="C135" s="6">
        <f t="shared" si="27"/>
        <v>8447</v>
      </c>
      <c r="D135" s="8">
        <v>1067845</v>
      </c>
      <c r="E135" s="26">
        <f t="shared" si="28"/>
        <v>218.77586560131121</v>
      </c>
      <c r="F135" s="16"/>
      <c r="G135" s="16"/>
      <c r="H135" s="223">
        <v>3364</v>
      </c>
      <c r="I135" s="223">
        <v>5083</v>
      </c>
    </row>
    <row r="136" spans="1:9" ht="19.5" thickBot="1" x14ac:dyDescent="0.35">
      <c r="A136" s="28" t="s">
        <v>49</v>
      </c>
      <c r="B136" s="39">
        <f>SUM(B125:B135)</f>
        <v>53279</v>
      </c>
      <c r="C136" s="39">
        <f>SUM(C125:C135)</f>
        <v>109568</v>
      </c>
      <c r="D136" s="39">
        <f>SUM(D125:D135)</f>
        <v>13685735</v>
      </c>
      <c r="E136" s="30">
        <f t="shared" si="28"/>
        <v>256.86921676457894</v>
      </c>
      <c r="F136" s="16"/>
      <c r="G136" s="16"/>
      <c r="H136" s="224">
        <f>SUM(H125:H135)</f>
        <v>42491</v>
      </c>
      <c r="I136" s="225">
        <f>SUM(I125:I135)</f>
        <v>67077</v>
      </c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222"/>
      <c r="I137" s="222"/>
    </row>
    <row r="138" spans="1:9" ht="19.5" thickBot="1" x14ac:dyDescent="0.35">
      <c r="A138" s="51" t="s">
        <v>122</v>
      </c>
      <c r="B138" s="49">
        <f>SUM(B136+B122+B105+B92+B79+B70+B58+B48+B32+B16)</f>
        <v>551274</v>
      </c>
      <c r="C138" s="49">
        <f t="shared" ref="C138" si="29">SUM(C136+C122+C105+C92+C79+C70+C58+C48+C32+C16)</f>
        <v>1170884</v>
      </c>
      <c r="D138" s="49">
        <f>SUM(D136+D122+D105+D92+D79+D70+D58+D48+D32+D16)</f>
        <v>144714548</v>
      </c>
      <c r="E138" s="42">
        <f>D138/B138</f>
        <v>262.50929301944223</v>
      </c>
      <c r="F138" s="16"/>
      <c r="G138" s="16"/>
      <c r="H138" s="224">
        <f>SUM(+H122+H105+H92+H79+H70+H58+H48+H32+H16)</f>
        <v>455743</v>
      </c>
      <c r="I138" s="225">
        <f>SUM(+I122+I105+I92+I79+I70+I58+I48+I32+I16)</f>
        <v>605573</v>
      </c>
    </row>
    <row r="139" spans="1:9" ht="18.75" x14ac:dyDescent="0.3">
      <c r="A139" s="50"/>
      <c r="B139" s="16"/>
      <c r="C139" s="16"/>
      <c r="D139" s="16"/>
      <c r="E139" s="16"/>
      <c r="F139" s="16"/>
      <c r="G139" s="16"/>
    </row>
    <row r="140" spans="1:9" ht="18.75" x14ac:dyDescent="0.3">
      <c r="A140" s="50"/>
      <c r="B140" s="16"/>
      <c r="C140" s="16"/>
      <c r="D140" s="16"/>
      <c r="E140" s="16"/>
      <c r="F140" s="16"/>
      <c r="G140" s="16"/>
    </row>
    <row r="141" spans="1:9" ht="18.75" x14ac:dyDescent="0.3">
      <c r="A141" s="50"/>
      <c r="B141" s="16"/>
      <c r="C141" s="16"/>
      <c r="D141" s="16"/>
      <c r="E141" s="16"/>
      <c r="F141" s="16"/>
      <c r="G141" s="16"/>
    </row>
    <row r="142" spans="1:9" ht="18.75" x14ac:dyDescent="0.3">
      <c r="A142" s="50"/>
      <c r="B142" s="16"/>
      <c r="C142" s="16"/>
      <c r="D142" s="16"/>
      <c r="E142" s="16"/>
      <c r="F142" s="16"/>
      <c r="G142" s="16"/>
    </row>
    <row r="143" spans="1:9" ht="18.75" x14ac:dyDescent="0.3">
      <c r="A143" s="50"/>
      <c r="B143" s="16"/>
      <c r="C143" s="16"/>
      <c r="D143" s="16"/>
      <c r="E143" s="16"/>
      <c r="F143" s="16"/>
      <c r="G143" s="16"/>
    </row>
    <row r="144" spans="1:9" ht="18.75" x14ac:dyDescent="0.3">
      <c r="A144" s="50"/>
      <c r="B144" s="16"/>
      <c r="C144" s="16"/>
      <c r="D144" s="16"/>
      <c r="E144" s="16"/>
      <c r="F144" s="16"/>
      <c r="G144" s="16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workbookViewId="0">
      <pane xSplit="1" ySplit="6" topLeftCell="B76" activePane="bottomRight" state="frozen"/>
      <selection pane="topRight" activeCell="B1" sqref="B1"/>
      <selection pane="bottomLeft" activeCell="A7" sqref="A7"/>
      <selection pane="bottomRight" activeCell="D92" sqref="D92"/>
    </sheetView>
  </sheetViews>
  <sheetFormatPr defaultRowHeight="15" x14ac:dyDescent="0.25"/>
  <cols>
    <col min="1" max="1" width="18.7109375" bestFit="1" customWidth="1"/>
    <col min="2" max="2" width="11.85546875" customWidth="1"/>
    <col min="3" max="3" width="12.7109375" bestFit="1" customWidth="1"/>
    <col min="4" max="4" width="15.7109375" bestFit="1" customWidth="1"/>
    <col min="5" max="5" width="16.85546875" customWidth="1"/>
    <col min="8" max="8" width="13.7109375" bestFit="1" customWidth="1"/>
    <col min="9" max="9" width="13.570312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124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154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6419</v>
      </c>
      <c r="C8" s="12">
        <f>SUM(H8:I8)</f>
        <v>14417</v>
      </c>
      <c r="D8" s="13">
        <v>1657188</v>
      </c>
      <c r="E8" s="24">
        <f>D8/B8</f>
        <v>258.16918523134444</v>
      </c>
      <c r="F8" s="16"/>
      <c r="G8" s="16"/>
      <c r="H8" s="217">
        <v>6368</v>
      </c>
      <c r="I8" s="217">
        <v>8049</v>
      </c>
    </row>
    <row r="9" spans="1:9" ht="18.75" x14ac:dyDescent="0.3">
      <c r="A9" s="25" t="s">
        <v>12</v>
      </c>
      <c r="B9" s="2">
        <v>5203</v>
      </c>
      <c r="C9" s="12">
        <f t="shared" ref="C9:C15" si="0">SUM(H9:I9)</f>
        <v>10876</v>
      </c>
      <c r="D9" s="2">
        <v>1275350</v>
      </c>
      <c r="E9" s="24">
        <f t="shared" ref="E9:E15" si="1">D9/B9</f>
        <v>245.11820103786278</v>
      </c>
      <c r="F9" s="16"/>
      <c r="G9" s="16"/>
      <c r="H9" s="217">
        <v>4789</v>
      </c>
      <c r="I9" s="217">
        <v>6087</v>
      </c>
    </row>
    <row r="10" spans="1:9" ht="18.75" x14ac:dyDescent="0.3">
      <c r="A10" s="25" t="s">
        <v>13</v>
      </c>
      <c r="B10" s="2">
        <v>5493</v>
      </c>
      <c r="C10" s="12">
        <f t="shared" si="0"/>
        <v>11165</v>
      </c>
      <c r="D10" s="2">
        <v>1313633</v>
      </c>
      <c r="E10" s="24">
        <f t="shared" si="1"/>
        <v>239.14673220462407</v>
      </c>
      <c r="F10" s="16"/>
      <c r="G10" s="16"/>
      <c r="H10" s="217">
        <v>4880</v>
      </c>
      <c r="I10" s="217">
        <v>6285</v>
      </c>
    </row>
    <row r="11" spans="1:9" ht="18.75" x14ac:dyDescent="0.3">
      <c r="A11" s="25" t="s">
        <v>14</v>
      </c>
      <c r="B11" s="2">
        <v>7185</v>
      </c>
      <c r="C11" s="12">
        <f t="shared" si="0"/>
        <v>15128</v>
      </c>
      <c r="D11" s="2">
        <v>1756105</v>
      </c>
      <c r="E11" s="24">
        <f t="shared" si="1"/>
        <v>244.41266527487821</v>
      </c>
      <c r="F11" s="16"/>
      <c r="G11" s="16"/>
      <c r="H11" s="217">
        <v>6737</v>
      </c>
      <c r="I11" s="217">
        <v>8391</v>
      </c>
    </row>
    <row r="12" spans="1:9" ht="18.75" x14ac:dyDescent="0.3">
      <c r="A12" s="25" t="s">
        <v>15</v>
      </c>
      <c r="B12" s="2">
        <v>1817</v>
      </c>
      <c r="C12" s="12">
        <f t="shared" si="0"/>
        <v>4045</v>
      </c>
      <c r="D12" s="2">
        <v>467169</v>
      </c>
      <c r="E12" s="24">
        <f t="shared" si="1"/>
        <v>257.11007154650525</v>
      </c>
      <c r="F12" s="16"/>
      <c r="G12" s="16"/>
      <c r="H12" s="217">
        <v>1926</v>
      </c>
      <c r="I12" s="217">
        <v>2119</v>
      </c>
    </row>
    <row r="13" spans="1:9" ht="18.75" x14ac:dyDescent="0.3">
      <c r="A13" s="25" t="s">
        <v>16</v>
      </c>
      <c r="B13" s="2">
        <v>7497</v>
      </c>
      <c r="C13" s="12">
        <f t="shared" si="0"/>
        <v>16817</v>
      </c>
      <c r="D13" s="2">
        <v>1952431</v>
      </c>
      <c r="E13" s="24">
        <f t="shared" si="1"/>
        <v>260.4283046551954</v>
      </c>
      <c r="F13" s="16"/>
      <c r="G13" s="16"/>
      <c r="H13" s="217">
        <v>7702</v>
      </c>
      <c r="I13" s="217">
        <v>9115</v>
      </c>
    </row>
    <row r="14" spans="1:9" ht="18.75" x14ac:dyDescent="0.3">
      <c r="A14" s="25" t="s">
        <v>17</v>
      </c>
      <c r="B14" s="2">
        <v>2644</v>
      </c>
      <c r="C14" s="12">
        <f t="shared" si="0"/>
        <v>5333</v>
      </c>
      <c r="D14" s="2">
        <v>623437</v>
      </c>
      <c r="E14" s="24">
        <f t="shared" si="1"/>
        <v>235.79311649016643</v>
      </c>
      <c r="F14" s="16"/>
      <c r="G14" s="16"/>
      <c r="H14" s="217">
        <v>2400</v>
      </c>
      <c r="I14" s="217">
        <v>2933</v>
      </c>
    </row>
    <row r="15" spans="1:9" ht="19.5" thickBot="1" x14ac:dyDescent="0.35">
      <c r="A15" s="27" t="s">
        <v>18</v>
      </c>
      <c r="B15" s="3">
        <v>9116</v>
      </c>
      <c r="C15" s="12">
        <f t="shared" si="0"/>
        <v>18744</v>
      </c>
      <c r="D15" s="10">
        <v>2202153</v>
      </c>
      <c r="E15" s="24">
        <f t="shared" si="1"/>
        <v>241.57009653356735</v>
      </c>
      <c r="F15" s="16"/>
      <c r="G15" s="16"/>
      <c r="H15" s="217">
        <v>8386</v>
      </c>
      <c r="I15" s="217">
        <v>10358</v>
      </c>
    </row>
    <row r="16" spans="1:9" ht="19.5" thickBot="1" x14ac:dyDescent="0.35">
      <c r="A16" s="28" t="s">
        <v>19</v>
      </c>
      <c r="B16" s="29">
        <f>SUM(B8:B15)</f>
        <v>45374</v>
      </c>
      <c r="C16" s="29">
        <f t="shared" ref="C16:D16" si="2">SUM(C8:C15)</f>
        <v>96525</v>
      </c>
      <c r="D16" s="29">
        <f t="shared" si="2"/>
        <v>11247466</v>
      </c>
      <c r="E16" s="30">
        <f>D16/B16</f>
        <v>247.88350156477279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34">
        <v>12661</v>
      </c>
      <c r="C19" s="14">
        <f>SUM(H19:I19)</f>
        <v>25404</v>
      </c>
      <c r="D19" s="5">
        <v>3000594</v>
      </c>
      <c r="E19" s="26">
        <f>D19/B19</f>
        <v>236.99502408972435</v>
      </c>
      <c r="F19" s="37"/>
      <c r="G19" s="37"/>
      <c r="H19" s="217">
        <v>11117</v>
      </c>
      <c r="I19" s="217">
        <v>14287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30">
        <v>5898</v>
      </c>
      <c r="C20" s="2">
        <f t="shared" ref="C20:C31" si="3">SUM(H20:I20)</f>
        <v>11329</v>
      </c>
      <c r="D20" s="2">
        <v>1346022</v>
      </c>
      <c r="E20" s="26">
        <f t="shared" ref="E20:E31" si="4">D20/B20</f>
        <v>228.21668362156663</v>
      </c>
      <c r="F20" s="37"/>
      <c r="G20" s="37"/>
      <c r="H20" s="217">
        <v>4868</v>
      </c>
      <c r="I20" s="217">
        <v>6461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231">
        <v>5160</v>
      </c>
      <c r="C21" s="2">
        <f t="shared" si="3"/>
        <v>10672</v>
      </c>
      <c r="D21" s="8">
        <v>1253531</v>
      </c>
      <c r="E21" s="26">
        <f t="shared" si="4"/>
        <v>242.93236434108528</v>
      </c>
      <c r="F21" s="1"/>
      <c r="G21" s="1"/>
      <c r="H21" s="217">
        <v>4631</v>
      </c>
      <c r="I21" s="217">
        <v>6041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231">
        <v>6475</v>
      </c>
      <c r="C22" s="2">
        <f t="shared" si="3"/>
        <v>13604</v>
      </c>
      <c r="D22" s="8">
        <v>1585977</v>
      </c>
      <c r="E22" s="26">
        <f t="shared" si="4"/>
        <v>244.93853281853282</v>
      </c>
      <c r="F22" s="1"/>
      <c r="G22" s="1"/>
      <c r="H22" s="217">
        <v>6116</v>
      </c>
      <c r="I22" s="217">
        <v>7488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231">
        <v>4171</v>
      </c>
      <c r="C23" s="2">
        <f t="shared" si="3"/>
        <v>9193</v>
      </c>
      <c r="D23" s="8">
        <v>1061098</v>
      </c>
      <c r="E23" s="26">
        <f t="shared" si="4"/>
        <v>254.39894509709902</v>
      </c>
      <c r="F23" s="1"/>
      <c r="G23" s="1"/>
      <c r="H23" s="217">
        <v>4131</v>
      </c>
      <c r="I23" s="217">
        <v>5062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231">
        <v>2707</v>
      </c>
      <c r="C24" s="2">
        <f t="shared" si="3"/>
        <v>5925</v>
      </c>
      <c r="D24" s="8">
        <v>683237</v>
      </c>
      <c r="E24" s="26">
        <f t="shared" si="4"/>
        <v>252.39637975618766</v>
      </c>
      <c r="F24" s="1"/>
      <c r="G24" s="1"/>
      <c r="H24" s="217">
        <v>2636</v>
      </c>
      <c r="I24" s="217">
        <v>3289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231">
        <v>7255</v>
      </c>
      <c r="C25" s="2">
        <f t="shared" si="3"/>
        <v>15302</v>
      </c>
      <c r="D25" s="8">
        <v>1788218</v>
      </c>
      <c r="E25" s="26">
        <f t="shared" si="4"/>
        <v>246.48077188146107</v>
      </c>
      <c r="F25" s="1"/>
      <c r="G25" s="1"/>
      <c r="H25" s="217">
        <v>6755</v>
      </c>
      <c r="I25" s="217">
        <v>8547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231">
        <v>6547</v>
      </c>
      <c r="C26" s="2">
        <f t="shared" si="3"/>
        <v>14604</v>
      </c>
      <c r="D26" s="8">
        <v>1702238</v>
      </c>
      <c r="E26" s="26">
        <f t="shared" si="4"/>
        <v>260.00274935084769</v>
      </c>
      <c r="F26" s="1"/>
      <c r="G26" s="1"/>
      <c r="H26" s="217">
        <v>6857</v>
      </c>
      <c r="I26" s="217">
        <v>7747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231">
        <v>8620</v>
      </c>
      <c r="C27" s="2">
        <f t="shared" si="3"/>
        <v>17654</v>
      </c>
      <c r="D27" s="8">
        <v>2068679</v>
      </c>
      <c r="E27" s="26">
        <f t="shared" si="4"/>
        <v>239.98596287703018</v>
      </c>
      <c r="F27" s="1"/>
      <c r="G27" s="1"/>
      <c r="H27" s="217">
        <v>7494</v>
      </c>
      <c r="I27" s="217">
        <v>10160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231">
        <v>5687</v>
      </c>
      <c r="C28" s="2">
        <f t="shared" si="3"/>
        <v>13486</v>
      </c>
      <c r="D28" s="8">
        <v>1546011</v>
      </c>
      <c r="E28" s="26">
        <f t="shared" si="4"/>
        <v>271.85000879198174</v>
      </c>
      <c r="F28" s="1"/>
      <c r="G28" s="1"/>
      <c r="H28" s="217">
        <v>6099</v>
      </c>
      <c r="I28" s="217">
        <v>7387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231">
        <v>4708</v>
      </c>
      <c r="C29" s="2">
        <f t="shared" si="3"/>
        <v>10367</v>
      </c>
      <c r="D29" s="8">
        <v>1196172</v>
      </c>
      <c r="E29" s="26">
        <f t="shared" si="4"/>
        <v>254.07221750212403</v>
      </c>
      <c r="F29" s="1"/>
      <c r="G29" s="1"/>
      <c r="H29" s="217">
        <v>4623</v>
      </c>
      <c r="I29" s="217">
        <v>5744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232">
        <v>5012</v>
      </c>
      <c r="C30" s="2">
        <f t="shared" si="3"/>
        <v>11281</v>
      </c>
      <c r="D30" s="7">
        <v>1315548</v>
      </c>
      <c r="E30" s="26">
        <f t="shared" si="4"/>
        <v>262.47964884277735</v>
      </c>
      <c r="F30" s="1"/>
      <c r="G30" s="1"/>
      <c r="H30" s="217">
        <v>5247</v>
      </c>
      <c r="I30" s="217">
        <v>6034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233">
        <v>1654</v>
      </c>
      <c r="C31" s="3">
        <f t="shared" si="3"/>
        <v>3661</v>
      </c>
      <c r="D31" s="56">
        <v>426979</v>
      </c>
      <c r="E31" s="26">
        <f t="shared" si="4"/>
        <v>258.14933494558647</v>
      </c>
      <c r="F31" s="1"/>
      <c r="G31" s="1"/>
      <c r="H31" s="217">
        <v>1719</v>
      </c>
      <c r="I31" s="217">
        <v>1942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76555</v>
      </c>
      <c r="C32" s="39">
        <f t="shared" ref="C32:D32" si="5">SUM(C19:C31)</f>
        <v>162482</v>
      </c>
      <c r="D32" s="39">
        <f t="shared" si="5"/>
        <v>18974304</v>
      </c>
      <c r="E32" s="30">
        <f>D32/B32</f>
        <v>247.85192345372607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16" ht="18.75" x14ac:dyDescent="0.3">
      <c r="A33" s="235"/>
      <c r="B33" s="236"/>
      <c r="C33" s="236"/>
      <c r="D33" s="236"/>
      <c r="E33" s="32"/>
      <c r="F33" s="1"/>
      <c r="G33" s="1"/>
      <c r="H33" s="54"/>
      <c r="I33" s="54"/>
      <c r="J33" s="1"/>
      <c r="K33" s="1"/>
      <c r="L33" s="1"/>
      <c r="M33" s="1"/>
      <c r="N33" s="1"/>
      <c r="O33" s="1"/>
      <c r="P33" s="1"/>
    </row>
    <row r="34" spans="1:16" ht="18.75" x14ac:dyDescent="0.3">
      <c r="A34" s="235"/>
      <c r="B34" s="236"/>
      <c r="C34" s="236"/>
      <c r="D34" s="236"/>
      <c r="E34" s="32"/>
      <c r="F34" s="1"/>
      <c r="G34" s="1"/>
      <c r="H34" s="54"/>
      <c r="I34" s="54"/>
      <c r="J34" s="1"/>
      <c r="K34" s="1"/>
      <c r="L34" s="1"/>
      <c r="M34" s="1"/>
      <c r="N34" s="1"/>
      <c r="O34" s="1"/>
      <c r="P34" s="1"/>
    </row>
    <row r="35" spans="1:16" ht="19.5" thickBot="1" x14ac:dyDescent="0.35">
      <c r="A35" s="31"/>
      <c r="B35" s="40"/>
      <c r="C35" s="40"/>
      <c r="D35" s="40"/>
      <c r="E35" s="32"/>
      <c r="F35" s="16"/>
      <c r="G35" s="16"/>
      <c r="H35" s="54"/>
      <c r="I35" s="54"/>
    </row>
    <row r="36" spans="1:16" ht="19.5" thickBot="1" x14ac:dyDescent="0.35">
      <c r="A36" s="20" t="s">
        <v>35</v>
      </c>
      <c r="B36" s="41"/>
      <c r="C36" s="41"/>
      <c r="D36" s="41"/>
      <c r="E36" s="42"/>
      <c r="F36" s="16"/>
      <c r="G36" s="16"/>
      <c r="H36" s="54"/>
      <c r="I36" s="54"/>
    </row>
    <row r="37" spans="1:16" ht="18.75" x14ac:dyDescent="0.3">
      <c r="A37" s="23" t="s">
        <v>36</v>
      </c>
      <c r="B37" s="15">
        <v>7455</v>
      </c>
      <c r="C37" s="6">
        <f>SUM(H37:I37)</f>
        <v>15425</v>
      </c>
      <c r="D37" s="7">
        <v>1864632</v>
      </c>
      <c r="E37" s="26">
        <f>D37/B37</f>
        <v>250.11830985915492</v>
      </c>
      <c r="F37" s="16"/>
      <c r="G37" s="16"/>
      <c r="H37" s="217">
        <v>6099</v>
      </c>
      <c r="I37" s="217">
        <v>9326</v>
      </c>
    </row>
    <row r="38" spans="1:16" ht="18.75" x14ac:dyDescent="0.3">
      <c r="A38" s="25" t="s">
        <v>37</v>
      </c>
      <c r="B38" s="8">
        <v>7268</v>
      </c>
      <c r="C38" s="6">
        <f t="shared" ref="C38:C49" si="6">SUM(H38:I38)</f>
        <v>14668</v>
      </c>
      <c r="D38" s="8">
        <v>1721985</v>
      </c>
      <c r="E38" s="26">
        <f t="shared" ref="E38:E49" si="7">D38/B38</f>
        <v>236.92694001100716</v>
      </c>
      <c r="F38" s="16"/>
      <c r="G38" s="16"/>
      <c r="H38" s="217">
        <v>5693</v>
      </c>
      <c r="I38" s="217">
        <v>8975</v>
      </c>
    </row>
    <row r="39" spans="1:16" ht="18.75" x14ac:dyDescent="0.3">
      <c r="A39" s="25" t="s">
        <v>38</v>
      </c>
      <c r="B39" s="8">
        <v>8703</v>
      </c>
      <c r="C39" s="6">
        <f t="shared" si="6"/>
        <v>18243</v>
      </c>
      <c r="D39" s="8">
        <v>2131481</v>
      </c>
      <c r="E39" s="26">
        <f t="shared" si="7"/>
        <v>244.91336320808915</v>
      </c>
      <c r="F39" s="16"/>
      <c r="G39" s="16"/>
      <c r="H39" s="217">
        <v>7287</v>
      </c>
      <c r="I39" s="217">
        <v>10956</v>
      </c>
    </row>
    <row r="40" spans="1:16" ht="18.75" x14ac:dyDescent="0.3">
      <c r="A40" s="25" t="s">
        <v>39</v>
      </c>
      <c r="B40" s="8">
        <v>4260</v>
      </c>
      <c r="C40" s="6">
        <f t="shared" si="6"/>
        <v>9279</v>
      </c>
      <c r="D40" s="8">
        <v>1082266</v>
      </c>
      <c r="E40" s="26">
        <f t="shared" si="7"/>
        <v>254.05305164319248</v>
      </c>
      <c r="F40" s="16"/>
      <c r="G40" s="16"/>
      <c r="H40" s="217">
        <v>3605</v>
      </c>
      <c r="I40" s="217">
        <v>5674</v>
      </c>
    </row>
    <row r="41" spans="1:16" ht="18.75" x14ac:dyDescent="0.3">
      <c r="A41" s="25" t="s">
        <v>40</v>
      </c>
      <c r="B41" s="8">
        <v>6840</v>
      </c>
      <c r="C41" s="6">
        <f t="shared" si="6"/>
        <v>15246</v>
      </c>
      <c r="D41" s="8">
        <v>1771431</v>
      </c>
      <c r="E41" s="26">
        <f t="shared" si="7"/>
        <v>258.98114035087718</v>
      </c>
      <c r="F41" s="16"/>
      <c r="G41" s="16"/>
      <c r="H41" s="217">
        <v>6851</v>
      </c>
      <c r="I41" s="217">
        <v>8395</v>
      </c>
    </row>
    <row r="42" spans="1:16" ht="18.75" x14ac:dyDescent="0.3">
      <c r="A42" s="25" t="s">
        <v>41</v>
      </c>
      <c r="B42" s="8">
        <v>4465</v>
      </c>
      <c r="C42" s="6">
        <f t="shared" si="6"/>
        <v>8505</v>
      </c>
      <c r="D42" s="8">
        <v>1103462</v>
      </c>
      <c r="E42" s="26">
        <f t="shared" si="7"/>
        <v>247.13594624860022</v>
      </c>
      <c r="F42" s="16"/>
      <c r="G42" s="16"/>
      <c r="H42" s="217">
        <v>3423</v>
      </c>
      <c r="I42" s="217">
        <v>5082</v>
      </c>
    </row>
    <row r="43" spans="1:16" ht="18.75" x14ac:dyDescent="0.3">
      <c r="A43" s="25" t="s">
        <v>42</v>
      </c>
      <c r="B43" s="8">
        <v>5206</v>
      </c>
      <c r="C43" s="6">
        <f t="shared" si="6"/>
        <v>11363</v>
      </c>
      <c r="D43" s="8">
        <v>1315500</v>
      </c>
      <c r="E43" s="26">
        <f t="shared" si="7"/>
        <v>252.68920476373415</v>
      </c>
      <c r="F43" s="16"/>
      <c r="G43" s="16"/>
      <c r="H43" s="217">
        <v>5048</v>
      </c>
      <c r="I43" s="217">
        <v>6315</v>
      </c>
    </row>
    <row r="44" spans="1:16" ht="18.75" x14ac:dyDescent="0.3">
      <c r="A44" s="25" t="s">
        <v>43</v>
      </c>
      <c r="B44" s="8">
        <v>8265</v>
      </c>
      <c r="C44" s="6">
        <f t="shared" si="6"/>
        <v>18593</v>
      </c>
      <c r="D44" s="8">
        <v>2160117</v>
      </c>
      <c r="E44" s="26">
        <f t="shared" si="7"/>
        <v>261.35716878402906</v>
      </c>
      <c r="F44" s="16"/>
      <c r="G44" s="16"/>
      <c r="H44" s="217">
        <v>7773</v>
      </c>
      <c r="I44" s="217">
        <v>10820</v>
      </c>
    </row>
    <row r="45" spans="1:16" ht="18.75" x14ac:dyDescent="0.3">
      <c r="A45" s="25" t="s">
        <v>44</v>
      </c>
      <c r="B45" s="8">
        <v>5583</v>
      </c>
      <c r="C45" s="6">
        <f t="shared" si="6"/>
        <v>12188</v>
      </c>
      <c r="D45" s="8">
        <v>1423206</v>
      </c>
      <c r="E45" s="26">
        <f t="shared" si="7"/>
        <v>254.91778613648577</v>
      </c>
      <c r="F45" s="16"/>
      <c r="G45" s="16"/>
      <c r="H45" s="217">
        <v>4971</v>
      </c>
      <c r="I45" s="217">
        <v>7217</v>
      </c>
    </row>
    <row r="46" spans="1:16" ht="18.75" x14ac:dyDescent="0.3">
      <c r="A46" s="25" t="s">
        <v>45</v>
      </c>
      <c r="B46" s="8">
        <v>4598</v>
      </c>
      <c r="C46" s="6">
        <f t="shared" si="6"/>
        <v>9528</v>
      </c>
      <c r="D46" s="8">
        <v>1107405</v>
      </c>
      <c r="E46" s="26">
        <f t="shared" si="7"/>
        <v>240.84493257938234</v>
      </c>
      <c r="F46" s="16"/>
      <c r="G46" s="16"/>
      <c r="H46" s="217">
        <v>3634</v>
      </c>
      <c r="I46" s="217">
        <v>5894</v>
      </c>
    </row>
    <row r="47" spans="1:16" ht="18.75" x14ac:dyDescent="0.3">
      <c r="A47" s="25" t="s">
        <v>46</v>
      </c>
      <c r="B47" s="8">
        <v>6092</v>
      </c>
      <c r="C47" s="6">
        <f t="shared" si="6"/>
        <v>13337</v>
      </c>
      <c r="D47" s="8">
        <v>1546034</v>
      </c>
      <c r="E47" s="26">
        <f t="shared" si="7"/>
        <v>253.78102429415628</v>
      </c>
      <c r="F47" s="16"/>
      <c r="G47" s="16"/>
      <c r="H47" s="217">
        <v>5544</v>
      </c>
      <c r="I47" s="217">
        <v>7793</v>
      </c>
    </row>
    <row r="48" spans="1:16" ht="19.5" thickBot="1" x14ac:dyDescent="0.35">
      <c r="A48" s="38" t="s">
        <v>47</v>
      </c>
      <c r="B48" s="9">
        <v>5864</v>
      </c>
      <c r="C48" s="6">
        <f t="shared" si="6"/>
        <v>12480</v>
      </c>
      <c r="D48" s="11">
        <v>1453436</v>
      </c>
      <c r="E48" s="26">
        <f t="shared" si="7"/>
        <v>247.85743519781718</v>
      </c>
      <c r="F48" s="16"/>
      <c r="G48" s="16"/>
      <c r="H48" s="217">
        <v>5287</v>
      </c>
      <c r="I48" s="217">
        <v>7193</v>
      </c>
    </row>
    <row r="49" spans="1:9" ht="19.5" thickBot="1" x14ac:dyDescent="0.35">
      <c r="A49" s="38" t="s">
        <v>48</v>
      </c>
      <c r="B49" s="9">
        <v>4630</v>
      </c>
      <c r="C49" s="6">
        <f t="shared" si="6"/>
        <v>9532</v>
      </c>
      <c r="D49" s="11">
        <v>1112185</v>
      </c>
      <c r="E49" s="26">
        <f t="shared" si="7"/>
        <v>240.21274298056156</v>
      </c>
      <c r="F49" s="16"/>
      <c r="G49" s="16"/>
      <c r="H49" s="217">
        <v>3982</v>
      </c>
      <c r="I49" s="217">
        <v>5550</v>
      </c>
    </row>
    <row r="50" spans="1:9" ht="19.5" thickBot="1" x14ac:dyDescent="0.35">
      <c r="A50" s="28" t="s">
        <v>49</v>
      </c>
      <c r="B50" s="39">
        <f>SUM(B37:B49)</f>
        <v>79229</v>
      </c>
      <c r="C50" s="39">
        <f t="shared" ref="C50:D50" si="8">SUM(C37:C49)</f>
        <v>168387</v>
      </c>
      <c r="D50" s="39">
        <f t="shared" si="8"/>
        <v>19793140</v>
      </c>
      <c r="E50" s="30">
        <f>D50/B50</f>
        <v>249.82190864456197</v>
      </c>
      <c r="F50" s="16"/>
      <c r="G50" s="16"/>
      <c r="H50" s="54"/>
      <c r="I50" s="54"/>
    </row>
    <row r="51" spans="1:9" ht="19.5" thickBot="1" x14ac:dyDescent="0.35">
      <c r="A51" s="43"/>
      <c r="B51" s="44"/>
      <c r="C51" s="44"/>
      <c r="D51" s="44"/>
      <c r="E51" s="45"/>
      <c r="F51" s="16"/>
      <c r="G51" s="16"/>
      <c r="H51" s="54"/>
      <c r="I51" s="54"/>
    </row>
    <row r="52" spans="1:9" ht="19.5" thickBot="1" x14ac:dyDescent="0.35">
      <c r="A52" s="20" t="s">
        <v>50</v>
      </c>
      <c r="B52" s="41"/>
      <c r="C52" s="41"/>
      <c r="D52" s="41"/>
      <c r="E52" s="42"/>
      <c r="F52" s="16"/>
      <c r="G52" s="16"/>
      <c r="H52" s="54"/>
      <c r="I52" s="54"/>
    </row>
    <row r="53" spans="1:9" ht="18.75" x14ac:dyDescent="0.3">
      <c r="A53" s="23" t="s">
        <v>51</v>
      </c>
      <c r="B53" s="15">
        <v>4098</v>
      </c>
      <c r="C53" s="6">
        <f>SUM(H53:I53)</f>
        <v>8628</v>
      </c>
      <c r="D53" s="7">
        <v>1018078</v>
      </c>
      <c r="E53" s="26">
        <f>D53/B53</f>
        <v>248.43289409468034</v>
      </c>
      <c r="F53" s="16"/>
      <c r="G53" s="16"/>
      <c r="H53" s="217">
        <v>3525</v>
      </c>
      <c r="I53" s="217">
        <v>5103</v>
      </c>
    </row>
    <row r="54" spans="1:9" ht="18.75" x14ac:dyDescent="0.3">
      <c r="A54" s="25" t="s">
        <v>52</v>
      </c>
      <c r="B54" s="8">
        <v>7055</v>
      </c>
      <c r="C54" s="6">
        <f t="shared" ref="C54:C59" si="9">SUM(H54:I54)</f>
        <v>16320</v>
      </c>
      <c r="D54" s="8">
        <v>1895520</v>
      </c>
      <c r="E54" s="26">
        <f t="shared" ref="E54:E59" si="10">D54/B54</f>
        <v>268.67753366406805</v>
      </c>
      <c r="F54" s="16"/>
      <c r="G54" s="16"/>
      <c r="H54" s="217">
        <v>7449</v>
      </c>
      <c r="I54" s="217">
        <v>8871</v>
      </c>
    </row>
    <row r="55" spans="1:9" ht="18.75" x14ac:dyDescent="0.3">
      <c r="A55" s="25" t="s">
        <v>53</v>
      </c>
      <c r="B55" s="8">
        <v>18210</v>
      </c>
      <c r="C55" s="6">
        <f t="shared" si="9"/>
        <v>37194</v>
      </c>
      <c r="D55" s="8">
        <v>4335456</v>
      </c>
      <c r="E55" s="26">
        <f t="shared" si="10"/>
        <v>238.08105436573311</v>
      </c>
      <c r="F55" s="16"/>
      <c r="G55" s="16"/>
      <c r="H55" s="217">
        <v>14859</v>
      </c>
      <c r="I55" s="217">
        <v>22335</v>
      </c>
    </row>
    <row r="56" spans="1:9" ht="18.75" x14ac:dyDescent="0.3">
      <c r="A56" s="25" t="s">
        <v>54</v>
      </c>
      <c r="B56" s="8">
        <v>5633</v>
      </c>
      <c r="C56" s="6">
        <f t="shared" si="9"/>
        <v>12172</v>
      </c>
      <c r="D56" s="8">
        <v>1416287</v>
      </c>
      <c r="E56" s="26">
        <f t="shared" si="10"/>
        <v>251.42677081484112</v>
      </c>
      <c r="F56" s="16"/>
      <c r="G56" s="16"/>
      <c r="H56" s="217">
        <v>5286</v>
      </c>
      <c r="I56" s="217">
        <v>6886</v>
      </c>
    </row>
    <row r="57" spans="1:9" ht="18.75" x14ac:dyDescent="0.3">
      <c r="A57" s="25" t="s">
        <v>55</v>
      </c>
      <c r="B57" s="8">
        <v>4614</v>
      </c>
      <c r="C57" s="6">
        <f t="shared" si="9"/>
        <v>9662</v>
      </c>
      <c r="D57" s="8">
        <v>1132975</v>
      </c>
      <c r="E57" s="26">
        <f t="shared" si="10"/>
        <v>245.55158214130907</v>
      </c>
      <c r="F57" s="16"/>
      <c r="G57" s="16"/>
      <c r="H57" s="217">
        <v>4374</v>
      </c>
      <c r="I57" s="217">
        <v>5288</v>
      </c>
    </row>
    <row r="58" spans="1:9" ht="18.75" x14ac:dyDescent="0.3">
      <c r="A58" s="25" t="s">
        <v>56</v>
      </c>
      <c r="B58" s="8">
        <v>4498</v>
      </c>
      <c r="C58" s="6">
        <f t="shared" si="9"/>
        <v>9008</v>
      </c>
      <c r="D58" s="8">
        <v>1050006</v>
      </c>
      <c r="E58" s="26">
        <f t="shared" si="10"/>
        <v>233.43841707425523</v>
      </c>
      <c r="F58" s="16"/>
      <c r="G58" s="16"/>
      <c r="H58" s="217">
        <v>3814</v>
      </c>
      <c r="I58" s="217">
        <v>5194</v>
      </c>
    </row>
    <row r="59" spans="1:9" ht="19.5" thickBot="1" x14ac:dyDescent="0.35">
      <c r="A59" s="25" t="s">
        <v>57</v>
      </c>
      <c r="B59" s="9">
        <v>6541</v>
      </c>
      <c r="C59" s="6">
        <f t="shared" si="9"/>
        <v>13490</v>
      </c>
      <c r="D59" s="8">
        <v>1569165</v>
      </c>
      <c r="E59" s="26">
        <f t="shared" si="10"/>
        <v>239.89680476991285</v>
      </c>
      <c r="F59" s="16"/>
      <c r="G59" s="16"/>
      <c r="H59" s="217">
        <v>5955</v>
      </c>
      <c r="I59" s="217">
        <v>7535</v>
      </c>
    </row>
    <row r="60" spans="1:9" ht="19.5" thickBot="1" x14ac:dyDescent="0.35">
      <c r="A60" s="28" t="s">
        <v>49</v>
      </c>
      <c r="B60" s="39">
        <f>SUM(B53:B59)</f>
        <v>50649</v>
      </c>
      <c r="C60" s="39">
        <f t="shared" ref="C60:D60" si="11">SUM(C53:C59)</f>
        <v>106474</v>
      </c>
      <c r="D60" s="39">
        <f t="shared" si="11"/>
        <v>12417487</v>
      </c>
      <c r="E60" s="30">
        <f>D60/B60</f>
        <v>245.16746628758713</v>
      </c>
      <c r="F60" s="16"/>
      <c r="G60" s="16"/>
      <c r="H60" s="54"/>
      <c r="I60" s="54"/>
    </row>
    <row r="61" spans="1:9" ht="19.5" thickBot="1" x14ac:dyDescent="0.35">
      <c r="A61" s="43"/>
      <c r="B61" s="44"/>
      <c r="C61" s="44"/>
      <c r="D61" s="44"/>
      <c r="E61" s="45"/>
      <c r="F61" s="16"/>
      <c r="G61" s="16"/>
      <c r="H61" s="54"/>
      <c r="I61" s="54"/>
    </row>
    <row r="62" spans="1:9" ht="19.5" thickBot="1" x14ac:dyDescent="0.35">
      <c r="A62" s="20" t="s">
        <v>58</v>
      </c>
      <c r="B62" s="41"/>
      <c r="C62" s="41"/>
      <c r="D62" s="41"/>
      <c r="E62" s="42"/>
      <c r="F62" s="16"/>
      <c r="G62" s="16"/>
      <c r="H62" s="54"/>
      <c r="I62" s="54"/>
    </row>
    <row r="63" spans="1:9" ht="18.75" x14ac:dyDescent="0.3">
      <c r="A63" s="23" t="s">
        <v>59</v>
      </c>
      <c r="B63" s="15">
        <v>7074</v>
      </c>
      <c r="C63" s="6">
        <f>SUM(H63:I63)</f>
        <v>15380</v>
      </c>
      <c r="D63" s="7">
        <v>1785806</v>
      </c>
      <c r="E63" s="26">
        <f>D63/B63</f>
        <v>252.4464235227594</v>
      </c>
      <c r="F63" s="16"/>
      <c r="G63" s="16"/>
      <c r="H63" s="217">
        <v>6374</v>
      </c>
      <c r="I63" s="217">
        <v>9006</v>
      </c>
    </row>
    <row r="64" spans="1:9" ht="18.75" x14ac:dyDescent="0.3">
      <c r="A64" s="25" t="s">
        <v>60</v>
      </c>
      <c r="B64" s="8">
        <v>7327</v>
      </c>
      <c r="C64" s="6">
        <f t="shared" ref="C64:C71" si="12">SUM(H64:I64)</f>
        <v>15358</v>
      </c>
      <c r="D64" s="8">
        <v>1799652</v>
      </c>
      <c r="E64" s="26">
        <f t="shared" ref="E64:E71" si="13">D64/B64</f>
        <v>245.61921659615123</v>
      </c>
      <c r="F64" s="16"/>
      <c r="G64" s="16"/>
      <c r="H64" s="217">
        <v>6075</v>
      </c>
      <c r="I64" s="217">
        <v>9283</v>
      </c>
    </row>
    <row r="65" spans="1:9" ht="18.75" x14ac:dyDescent="0.3">
      <c r="A65" s="25" t="s">
        <v>61</v>
      </c>
      <c r="B65" s="8">
        <v>9095</v>
      </c>
      <c r="C65" s="6">
        <f t="shared" si="12"/>
        <v>18709</v>
      </c>
      <c r="D65" s="8">
        <v>2187032</v>
      </c>
      <c r="E65" s="26">
        <f t="shared" si="13"/>
        <v>240.4653106102254</v>
      </c>
      <c r="F65" s="16"/>
      <c r="G65" s="16"/>
      <c r="H65" s="217">
        <v>6947</v>
      </c>
      <c r="I65" s="217">
        <v>11762</v>
      </c>
    </row>
    <row r="66" spans="1:9" ht="18.75" x14ac:dyDescent="0.3">
      <c r="A66" s="25" t="s">
        <v>62</v>
      </c>
      <c r="B66" s="8">
        <v>4479</v>
      </c>
      <c r="C66" s="6">
        <f t="shared" si="12"/>
        <v>10433</v>
      </c>
      <c r="D66" s="8">
        <v>1207401</v>
      </c>
      <c r="E66" s="26">
        <f t="shared" si="13"/>
        <v>269.56932350971198</v>
      </c>
      <c r="F66" s="16"/>
      <c r="G66" s="16"/>
      <c r="H66" s="217">
        <v>4143</v>
      </c>
      <c r="I66" s="217">
        <v>6290</v>
      </c>
    </row>
    <row r="67" spans="1:9" ht="18.75" x14ac:dyDescent="0.3">
      <c r="A67" s="25" t="s">
        <v>63</v>
      </c>
      <c r="B67" s="8">
        <v>3345</v>
      </c>
      <c r="C67" s="6">
        <f t="shared" si="12"/>
        <v>7124</v>
      </c>
      <c r="D67" s="8">
        <v>822079</v>
      </c>
      <c r="E67" s="26">
        <f t="shared" si="13"/>
        <v>245.76352765321374</v>
      </c>
      <c r="F67" s="16"/>
      <c r="G67" s="16"/>
      <c r="H67" s="217">
        <v>2972</v>
      </c>
      <c r="I67" s="217">
        <v>4152</v>
      </c>
    </row>
    <row r="68" spans="1:9" ht="18.75" x14ac:dyDescent="0.3">
      <c r="A68" s="25" t="s">
        <v>64</v>
      </c>
      <c r="B68" s="8">
        <v>5896</v>
      </c>
      <c r="C68" s="6">
        <f t="shared" si="12"/>
        <v>12549</v>
      </c>
      <c r="D68" s="8">
        <v>1465298</v>
      </c>
      <c r="E68" s="26">
        <f t="shared" si="13"/>
        <v>248.52408412483038</v>
      </c>
      <c r="F68" s="16"/>
      <c r="G68" s="16"/>
      <c r="H68" s="217">
        <v>5231</v>
      </c>
      <c r="I68" s="217">
        <v>7318</v>
      </c>
    </row>
    <row r="69" spans="1:9" ht="18.75" x14ac:dyDescent="0.3">
      <c r="A69" s="25" t="s">
        <v>65</v>
      </c>
      <c r="B69" s="8">
        <v>2094</v>
      </c>
      <c r="C69" s="6">
        <f t="shared" si="12"/>
        <v>4468</v>
      </c>
      <c r="D69" s="8">
        <v>518612</v>
      </c>
      <c r="E69" s="26">
        <f t="shared" si="13"/>
        <v>247.66571155682902</v>
      </c>
      <c r="F69" s="16"/>
      <c r="G69" s="16"/>
      <c r="H69" s="217">
        <v>1871</v>
      </c>
      <c r="I69" s="217">
        <v>2597</v>
      </c>
    </row>
    <row r="70" spans="1:9" ht="19.5" thickBot="1" x14ac:dyDescent="0.35">
      <c r="A70" s="25" t="s">
        <v>66</v>
      </c>
      <c r="B70" s="9">
        <v>6685</v>
      </c>
      <c r="C70" s="6">
        <f t="shared" si="12"/>
        <v>14013</v>
      </c>
      <c r="D70" s="8">
        <v>1644793</v>
      </c>
      <c r="E70" s="26">
        <f t="shared" si="13"/>
        <v>246.04233358264773</v>
      </c>
      <c r="F70" s="16"/>
      <c r="G70" s="16"/>
      <c r="H70" s="217">
        <v>5734</v>
      </c>
      <c r="I70" s="217">
        <v>8279</v>
      </c>
    </row>
    <row r="71" spans="1:9" ht="19.5" thickBot="1" x14ac:dyDescent="0.35">
      <c r="A71" s="25" t="s">
        <v>67</v>
      </c>
      <c r="B71" s="9">
        <v>534</v>
      </c>
      <c r="C71" s="6">
        <f t="shared" si="12"/>
        <v>978</v>
      </c>
      <c r="D71" s="8">
        <v>116080</v>
      </c>
      <c r="E71" s="26">
        <f t="shared" si="13"/>
        <v>217.37827715355806</v>
      </c>
      <c r="F71" s="16"/>
      <c r="G71" s="16"/>
      <c r="H71" s="217">
        <v>401</v>
      </c>
      <c r="I71" s="217">
        <v>577</v>
      </c>
    </row>
    <row r="72" spans="1:9" ht="19.5" thickBot="1" x14ac:dyDescent="0.35">
      <c r="A72" s="28" t="s">
        <v>49</v>
      </c>
      <c r="B72" s="39">
        <f>SUM(B63:B71)</f>
        <v>46529</v>
      </c>
      <c r="C72" s="39">
        <f t="shared" ref="C72:D72" si="14">SUM(C63:C71)</f>
        <v>99012</v>
      </c>
      <c r="D72" s="39">
        <f t="shared" si="14"/>
        <v>11546753</v>
      </c>
      <c r="E72" s="30">
        <f>D72/B72</f>
        <v>248.16250080594898</v>
      </c>
      <c r="F72" s="16"/>
      <c r="G72" s="16"/>
      <c r="H72" s="54"/>
      <c r="I72" s="54"/>
    </row>
    <row r="73" spans="1:9" ht="19.5" thickBot="1" x14ac:dyDescent="0.35">
      <c r="A73" s="43"/>
      <c r="B73" s="44"/>
      <c r="C73" s="44"/>
      <c r="D73" s="44"/>
      <c r="E73" s="45"/>
      <c r="F73" s="16"/>
      <c r="G73" s="16"/>
      <c r="H73" s="54"/>
      <c r="I73" s="54"/>
    </row>
    <row r="74" spans="1:9" ht="19.5" thickBot="1" x14ac:dyDescent="0.35">
      <c r="A74" s="20" t="s">
        <v>68</v>
      </c>
      <c r="B74" s="41"/>
      <c r="C74" s="41"/>
      <c r="D74" s="41"/>
      <c r="E74" s="42"/>
      <c r="F74" s="16"/>
      <c r="G74" s="16"/>
      <c r="H74" s="54"/>
      <c r="I74" s="54"/>
    </row>
    <row r="75" spans="1:9" ht="18.75" x14ac:dyDescent="0.3">
      <c r="A75" s="23" t="s">
        <v>69</v>
      </c>
      <c r="B75" s="15">
        <v>3471</v>
      </c>
      <c r="C75" s="6">
        <f>SUM(H75:I75)</f>
        <v>7478</v>
      </c>
      <c r="D75" s="7">
        <v>864124</v>
      </c>
      <c r="E75" s="26">
        <f>D75/B75</f>
        <v>248.95534428118697</v>
      </c>
      <c r="F75" s="16"/>
      <c r="G75" s="16"/>
      <c r="H75" s="217">
        <v>3246</v>
      </c>
      <c r="I75" s="217">
        <v>4232</v>
      </c>
    </row>
    <row r="76" spans="1:9" ht="18.75" x14ac:dyDescent="0.3">
      <c r="A76" s="25" t="s">
        <v>70</v>
      </c>
      <c r="B76" s="8">
        <v>5800</v>
      </c>
      <c r="C76" s="6">
        <f t="shared" ref="C76:C80" si="15">SUM(H76:I76)</f>
        <v>11437</v>
      </c>
      <c r="D76" s="8">
        <v>1326654</v>
      </c>
      <c r="E76" s="26">
        <f t="shared" ref="E76:E80" si="16">D76/B76</f>
        <v>228.73344827586206</v>
      </c>
      <c r="F76" s="16"/>
      <c r="G76" s="16"/>
      <c r="H76" s="217">
        <v>4934</v>
      </c>
      <c r="I76" s="217">
        <v>6503</v>
      </c>
    </row>
    <row r="77" spans="1:9" ht="18.75" x14ac:dyDescent="0.3">
      <c r="A77" s="25" t="s">
        <v>68</v>
      </c>
      <c r="B77" s="8">
        <v>7189</v>
      </c>
      <c r="C77" s="6">
        <f t="shared" si="15"/>
        <v>15148</v>
      </c>
      <c r="D77" s="8">
        <v>1757949</v>
      </c>
      <c r="E77" s="26">
        <f t="shared" si="16"/>
        <v>244.53317568507441</v>
      </c>
      <c r="F77" s="16"/>
      <c r="G77" s="16"/>
      <c r="H77" s="217">
        <v>6490</v>
      </c>
      <c r="I77" s="217">
        <v>8658</v>
      </c>
    </row>
    <row r="78" spans="1:9" ht="18.75" x14ac:dyDescent="0.3">
      <c r="A78" s="25" t="s">
        <v>71</v>
      </c>
      <c r="B78" s="8">
        <v>3486</v>
      </c>
      <c r="C78" s="6">
        <f t="shared" si="15"/>
        <v>6396</v>
      </c>
      <c r="D78" s="8">
        <v>835446</v>
      </c>
      <c r="E78" s="26">
        <f t="shared" si="16"/>
        <v>239.65748709122204</v>
      </c>
      <c r="F78" s="16"/>
      <c r="G78" s="16"/>
      <c r="H78" s="217">
        <v>2942</v>
      </c>
      <c r="I78" s="217">
        <v>3454</v>
      </c>
    </row>
    <row r="79" spans="1:9" ht="18.75" x14ac:dyDescent="0.3">
      <c r="A79" s="25" t="s">
        <v>72</v>
      </c>
      <c r="B79" s="8">
        <v>5265</v>
      </c>
      <c r="C79" s="6">
        <f t="shared" si="15"/>
        <v>11048</v>
      </c>
      <c r="D79" s="8">
        <v>1283942</v>
      </c>
      <c r="E79" s="26">
        <f t="shared" si="16"/>
        <v>243.86362773029441</v>
      </c>
      <c r="F79" s="16"/>
      <c r="G79" s="16"/>
      <c r="H79" s="217">
        <v>4788</v>
      </c>
      <c r="I79" s="217">
        <v>6260</v>
      </c>
    </row>
    <row r="80" spans="1:9" ht="19.5" thickBot="1" x14ac:dyDescent="0.35">
      <c r="A80" s="27" t="s">
        <v>73</v>
      </c>
      <c r="B80" s="9">
        <v>3401</v>
      </c>
      <c r="C80" s="6">
        <f t="shared" si="15"/>
        <v>7523</v>
      </c>
      <c r="D80" s="9">
        <v>852964</v>
      </c>
      <c r="E80" s="26">
        <f t="shared" si="16"/>
        <v>250.79800058806234</v>
      </c>
      <c r="F80" s="16"/>
      <c r="G80" s="16"/>
      <c r="H80" s="217">
        <v>3339</v>
      </c>
      <c r="I80" s="217">
        <v>4184</v>
      </c>
    </row>
    <row r="81" spans="1:9" ht="19.5" thickBot="1" x14ac:dyDescent="0.35">
      <c r="A81" s="28" t="s">
        <v>49</v>
      </c>
      <c r="B81" s="39">
        <f>SUM(B75:B80)</f>
        <v>28612</v>
      </c>
      <c r="C81" s="39">
        <f t="shared" ref="C81:D81" si="17">SUM(C75:C80)</f>
        <v>59030</v>
      </c>
      <c r="D81" s="39">
        <f t="shared" si="17"/>
        <v>6921079</v>
      </c>
      <c r="E81" s="30">
        <f>D81/B81</f>
        <v>241.89427512931638</v>
      </c>
      <c r="F81" s="16"/>
      <c r="G81" s="16"/>
      <c r="H81" s="54"/>
      <c r="I81" s="54"/>
    </row>
    <row r="82" spans="1:9" ht="19.5" thickBot="1" x14ac:dyDescent="0.35">
      <c r="A82" s="43"/>
      <c r="B82" s="44"/>
      <c r="C82" s="44"/>
      <c r="D82" s="44"/>
      <c r="E82" s="45"/>
      <c r="F82" s="16"/>
      <c r="G82" s="16"/>
      <c r="H82" s="54"/>
      <c r="I82" s="54"/>
    </row>
    <row r="83" spans="1:9" ht="19.5" thickBot="1" x14ac:dyDescent="0.35">
      <c r="A83" s="20" t="s">
        <v>74</v>
      </c>
      <c r="B83" s="41"/>
      <c r="C83" s="41"/>
      <c r="D83" s="41"/>
      <c r="E83" s="42"/>
      <c r="F83" s="16"/>
      <c r="G83" s="16"/>
      <c r="H83" s="54"/>
      <c r="I83" s="54"/>
    </row>
    <row r="84" spans="1:9" ht="18.75" x14ac:dyDescent="0.3">
      <c r="A84" s="23" t="s">
        <v>75</v>
      </c>
      <c r="B84" s="15">
        <v>1940</v>
      </c>
      <c r="C84" s="6">
        <f>SUM(H84:I84)</f>
        <v>4062</v>
      </c>
      <c r="D84" s="7">
        <v>471329</v>
      </c>
      <c r="E84" s="26">
        <f>D84/B84</f>
        <v>242.95309278350516</v>
      </c>
      <c r="F84" s="16"/>
      <c r="G84" s="16"/>
      <c r="H84" s="217">
        <v>1650</v>
      </c>
      <c r="I84" s="217">
        <v>2412</v>
      </c>
    </row>
    <row r="85" spans="1:9" ht="18.75" x14ac:dyDescent="0.3">
      <c r="A85" s="25" t="s">
        <v>76</v>
      </c>
      <c r="B85" s="8">
        <v>136</v>
      </c>
      <c r="C85" s="6">
        <f t="shared" ref="C85:C93" si="18">SUM(H85:I85)</f>
        <v>298</v>
      </c>
      <c r="D85" s="8">
        <v>32569</v>
      </c>
      <c r="E85" s="26">
        <f t="shared" ref="E85:E93" si="19">D85/B85</f>
        <v>239.47794117647058</v>
      </c>
      <c r="F85" s="16"/>
      <c r="G85" s="16"/>
      <c r="H85" s="217">
        <v>132</v>
      </c>
      <c r="I85" s="217">
        <v>166</v>
      </c>
    </row>
    <row r="86" spans="1:9" ht="18.75" x14ac:dyDescent="0.3">
      <c r="A86" s="25" t="s">
        <v>77</v>
      </c>
      <c r="B86" s="8">
        <v>5987</v>
      </c>
      <c r="C86" s="6">
        <f t="shared" si="18"/>
        <v>12474</v>
      </c>
      <c r="D86" s="8">
        <v>1456419</v>
      </c>
      <c r="E86" s="26">
        <f t="shared" si="19"/>
        <v>243.26357107065309</v>
      </c>
      <c r="F86" s="16"/>
      <c r="G86" s="16"/>
      <c r="H86" s="217">
        <v>4912</v>
      </c>
      <c r="I86" s="217">
        <v>7562</v>
      </c>
    </row>
    <row r="87" spans="1:9" ht="18.75" x14ac:dyDescent="0.3">
      <c r="A87" s="25" t="s">
        <v>74</v>
      </c>
      <c r="B87" s="8">
        <v>9698</v>
      </c>
      <c r="C87" s="6">
        <f t="shared" si="18"/>
        <v>19419</v>
      </c>
      <c r="D87" s="8">
        <v>2269463</v>
      </c>
      <c r="E87" s="26">
        <f t="shared" si="19"/>
        <v>234.01350793978139</v>
      </c>
      <c r="F87" s="16"/>
      <c r="G87" s="16"/>
      <c r="H87" s="217">
        <v>8027</v>
      </c>
      <c r="I87" s="217">
        <v>11392</v>
      </c>
    </row>
    <row r="88" spans="1:9" ht="18.75" x14ac:dyDescent="0.3">
      <c r="A88" s="25" t="s">
        <v>78</v>
      </c>
      <c r="B88" s="8">
        <v>7240</v>
      </c>
      <c r="C88" s="6">
        <f t="shared" si="18"/>
        <v>15367</v>
      </c>
      <c r="D88" s="8">
        <v>1799328</v>
      </c>
      <c r="E88" s="26">
        <f t="shared" si="19"/>
        <v>248.52596685082872</v>
      </c>
      <c r="F88" s="16"/>
      <c r="G88" s="16"/>
      <c r="H88" s="217">
        <v>6575</v>
      </c>
      <c r="I88" s="217">
        <v>8792</v>
      </c>
    </row>
    <row r="89" spans="1:9" ht="18.75" x14ac:dyDescent="0.3">
      <c r="A89" s="25" t="s">
        <v>79</v>
      </c>
      <c r="B89" s="8">
        <v>6031</v>
      </c>
      <c r="C89" s="6">
        <f t="shared" si="18"/>
        <v>12379</v>
      </c>
      <c r="D89" s="8">
        <v>1451154</v>
      </c>
      <c r="E89" s="26">
        <f t="shared" si="19"/>
        <v>240.61581827225999</v>
      </c>
      <c r="F89" s="16"/>
      <c r="G89" s="16"/>
      <c r="H89" s="217">
        <v>5322</v>
      </c>
      <c r="I89" s="217">
        <v>7057</v>
      </c>
    </row>
    <row r="90" spans="1:9" ht="18.75" x14ac:dyDescent="0.3">
      <c r="A90" s="25" t="s">
        <v>80</v>
      </c>
      <c r="B90" s="8">
        <v>2469</v>
      </c>
      <c r="C90" s="6">
        <f t="shared" si="18"/>
        <v>5077</v>
      </c>
      <c r="D90" s="8">
        <v>580011</v>
      </c>
      <c r="E90" s="26">
        <f t="shared" si="19"/>
        <v>234.91737545565007</v>
      </c>
      <c r="F90" s="16"/>
      <c r="G90" s="16"/>
      <c r="H90" s="217">
        <v>2297</v>
      </c>
      <c r="I90" s="217">
        <v>2780</v>
      </c>
    </row>
    <row r="91" spans="1:9" ht="18.75" x14ac:dyDescent="0.3">
      <c r="A91" s="25" t="s">
        <v>81</v>
      </c>
      <c r="B91" s="8">
        <v>4464</v>
      </c>
      <c r="C91" s="6">
        <f t="shared" si="18"/>
        <v>9294</v>
      </c>
      <c r="D91" s="8">
        <v>1084109</v>
      </c>
      <c r="E91" s="26">
        <f t="shared" si="19"/>
        <v>242.85595878136201</v>
      </c>
      <c r="F91" s="16"/>
      <c r="G91" s="16"/>
      <c r="H91" s="217">
        <v>4008</v>
      </c>
      <c r="I91" s="217">
        <v>5286</v>
      </c>
    </row>
    <row r="92" spans="1:9" ht="18.75" x14ac:dyDescent="0.3">
      <c r="A92" s="25" t="s">
        <v>82</v>
      </c>
      <c r="B92" s="8">
        <v>1805</v>
      </c>
      <c r="C92" s="6">
        <f t="shared" si="18"/>
        <v>3692</v>
      </c>
      <c r="D92" s="8">
        <v>429150</v>
      </c>
      <c r="E92" s="26">
        <f t="shared" si="19"/>
        <v>237.75623268698061</v>
      </c>
      <c r="F92" s="16"/>
      <c r="G92" s="16"/>
      <c r="H92" s="217">
        <v>1642</v>
      </c>
      <c r="I92" s="217">
        <v>2050</v>
      </c>
    </row>
    <row r="93" spans="1:9" ht="19.5" thickBot="1" x14ac:dyDescent="0.35">
      <c r="A93" s="27" t="s">
        <v>83</v>
      </c>
      <c r="B93" s="9">
        <v>7952</v>
      </c>
      <c r="C93" s="6">
        <f t="shared" si="18"/>
        <v>16426</v>
      </c>
      <c r="D93" s="9">
        <v>1913085</v>
      </c>
      <c r="E93" s="26">
        <f t="shared" si="19"/>
        <v>240.57909959758553</v>
      </c>
      <c r="F93" s="16"/>
      <c r="G93" s="16"/>
      <c r="H93" s="217">
        <v>7333</v>
      </c>
      <c r="I93" s="217">
        <v>9093</v>
      </c>
    </row>
    <row r="94" spans="1:9" ht="19.5" thickBot="1" x14ac:dyDescent="0.35">
      <c r="A94" s="28" t="s">
        <v>49</v>
      </c>
      <c r="B94" s="39">
        <f>SUM(B84:B93)</f>
        <v>47722</v>
      </c>
      <c r="C94" s="39">
        <f t="shared" ref="C94:D94" si="20">SUM(C84:C93)</f>
        <v>98488</v>
      </c>
      <c r="D94" s="39">
        <f t="shared" si="20"/>
        <v>11486617</v>
      </c>
      <c r="E94" s="30">
        <f>D94/B94</f>
        <v>240.69856669879721</v>
      </c>
      <c r="F94" s="16"/>
      <c r="G94" s="16"/>
      <c r="H94" s="54"/>
      <c r="I94" s="54"/>
    </row>
    <row r="95" spans="1:9" ht="19.5" thickBot="1" x14ac:dyDescent="0.35">
      <c r="A95" s="43"/>
      <c r="B95" s="44"/>
      <c r="C95" s="44"/>
      <c r="D95" s="44"/>
      <c r="E95" s="45"/>
      <c r="F95" s="16"/>
      <c r="G95" s="16"/>
      <c r="H95" s="54"/>
      <c r="I95" s="54"/>
    </row>
    <row r="96" spans="1:9" ht="19.5" thickBot="1" x14ac:dyDescent="0.35">
      <c r="A96" s="20" t="s">
        <v>84</v>
      </c>
      <c r="B96" s="41"/>
      <c r="C96" s="41"/>
      <c r="D96" s="41"/>
      <c r="E96" s="42"/>
      <c r="F96" s="16"/>
      <c r="G96" s="16"/>
      <c r="H96" s="54"/>
      <c r="I96" s="54"/>
    </row>
    <row r="97" spans="1:9" ht="18.75" x14ac:dyDescent="0.3">
      <c r="A97" s="23" t="s">
        <v>85</v>
      </c>
      <c r="B97" s="15">
        <v>4795</v>
      </c>
      <c r="C97" s="6">
        <f>SUM(H97:I97)</f>
        <v>9885</v>
      </c>
      <c r="D97" s="7">
        <v>1149430</v>
      </c>
      <c r="E97" s="26">
        <f>D97/B97</f>
        <v>239.71428571428572</v>
      </c>
      <c r="F97" s="16"/>
      <c r="G97" s="16"/>
      <c r="H97" s="217">
        <v>4486</v>
      </c>
      <c r="I97" s="217">
        <v>5399</v>
      </c>
    </row>
    <row r="98" spans="1:9" ht="18.75" x14ac:dyDescent="0.3">
      <c r="A98" s="25" t="s">
        <v>86</v>
      </c>
      <c r="B98" s="8">
        <v>6489</v>
      </c>
      <c r="C98" s="6">
        <f t="shared" ref="C98:C106" si="21">SUM(H98:I98)</f>
        <v>13788</v>
      </c>
      <c r="D98" s="8">
        <v>1608562</v>
      </c>
      <c r="E98" s="26">
        <f t="shared" ref="E98:E106" si="22">D98/B98</f>
        <v>247.89058406534136</v>
      </c>
      <c r="F98" s="16"/>
      <c r="G98" s="16"/>
      <c r="H98" s="217">
        <v>5923</v>
      </c>
      <c r="I98" s="217">
        <v>7865</v>
      </c>
    </row>
    <row r="99" spans="1:9" ht="18.75" x14ac:dyDescent="0.3">
      <c r="A99" s="25" t="s">
        <v>87</v>
      </c>
      <c r="B99" s="8">
        <v>3799</v>
      </c>
      <c r="C99" s="6">
        <f t="shared" si="21"/>
        <v>8368</v>
      </c>
      <c r="D99" s="8">
        <v>967438</v>
      </c>
      <c r="E99" s="26">
        <f t="shared" si="22"/>
        <v>254.65596209528823</v>
      </c>
      <c r="F99" s="16"/>
      <c r="G99" s="16"/>
      <c r="H99" s="217">
        <v>3631</v>
      </c>
      <c r="I99" s="217">
        <v>4737</v>
      </c>
    </row>
    <row r="100" spans="1:9" ht="18.75" x14ac:dyDescent="0.3">
      <c r="A100" s="25" t="s">
        <v>88</v>
      </c>
      <c r="B100" s="8">
        <v>2017</v>
      </c>
      <c r="C100" s="6">
        <f t="shared" si="21"/>
        <v>3820</v>
      </c>
      <c r="D100" s="8">
        <v>449891</v>
      </c>
      <c r="E100" s="26">
        <f t="shared" si="22"/>
        <v>223.04957858205256</v>
      </c>
      <c r="F100" s="16"/>
      <c r="G100" s="16"/>
      <c r="H100" s="217">
        <v>1565</v>
      </c>
      <c r="I100" s="217">
        <v>2255</v>
      </c>
    </row>
    <row r="101" spans="1:9" ht="18.75" x14ac:dyDescent="0.3">
      <c r="A101" s="25" t="s">
        <v>89</v>
      </c>
      <c r="B101" s="8">
        <v>4355</v>
      </c>
      <c r="C101" s="6">
        <f t="shared" si="21"/>
        <v>9398</v>
      </c>
      <c r="D101" s="8">
        <v>1083940</v>
      </c>
      <c r="E101" s="26">
        <f t="shared" si="22"/>
        <v>248.8955223880597</v>
      </c>
      <c r="F101" s="16"/>
      <c r="G101" s="16"/>
      <c r="H101" s="217">
        <v>4171</v>
      </c>
      <c r="I101" s="217">
        <v>5227</v>
      </c>
    </row>
    <row r="102" spans="1:9" ht="18.75" x14ac:dyDescent="0.3">
      <c r="A102" s="25" t="s">
        <v>90</v>
      </c>
      <c r="B102" s="8">
        <v>1034</v>
      </c>
      <c r="C102" s="6">
        <f t="shared" si="21"/>
        <v>2515</v>
      </c>
      <c r="D102" s="8">
        <v>285620</v>
      </c>
      <c r="E102" s="26">
        <f t="shared" si="22"/>
        <v>276.2282398452611</v>
      </c>
      <c r="F102" s="16"/>
      <c r="G102" s="16"/>
      <c r="H102" s="217">
        <v>1215</v>
      </c>
      <c r="I102" s="217">
        <v>1300</v>
      </c>
    </row>
    <row r="103" spans="1:9" ht="18.75" x14ac:dyDescent="0.3">
      <c r="A103" s="25" t="s">
        <v>91</v>
      </c>
      <c r="B103" s="8">
        <v>7169</v>
      </c>
      <c r="C103" s="6">
        <f t="shared" si="21"/>
        <v>14737</v>
      </c>
      <c r="D103" s="8">
        <v>1719562</v>
      </c>
      <c r="E103" s="26">
        <f t="shared" si="22"/>
        <v>239.86078951039195</v>
      </c>
      <c r="F103" s="16"/>
      <c r="G103" s="16"/>
      <c r="H103" s="217">
        <v>5927</v>
      </c>
      <c r="I103" s="217">
        <v>8810</v>
      </c>
    </row>
    <row r="104" spans="1:9" ht="18.75" x14ac:dyDescent="0.3">
      <c r="A104" s="25" t="s">
        <v>92</v>
      </c>
      <c r="B104" s="8">
        <v>6487</v>
      </c>
      <c r="C104" s="6">
        <f t="shared" si="21"/>
        <v>12427</v>
      </c>
      <c r="D104" s="8">
        <v>1473759</v>
      </c>
      <c r="E104" s="26">
        <f t="shared" si="22"/>
        <v>227.18652689995375</v>
      </c>
      <c r="F104" s="16"/>
      <c r="G104" s="16"/>
      <c r="H104" s="217">
        <v>5223</v>
      </c>
      <c r="I104" s="217">
        <v>7204</v>
      </c>
    </row>
    <row r="105" spans="1:9" ht="18.75" x14ac:dyDescent="0.3">
      <c r="A105" s="46" t="s">
        <v>93</v>
      </c>
      <c r="B105" s="8">
        <v>3688</v>
      </c>
      <c r="C105" s="6">
        <f t="shared" si="21"/>
        <v>8029</v>
      </c>
      <c r="D105" s="8">
        <v>924626</v>
      </c>
      <c r="E105" s="26">
        <f t="shared" si="22"/>
        <v>250.71203904555315</v>
      </c>
      <c r="F105" s="16"/>
      <c r="G105" s="16"/>
      <c r="H105" s="217">
        <v>3600</v>
      </c>
      <c r="I105" s="217">
        <v>4429</v>
      </c>
    </row>
    <row r="106" spans="1:9" ht="19.5" thickBot="1" x14ac:dyDescent="0.35">
      <c r="A106" s="25" t="s">
        <v>94</v>
      </c>
      <c r="B106" s="9">
        <v>5620</v>
      </c>
      <c r="C106" s="6">
        <f t="shared" si="21"/>
        <v>11697</v>
      </c>
      <c r="D106" s="8">
        <v>1361165</v>
      </c>
      <c r="E106" s="26">
        <f t="shared" si="22"/>
        <v>242.20017793594306</v>
      </c>
      <c r="F106" s="16"/>
      <c r="G106" s="16"/>
      <c r="H106" s="217">
        <v>5161</v>
      </c>
      <c r="I106" s="217">
        <v>6536</v>
      </c>
    </row>
    <row r="107" spans="1:9" ht="19.5" thickBot="1" x14ac:dyDescent="0.35">
      <c r="A107" s="28" t="s">
        <v>49</v>
      </c>
      <c r="B107" s="39">
        <f>SUM(B97:B106)</f>
        <v>45453</v>
      </c>
      <c r="C107" s="39">
        <f t="shared" ref="C107:D107" si="23">SUM(C97:C106)</f>
        <v>94664</v>
      </c>
      <c r="D107" s="39">
        <f t="shared" si="23"/>
        <v>11023993</v>
      </c>
      <c r="E107" s="30">
        <f>D107/B107</f>
        <v>242.53609222713573</v>
      </c>
      <c r="F107" s="16"/>
      <c r="G107" s="16"/>
      <c r="H107" s="54"/>
      <c r="I107" s="54"/>
    </row>
    <row r="108" spans="1:9" ht="19.5" thickBot="1" x14ac:dyDescent="0.35">
      <c r="A108" s="237"/>
      <c r="B108" s="238"/>
      <c r="C108" s="238"/>
      <c r="D108" s="238"/>
      <c r="E108" s="45"/>
      <c r="F108" s="16"/>
      <c r="G108" s="16"/>
      <c r="H108" s="54"/>
      <c r="I108" s="54"/>
    </row>
    <row r="109" spans="1:9" ht="19.5" thickBot="1" x14ac:dyDescent="0.35">
      <c r="A109" s="43"/>
      <c r="B109" s="44"/>
      <c r="C109" s="44"/>
      <c r="D109" s="44"/>
      <c r="E109" s="45"/>
      <c r="F109" s="16"/>
      <c r="G109" s="16"/>
      <c r="H109" s="54"/>
      <c r="I109" s="54"/>
    </row>
    <row r="110" spans="1:9" ht="19.5" thickBot="1" x14ac:dyDescent="0.35">
      <c r="A110" s="33" t="s">
        <v>95</v>
      </c>
      <c r="B110" s="41"/>
      <c r="C110" s="41"/>
      <c r="D110" s="41"/>
      <c r="E110" s="42"/>
      <c r="F110" s="16"/>
      <c r="G110" s="16"/>
      <c r="H110" s="54"/>
      <c r="I110" s="54"/>
    </row>
    <row r="111" spans="1:9" ht="19.5" thickBot="1" x14ac:dyDescent="0.35">
      <c r="A111" s="47" t="s">
        <v>96</v>
      </c>
      <c r="B111" s="15">
        <v>3489</v>
      </c>
      <c r="C111" s="6">
        <f>SUM(H111:I111)</f>
        <v>8445</v>
      </c>
      <c r="D111" s="7">
        <v>976578</v>
      </c>
      <c r="E111" s="26">
        <f>D111/B111</f>
        <v>279.9019776440241</v>
      </c>
      <c r="F111" s="16"/>
      <c r="G111" s="16"/>
      <c r="H111" s="217">
        <v>3910</v>
      </c>
      <c r="I111" s="217">
        <v>4535</v>
      </c>
    </row>
    <row r="112" spans="1:9" ht="18.75" x14ac:dyDescent="0.3">
      <c r="A112" s="48" t="s">
        <v>97</v>
      </c>
      <c r="B112" s="15">
        <v>4940</v>
      </c>
      <c r="C112" s="6">
        <f t="shared" ref="C112:C124" si="24">SUM(H112:I112)</f>
        <v>9496</v>
      </c>
      <c r="D112" s="7">
        <v>1194733</v>
      </c>
      <c r="E112" s="26">
        <f t="shared" ref="E112:E124" si="25">D112/B112</f>
        <v>241.84878542510123</v>
      </c>
      <c r="F112" s="16"/>
      <c r="G112" s="16"/>
      <c r="H112" s="217">
        <v>4230</v>
      </c>
      <c r="I112" s="217">
        <v>5266</v>
      </c>
    </row>
    <row r="113" spans="1:9" ht="18.75" x14ac:dyDescent="0.3">
      <c r="A113" s="48" t="s">
        <v>98</v>
      </c>
      <c r="B113" s="8">
        <v>802</v>
      </c>
      <c r="C113" s="6">
        <f t="shared" si="24"/>
        <v>1875</v>
      </c>
      <c r="D113" s="8">
        <v>221503</v>
      </c>
      <c r="E113" s="26">
        <f t="shared" si="25"/>
        <v>276.18827930174564</v>
      </c>
      <c r="F113" s="16"/>
      <c r="G113" s="16"/>
      <c r="H113" s="217">
        <v>928</v>
      </c>
      <c r="I113" s="217">
        <v>947</v>
      </c>
    </row>
    <row r="114" spans="1:9" ht="18.75" x14ac:dyDescent="0.3">
      <c r="A114" s="48" t="s">
        <v>99</v>
      </c>
      <c r="B114" s="8">
        <v>6786</v>
      </c>
      <c r="C114" s="6">
        <f t="shared" si="24"/>
        <v>14875</v>
      </c>
      <c r="D114" s="8">
        <v>1724170</v>
      </c>
      <c r="E114" s="26">
        <f t="shared" si="25"/>
        <v>254.07751252578839</v>
      </c>
      <c r="F114" s="16"/>
      <c r="G114" s="16"/>
      <c r="H114" s="217">
        <v>6565</v>
      </c>
      <c r="I114" s="217">
        <v>8310</v>
      </c>
    </row>
    <row r="115" spans="1:9" ht="18.75" x14ac:dyDescent="0.3">
      <c r="A115" s="25" t="s">
        <v>100</v>
      </c>
      <c r="B115" s="8">
        <v>4043</v>
      </c>
      <c r="C115" s="6">
        <f t="shared" si="24"/>
        <v>9027</v>
      </c>
      <c r="D115" s="8">
        <v>1044280</v>
      </c>
      <c r="E115" s="26">
        <f t="shared" si="25"/>
        <v>258.29334652485778</v>
      </c>
      <c r="F115" s="16"/>
      <c r="G115" s="16"/>
      <c r="H115" s="217">
        <v>4020</v>
      </c>
      <c r="I115" s="217">
        <v>5007</v>
      </c>
    </row>
    <row r="116" spans="1:9" ht="18.75" x14ac:dyDescent="0.3">
      <c r="A116" s="25" t="s">
        <v>101</v>
      </c>
      <c r="B116" s="8">
        <v>3303</v>
      </c>
      <c r="C116" s="6">
        <f t="shared" si="24"/>
        <v>8089</v>
      </c>
      <c r="D116" s="8">
        <v>931689</v>
      </c>
      <c r="E116" s="26">
        <f t="shared" si="25"/>
        <v>282.0735694822888</v>
      </c>
      <c r="F116" s="16"/>
      <c r="G116" s="16"/>
      <c r="H116" s="217">
        <v>3858</v>
      </c>
      <c r="I116" s="217">
        <v>4231</v>
      </c>
    </row>
    <row r="117" spans="1:9" ht="18.75" x14ac:dyDescent="0.3">
      <c r="A117" s="25" t="s">
        <v>102</v>
      </c>
      <c r="B117" s="8">
        <v>7497</v>
      </c>
      <c r="C117" s="6">
        <f t="shared" si="24"/>
        <v>17185</v>
      </c>
      <c r="D117" s="8">
        <v>1973455</v>
      </c>
      <c r="E117" s="26">
        <f t="shared" si="25"/>
        <v>263.2326263838869</v>
      </c>
      <c r="F117" s="16"/>
      <c r="G117" s="16"/>
      <c r="H117" s="217">
        <v>7382</v>
      </c>
      <c r="I117" s="217">
        <v>9803</v>
      </c>
    </row>
    <row r="118" spans="1:9" ht="18.75" x14ac:dyDescent="0.3">
      <c r="A118" s="25" t="s">
        <v>103</v>
      </c>
      <c r="B118" s="8">
        <v>5190</v>
      </c>
      <c r="C118" s="6">
        <f t="shared" si="24"/>
        <v>12200</v>
      </c>
      <c r="D118" s="8">
        <v>1398919</v>
      </c>
      <c r="E118" s="26">
        <f t="shared" si="25"/>
        <v>269.54123314065509</v>
      </c>
      <c r="F118" s="16"/>
      <c r="G118" s="16"/>
      <c r="H118" s="217">
        <v>5899</v>
      </c>
      <c r="I118" s="217">
        <v>6301</v>
      </c>
    </row>
    <row r="119" spans="1:9" ht="18.75" x14ac:dyDescent="0.3">
      <c r="A119" s="25" t="s">
        <v>104</v>
      </c>
      <c r="B119" s="8">
        <v>4183</v>
      </c>
      <c r="C119" s="6">
        <f t="shared" si="24"/>
        <v>10080</v>
      </c>
      <c r="D119" s="8">
        <v>1150907</v>
      </c>
      <c r="E119" s="26">
        <f t="shared" si="25"/>
        <v>275.1391345923978</v>
      </c>
      <c r="F119" s="16"/>
      <c r="G119" s="16"/>
      <c r="H119" s="217">
        <v>4563</v>
      </c>
      <c r="I119" s="217">
        <v>5517</v>
      </c>
    </row>
    <row r="120" spans="1:9" ht="18.75" x14ac:dyDescent="0.3">
      <c r="A120" s="25" t="s">
        <v>105</v>
      </c>
      <c r="B120" s="8">
        <v>6261</v>
      </c>
      <c r="C120" s="6">
        <f t="shared" si="24"/>
        <v>12998</v>
      </c>
      <c r="D120" s="8">
        <v>1514244</v>
      </c>
      <c r="E120" s="26">
        <f t="shared" si="25"/>
        <v>241.85337805462387</v>
      </c>
      <c r="F120" s="16"/>
      <c r="G120" s="16"/>
      <c r="H120" s="217">
        <v>5332</v>
      </c>
      <c r="I120" s="217">
        <v>7666</v>
      </c>
    </row>
    <row r="121" spans="1:9" ht="18.75" x14ac:dyDescent="0.3">
      <c r="A121" s="25" t="s">
        <v>106</v>
      </c>
      <c r="B121" s="8">
        <v>7198</v>
      </c>
      <c r="C121" s="6">
        <f t="shared" si="24"/>
        <v>17077</v>
      </c>
      <c r="D121" s="8">
        <v>1966987</v>
      </c>
      <c r="E121" s="26">
        <f t="shared" si="25"/>
        <v>273.26854681856071</v>
      </c>
      <c r="F121" s="16"/>
      <c r="G121" s="16"/>
      <c r="H121" s="217">
        <v>7263</v>
      </c>
      <c r="I121" s="217">
        <v>9814</v>
      </c>
    </row>
    <row r="122" spans="1:9" ht="18.75" x14ac:dyDescent="0.3">
      <c r="A122" s="25" t="s">
        <v>107</v>
      </c>
      <c r="B122" s="8">
        <v>14329</v>
      </c>
      <c r="C122" s="6">
        <f t="shared" si="24"/>
        <v>31961</v>
      </c>
      <c r="D122" s="8">
        <v>3718058</v>
      </c>
      <c r="E122" s="26">
        <f t="shared" si="25"/>
        <v>259.47784213832091</v>
      </c>
      <c r="F122" s="16"/>
      <c r="G122" s="16"/>
      <c r="H122" s="217">
        <v>13447</v>
      </c>
      <c r="I122" s="217">
        <v>18514</v>
      </c>
    </row>
    <row r="123" spans="1:9" ht="18.75" x14ac:dyDescent="0.3">
      <c r="A123" s="25" t="s">
        <v>108</v>
      </c>
      <c r="B123" s="8">
        <v>4794</v>
      </c>
      <c r="C123" s="6">
        <f t="shared" si="24"/>
        <v>11215</v>
      </c>
      <c r="D123" s="8">
        <v>1292446</v>
      </c>
      <c r="E123" s="26">
        <f t="shared" si="25"/>
        <v>269.59657905715477</v>
      </c>
      <c r="F123" s="16"/>
      <c r="G123" s="16"/>
      <c r="H123" s="217">
        <v>5098</v>
      </c>
      <c r="I123" s="217">
        <v>6117</v>
      </c>
    </row>
    <row r="124" spans="1:9" ht="19.5" thickBot="1" x14ac:dyDescent="0.35">
      <c r="A124" s="25" t="s">
        <v>109</v>
      </c>
      <c r="B124" s="9">
        <v>7265</v>
      </c>
      <c r="C124" s="6">
        <f t="shared" si="24"/>
        <v>15835</v>
      </c>
      <c r="D124" s="8">
        <v>1836917</v>
      </c>
      <c r="E124" s="26">
        <f t="shared" si="25"/>
        <v>252.84473503097041</v>
      </c>
      <c r="F124" s="16"/>
      <c r="G124" s="16"/>
      <c r="H124" s="217">
        <v>7010</v>
      </c>
      <c r="I124" s="217">
        <v>8825</v>
      </c>
    </row>
    <row r="125" spans="1:9" ht="19.5" thickBot="1" x14ac:dyDescent="0.35">
      <c r="A125" s="28" t="s">
        <v>49</v>
      </c>
      <c r="B125" s="39">
        <f>SUM(B111:B124)</f>
        <v>80080</v>
      </c>
      <c r="C125" s="39">
        <f t="shared" ref="C125:D125" si="26">SUM(C111:C124)</f>
        <v>180358</v>
      </c>
      <c r="D125" s="39">
        <f t="shared" si="26"/>
        <v>20944886</v>
      </c>
      <c r="E125" s="30">
        <f>D125/B125</f>
        <v>261.54952547452547</v>
      </c>
      <c r="F125" s="16"/>
      <c r="G125" s="16"/>
      <c r="H125" s="54"/>
      <c r="I125" s="54"/>
    </row>
    <row r="126" spans="1:9" ht="19.5" thickBot="1" x14ac:dyDescent="0.35">
      <c r="A126" s="43"/>
      <c r="B126" s="44"/>
      <c r="C126" s="44"/>
      <c r="D126" s="44"/>
      <c r="E126" s="45"/>
      <c r="F126" s="16"/>
      <c r="G126" s="16"/>
      <c r="H126" s="54"/>
      <c r="I126" s="54"/>
    </row>
    <row r="127" spans="1:9" ht="19.5" thickBot="1" x14ac:dyDescent="0.35">
      <c r="A127" s="20" t="s">
        <v>110</v>
      </c>
      <c r="B127" s="41"/>
      <c r="C127" s="41"/>
      <c r="D127" s="41"/>
      <c r="E127" s="42"/>
      <c r="F127" s="16"/>
      <c r="G127" s="16"/>
      <c r="H127" s="54"/>
      <c r="I127" s="54"/>
    </row>
    <row r="128" spans="1:9" ht="18.75" x14ac:dyDescent="0.3">
      <c r="A128" s="23" t="s">
        <v>111</v>
      </c>
      <c r="B128" s="15">
        <v>1302</v>
      </c>
      <c r="C128" s="6">
        <f>SUM(H128:I128)</f>
        <v>3060</v>
      </c>
      <c r="D128" s="7">
        <v>351894</v>
      </c>
      <c r="E128" s="26">
        <f>D128/B128</f>
        <v>270.27188940092168</v>
      </c>
      <c r="F128" s="16"/>
      <c r="G128" s="16"/>
      <c r="H128" s="217">
        <v>1205</v>
      </c>
      <c r="I128" s="217">
        <v>1855</v>
      </c>
    </row>
    <row r="129" spans="1:9" ht="18.75" x14ac:dyDescent="0.3">
      <c r="A129" s="25" t="s">
        <v>112</v>
      </c>
      <c r="B129" s="8">
        <v>4036</v>
      </c>
      <c r="C129" s="6">
        <f>SUM(H129:I129)</f>
        <v>8352</v>
      </c>
      <c r="D129" s="8">
        <v>978267</v>
      </c>
      <c r="E129" s="26">
        <f>D129/B129</f>
        <v>242.3852824578791</v>
      </c>
      <c r="F129" s="16"/>
      <c r="G129" s="16"/>
      <c r="H129" s="217">
        <v>3198</v>
      </c>
      <c r="I129" s="217">
        <v>5154</v>
      </c>
    </row>
    <row r="130" spans="1:9" ht="18.75" x14ac:dyDescent="0.3">
      <c r="A130" s="25" t="s">
        <v>113</v>
      </c>
      <c r="B130" s="8">
        <v>1427</v>
      </c>
      <c r="C130" s="6">
        <f t="shared" ref="C130:C138" si="27">SUM(H130:I130)</f>
        <v>3001</v>
      </c>
      <c r="D130" s="8">
        <v>348677</v>
      </c>
      <c r="E130" s="26">
        <f t="shared" ref="E130:E138" si="28">D130/B130</f>
        <v>244.34267694463909</v>
      </c>
      <c r="F130" s="16"/>
      <c r="G130" s="16"/>
      <c r="H130" s="217">
        <v>1206</v>
      </c>
      <c r="I130" s="217">
        <v>1795</v>
      </c>
    </row>
    <row r="131" spans="1:9" ht="18.75" x14ac:dyDescent="0.3">
      <c r="A131" s="25" t="s">
        <v>114</v>
      </c>
      <c r="B131" s="8">
        <v>4358</v>
      </c>
      <c r="C131" s="6">
        <f t="shared" si="27"/>
        <v>8690</v>
      </c>
      <c r="D131" s="8">
        <v>1021408</v>
      </c>
      <c r="E131" s="26">
        <f t="shared" si="28"/>
        <v>234.37540156034879</v>
      </c>
      <c r="F131" s="16"/>
      <c r="G131" s="16"/>
      <c r="H131" s="217">
        <v>3733</v>
      </c>
      <c r="I131" s="217">
        <v>4957</v>
      </c>
    </row>
    <row r="132" spans="1:9" ht="18.75" x14ac:dyDescent="0.3">
      <c r="A132" s="25" t="s">
        <v>115</v>
      </c>
      <c r="B132" s="8">
        <v>6233</v>
      </c>
      <c r="C132" s="6">
        <f t="shared" si="27"/>
        <v>10781</v>
      </c>
      <c r="D132" s="8">
        <v>1289123</v>
      </c>
      <c r="E132" s="26">
        <f t="shared" si="28"/>
        <v>206.82223648323441</v>
      </c>
      <c r="F132" s="16"/>
      <c r="G132" s="16"/>
      <c r="H132" s="217">
        <v>4401</v>
      </c>
      <c r="I132" s="217">
        <v>6380</v>
      </c>
    </row>
    <row r="133" spans="1:9" ht="18.75" x14ac:dyDescent="0.3">
      <c r="A133" s="25" t="s">
        <v>116</v>
      </c>
      <c r="B133" s="8">
        <v>5550</v>
      </c>
      <c r="C133" s="6">
        <f t="shared" si="27"/>
        <v>12509</v>
      </c>
      <c r="D133" s="8">
        <v>1452463</v>
      </c>
      <c r="E133" s="26">
        <f t="shared" si="28"/>
        <v>261.70504504504504</v>
      </c>
      <c r="F133" s="16"/>
      <c r="G133" s="16"/>
      <c r="H133" s="217">
        <v>4728</v>
      </c>
      <c r="I133" s="217">
        <v>7781</v>
      </c>
    </row>
    <row r="134" spans="1:9" ht="18.75" x14ac:dyDescent="0.3">
      <c r="A134" s="25" t="s">
        <v>117</v>
      </c>
      <c r="B134" s="8">
        <v>5079</v>
      </c>
      <c r="C134" s="6">
        <f t="shared" si="27"/>
        <v>10572</v>
      </c>
      <c r="D134" s="8">
        <v>1248125</v>
      </c>
      <c r="E134" s="26">
        <f t="shared" si="28"/>
        <v>245.74227210080724</v>
      </c>
      <c r="F134" s="16"/>
      <c r="G134" s="16"/>
      <c r="H134" s="217">
        <v>4081</v>
      </c>
      <c r="I134" s="217">
        <v>6491</v>
      </c>
    </row>
    <row r="135" spans="1:9" ht="18.75" x14ac:dyDescent="0.3">
      <c r="A135" s="25" t="s">
        <v>118</v>
      </c>
      <c r="B135" s="8">
        <v>7576</v>
      </c>
      <c r="C135" s="6">
        <f t="shared" si="27"/>
        <v>16218</v>
      </c>
      <c r="D135" s="8">
        <v>1892480</v>
      </c>
      <c r="E135" s="26">
        <f t="shared" si="28"/>
        <v>249.79936642027454</v>
      </c>
      <c r="F135" s="16"/>
      <c r="G135" s="16"/>
      <c r="H135" s="217">
        <v>6031</v>
      </c>
      <c r="I135" s="217">
        <v>10187</v>
      </c>
    </row>
    <row r="136" spans="1:9" ht="18.75" x14ac:dyDescent="0.3">
      <c r="A136" s="25" t="s">
        <v>119</v>
      </c>
      <c r="B136" s="8">
        <v>6438</v>
      </c>
      <c r="C136" s="6">
        <f t="shared" si="27"/>
        <v>14507</v>
      </c>
      <c r="D136" s="8">
        <v>1690154</v>
      </c>
      <c r="E136" s="26">
        <f t="shared" si="28"/>
        <v>262.52780366573472</v>
      </c>
      <c r="F136" s="16"/>
      <c r="G136" s="16"/>
      <c r="H136" s="217">
        <v>5564</v>
      </c>
      <c r="I136" s="217">
        <v>8943</v>
      </c>
    </row>
    <row r="137" spans="1:9" ht="19.5" thickBot="1" x14ac:dyDescent="0.35">
      <c r="A137" s="46" t="s">
        <v>120</v>
      </c>
      <c r="B137" s="9">
        <v>6579</v>
      </c>
      <c r="C137" s="6">
        <f t="shared" si="27"/>
        <v>13603</v>
      </c>
      <c r="D137" s="8">
        <v>1687475</v>
      </c>
      <c r="E137" s="26">
        <f t="shared" si="28"/>
        <v>256.49414804681561</v>
      </c>
      <c r="F137" s="16"/>
      <c r="G137" s="16"/>
      <c r="H137" s="217">
        <v>5095</v>
      </c>
      <c r="I137" s="217">
        <v>8508</v>
      </c>
    </row>
    <row r="138" spans="1:9" ht="19.5" thickBot="1" x14ac:dyDescent="0.35">
      <c r="A138" s="46" t="s">
        <v>121</v>
      </c>
      <c r="B138" s="9">
        <v>4934</v>
      </c>
      <c r="C138" s="6">
        <f t="shared" si="27"/>
        <v>8544</v>
      </c>
      <c r="D138" s="8">
        <v>1020664</v>
      </c>
      <c r="E138" s="26">
        <f t="shared" si="28"/>
        <v>206.86339683826509</v>
      </c>
      <c r="F138" s="16"/>
      <c r="G138" s="16"/>
      <c r="H138" s="217">
        <v>3404</v>
      </c>
      <c r="I138" s="217">
        <v>5140</v>
      </c>
    </row>
    <row r="139" spans="1:9" ht="19.5" thickBot="1" x14ac:dyDescent="0.35">
      <c r="A139" s="28" t="s">
        <v>49</v>
      </c>
      <c r="B139" s="39">
        <f>SUM(B128:B138)</f>
        <v>53512</v>
      </c>
      <c r="C139" s="39">
        <f t="shared" ref="C139:D139" si="29">SUM(C128:C138)</f>
        <v>109837</v>
      </c>
      <c r="D139" s="39">
        <f t="shared" si="29"/>
        <v>12980730</v>
      </c>
      <c r="E139" s="30">
        <f>D139/B139</f>
        <v>242.5760577066826</v>
      </c>
      <c r="F139" s="16"/>
      <c r="G139" s="16"/>
      <c r="H139" s="54"/>
      <c r="I139" s="54"/>
    </row>
    <row r="140" spans="1:9" ht="19.5" thickBot="1" x14ac:dyDescent="0.35">
      <c r="A140" s="43"/>
      <c r="B140" s="44"/>
      <c r="C140" s="44"/>
      <c r="D140" s="44"/>
      <c r="E140" s="45"/>
      <c r="F140" s="16"/>
      <c r="G140" s="16"/>
      <c r="H140" s="54"/>
      <c r="I140" s="54"/>
    </row>
    <row r="141" spans="1:9" ht="19.5" thickBot="1" x14ac:dyDescent="0.35">
      <c r="A141" s="51" t="s">
        <v>122</v>
      </c>
      <c r="B141" s="49">
        <f>SUM(B139+B125+B107+B94+B81+B72+B60+B50+B32+B16)</f>
        <v>553715</v>
      </c>
      <c r="C141" s="49">
        <f t="shared" ref="C141:D141" si="30">SUM(C139+C125+C107+C94+C81+C72+C60+C50+C32+C16)</f>
        <v>1175257</v>
      </c>
      <c r="D141" s="49">
        <f t="shared" si="30"/>
        <v>137336455</v>
      </c>
      <c r="E141" s="42">
        <f>D141/B141</f>
        <v>248.02733355607126</v>
      </c>
      <c r="F141" s="16"/>
      <c r="G141" s="16"/>
      <c r="H141" s="54"/>
      <c r="I141" s="54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  <row r="145" spans="1:9" ht="18.75" x14ac:dyDescent="0.3">
      <c r="A145" s="50"/>
      <c r="B145" s="16"/>
      <c r="C145" s="16"/>
      <c r="D145" s="16"/>
      <c r="E145" s="16"/>
      <c r="F145" s="16"/>
      <c r="G145" s="16"/>
      <c r="H145" s="52"/>
      <c r="I145" s="52"/>
    </row>
    <row r="146" spans="1:9" ht="18.75" x14ac:dyDescent="0.3">
      <c r="A146" s="50"/>
      <c r="B146" s="16"/>
      <c r="C146" s="16"/>
      <c r="D146" s="16"/>
      <c r="E146" s="16"/>
      <c r="F146" s="16"/>
      <c r="G146" s="16"/>
      <c r="H146" s="52"/>
      <c r="I146" s="52"/>
    </row>
    <row r="147" spans="1:9" ht="18.75" x14ac:dyDescent="0.3">
      <c r="A147" s="50"/>
      <c r="B147" s="16"/>
      <c r="C147" s="16"/>
      <c r="D147" s="16"/>
      <c r="E147" s="16"/>
      <c r="F147" s="16"/>
      <c r="G147" s="16"/>
      <c r="H147" s="52"/>
      <c r="I147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ySplit="6" topLeftCell="A76" activePane="bottomLeft" state="frozen"/>
      <selection pane="bottomLeft" activeCell="D87" sqref="D87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7109375" bestFit="1" customWidth="1"/>
    <col min="9" max="9" width="13.570312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126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6413</v>
      </c>
      <c r="C8" s="12">
        <f>SUM(H8:I8)</f>
        <v>14417</v>
      </c>
      <c r="D8" s="13">
        <v>1648220</v>
      </c>
      <c r="E8" s="24">
        <f>D8/B8</f>
        <v>257.01231872758461</v>
      </c>
      <c r="F8" s="16"/>
      <c r="G8" s="16"/>
      <c r="H8" s="54">
        <v>6370</v>
      </c>
      <c r="I8" s="54">
        <v>8047</v>
      </c>
    </row>
    <row r="9" spans="1:9" ht="18.75" x14ac:dyDescent="0.3">
      <c r="A9" s="25" t="s">
        <v>12</v>
      </c>
      <c r="B9" s="2">
        <v>5204</v>
      </c>
      <c r="C9" s="12">
        <f t="shared" ref="C9:C15" si="0">SUM(H9:I9)</f>
        <v>10849</v>
      </c>
      <c r="D9" s="2">
        <v>1264601</v>
      </c>
      <c r="E9" s="24">
        <f t="shared" ref="E9:E15" si="1">D9/B9</f>
        <v>243.0055726364335</v>
      </c>
      <c r="F9" s="16"/>
      <c r="G9" s="16"/>
      <c r="H9" s="54">
        <v>4774</v>
      </c>
      <c r="I9" s="54">
        <v>6075</v>
      </c>
    </row>
    <row r="10" spans="1:9" ht="18.75" x14ac:dyDescent="0.3">
      <c r="A10" s="25" t="s">
        <v>13</v>
      </c>
      <c r="B10" s="2">
        <v>5501</v>
      </c>
      <c r="C10" s="12">
        <f t="shared" si="0"/>
        <v>11183</v>
      </c>
      <c r="D10" s="2">
        <v>1308335</v>
      </c>
      <c r="E10" s="24">
        <f t="shared" si="1"/>
        <v>237.83584802763133</v>
      </c>
      <c r="F10" s="16"/>
      <c r="G10" s="16"/>
      <c r="H10" s="54">
        <v>4881</v>
      </c>
      <c r="I10" s="54">
        <v>6302</v>
      </c>
    </row>
    <row r="11" spans="1:9" ht="18.75" x14ac:dyDescent="0.3">
      <c r="A11" s="25" t="s">
        <v>14</v>
      </c>
      <c r="B11" s="2">
        <v>7187</v>
      </c>
      <c r="C11" s="12">
        <f t="shared" si="0"/>
        <v>15177</v>
      </c>
      <c r="D11" s="2">
        <v>1745202</v>
      </c>
      <c r="E11" s="24">
        <f t="shared" si="1"/>
        <v>242.82760539863642</v>
      </c>
      <c r="F11" s="16"/>
      <c r="G11" s="16"/>
      <c r="H11" s="54">
        <v>6759</v>
      </c>
      <c r="I11" s="54">
        <v>8418</v>
      </c>
    </row>
    <row r="12" spans="1:9" ht="18.75" x14ac:dyDescent="0.3">
      <c r="A12" s="25" t="s">
        <v>15</v>
      </c>
      <c r="B12" s="2">
        <v>1817</v>
      </c>
      <c r="C12" s="12">
        <f t="shared" si="0"/>
        <v>4059</v>
      </c>
      <c r="D12" s="2">
        <v>465209</v>
      </c>
      <c r="E12" s="24">
        <f t="shared" si="1"/>
        <v>256.03137039075398</v>
      </c>
      <c r="F12" s="16"/>
      <c r="G12" s="16"/>
      <c r="H12" s="54">
        <v>1921</v>
      </c>
      <c r="I12" s="54">
        <v>2138</v>
      </c>
    </row>
    <row r="13" spans="1:9" ht="18.75" x14ac:dyDescent="0.3">
      <c r="A13" s="25" t="s">
        <v>16</v>
      </c>
      <c r="B13" s="2">
        <v>7489</v>
      </c>
      <c r="C13" s="12">
        <f t="shared" si="0"/>
        <v>16819</v>
      </c>
      <c r="D13" s="2">
        <v>1941895</v>
      </c>
      <c r="E13" s="24">
        <f t="shared" si="1"/>
        <v>259.29963947122445</v>
      </c>
      <c r="F13" s="16"/>
      <c r="G13" s="16"/>
      <c r="H13" s="54">
        <v>7706</v>
      </c>
      <c r="I13" s="54">
        <v>9113</v>
      </c>
    </row>
    <row r="14" spans="1:9" ht="18.75" x14ac:dyDescent="0.3">
      <c r="A14" s="25" t="s">
        <v>17</v>
      </c>
      <c r="B14" s="2">
        <v>2649</v>
      </c>
      <c r="C14" s="12">
        <f t="shared" si="0"/>
        <v>5346</v>
      </c>
      <c r="D14" s="2">
        <v>621640</v>
      </c>
      <c r="E14" s="24">
        <f t="shared" si="1"/>
        <v>234.66968667421668</v>
      </c>
      <c r="F14" s="16"/>
      <c r="G14" s="16"/>
      <c r="H14" s="54">
        <v>2408</v>
      </c>
      <c r="I14" s="54">
        <v>2938</v>
      </c>
    </row>
    <row r="15" spans="1:9" ht="19.5" thickBot="1" x14ac:dyDescent="0.35">
      <c r="A15" s="27" t="s">
        <v>18</v>
      </c>
      <c r="B15" s="3">
        <v>9088</v>
      </c>
      <c r="C15" s="12">
        <f t="shared" si="0"/>
        <v>18640</v>
      </c>
      <c r="D15" s="10">
        <v>2179124</v>
      </c>
      <c r="E15" s="24">
        <f t="shared" si="1"/>
        <v>239.78036971830986</v>
      </c>
      <c r="F15" s="16"/>
      <c r="G15" s="16"/>
      <c r="H15" s="54">
        <v>8359</v>
      </c>
      <c r="I15" s="54">
        <v>10281</v>
      </c>
    </row>
    <row r="16" spans="1:9" ht="19.5" thickBot="1" x14ac:dyDescent="0.35">
      <c r="A16" s="28" t="s">
        <v>19</v>
      </c>
      <c r="B16" s="29">
        <f>SUM(B8:B15)</f>
        <v>45348</v>
      </c>
      <c r="C16" s="29">
        <f t="shared" ref="C16:D16" si="2">SUM(C8:C15)</f>
        <v>96490</v>
      </c>
      <c r="D16" s="29">
        <f t="shared" si="2"/>
        <v>11174226</v>
      </c>
      <c r="E16" s="30">
        <f>D16/B16</f>
        <v>246.41055834876951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34">
        <v>12597</v>
      </c>
      <c r="C19" s="4">
        <f>SUM(H19:I19)</f>
        <v>25302</v>
      </c>
      <c r="D19" s="5">
        <v>2971274</v>
      </c>
      <c r="E19" s="26">
        <f>D19/B19</f>
        <v>235.87155671985394</v>
      </c>
      <c r="F19" s="37"/>
      <c r="G19" s="37"/>
      <c r="H19" s="54">
        <v>11082</v>
      </c>
      <c r="I19" s="54">
        <v>14220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5903</v>
      </c>
      <c r="C20" s="2">
        <f t="shared" ref="C20:C31" si="3">SUM(H20:I20)</f>
        <v>11339</v>
      </c>
      <c r="D20" s="2">
        <v>1338524</v>
      </c>
      <c r="E20" s="26">
        <f t="shared" ref="E20:E31" si="4">D20/B20</f>
        <v>226.75317635100797</v>
      </c>
      <c r="F20" s="37"/>
      <c r="G20" s="37"/>
      <c r="H20" s="54">
        <v>4883</v>
      </c>
      <c r="I20" s="54">
        <v>6456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5149</v>
      </c>
      <c r="C21" s="2">
        <f t="shared" si="3"/>
        <v>10636</v>
      </c>
      <c r="D21" s="8">
        <v>1239525</v>
      </c>
      <c r="E21" s="26">
        <f t="shared" si="4"/>
        <v>240.73120994367838</v>
      </c>
      <c r="F21" s="1"/>
      <c r="G21" s="1"/>
      <c r="H21" s="54">
        <v>4613</v>
      </c>
      <c r="I21" s="54">
        <v>6023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6439</v>
      </c>
      <c r="C22" s="2">
        <f t="shared" si="3"/>
        <v>13502</v>
      </c>
      <c r="D22" s="8">
        <v>1565401</v>
      </c>
      <c r="E22" s="26">
        <f t="shared" si="4"/>
        <v>243.11243981984779</v>
      </c>
      <c r="F22" s="1"/>
      <c r="G22" s="1"/>
      <c r="H22" s="54">
        <v>6070</v>
      </c>
      <c r="I22" s="54">
        <v>7432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4181</v>
      </c>
      <c r="C23" s="2">
        <f t="shared" si="3"/>
        <v>9214</v>
      </c>
      <c r="D23" s="8">
        <v>1055088</v>
      </c>
      <c r="E23" s="26">
        <f t="shared" si="4"/>
        <v>252.35302559196364</v>
      </c>
      <c r="F23" s="1"/>
      <c r="G23" s="1"/>
      <c r="H23" s="54">
        <v>4149</v>
      </c>
      <c r="I23" s="54">
        <v>5065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2709</v>
      </c>
      <c r="C24" s="2">
        <f t="shared" si="3"/>
        <v>5935</v>
      </c>
      <c r="D24" s="8">
        <v>678580</v>
      </c>
      <c r="E24" s="26">
        <f t="shared" si="4"/>
        <v>250.49095607235142</v>
      </c>
      <c r="F24" s="1"/>
      <c r="G24" s="1"/>
      <c r="H24" s="54">
        <v>2643</v>
      </c>
      <c r="I24" s="54">
        <v>3292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7260</v>
      </c>
      <c r="C25" s="2">
        <f t="shared" si="3"/>
        <v>15304</v>
      </c>
      <c r="D25" s="8">
        <v>1778588</v>
      </c>
      <c r="E25" s="26">
        <f t="shared" si="4"/>
        <v>244.98457300275481</v>
      </c>
      <c r="F25" s="1"/>
      <c r="G25" s="1"/>
      <c r="H25" s="54">
        <v>6753</v>
      </c>
      <c r="I25" s="54">
        <v>8551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6585</v>
      </c>
      <c r="C26" s="2">
        <f t="shared" si="3"/>
        <v>14701</v>
      </c>
      <c r="D26" s="8">
        <v>1702570</v>
      </c>
      <c r="E26" s="26">
        <f t="shared" si="4"/>
        <v>258.55277145026577</v>
      </c>
      <c r="F26" s="1"/>
      <c r="G26" s="1"/>
      <c r="H26" s="54">
        <v>6906</v>
      </c>
      <c r="I26" s="54">
        <v>7795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8586</v>
      </c>
      <c r="C27" s="2">
        <f t="shared" si="3"/>
        <v>17559</v>
      </c>
      <c r="D27" s="8">
        <v>2044533</v>
      </c>
      <c r="E27" s="26">
        <f t="shared" si="4"/>
        <v>238.1240391334731</v>
      </c>
      <c r="F27" s="1"/>
      <c r="G27" s="1"/>
      <c r="H27" s="54">
        <v>7457</v>
      </c>
      <c r="I27" s="54">
        <v>10102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5686</v>
      </c>
      <c r="C28" s="2">
        <f t="shared" si="3"/>
        <v>13451</v>
      </c>
      <c r="D28" s="8">
        <v>1531196</v>
      </c>
      <c r="E28" s="26">
        <f t="shared" si="4"/>
        <v>269.29229686950407</v>
      </c>
      <c r="F28" s="1"/>
      <c r="G28" s="1"/>
      <c r="H28" s="54">
        <v>6078</v>
      </c>
      <c r="I28" s="54">
        <v>7373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4709</v>
      </c>
      <c r="C29" s="2">
        <f t="shared" si="3"/>
        <v>10368</v>
      </c>
      <c r="D29" s="8">
        <v>1186891</v>
      </c>
      <c r="E29" s="26">
        <f t="shared" si="4"/>
        <v>252.04735612656614</v>
      </c>
      <c r="F29" s="1"/>
      <c r="G29" s="1"/>
      <c r="H29" s="54">
        <v>4629</v>
      </c>
      <c r="I29" s="54">
        <v>5739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5012</v>
      </c>
      <c r="C30" s="2">
        <f t="shared" si="3"/>
        <v>11247</v>
      </c>
      <c r="D30" s="7">
        <v>1301988</v>
      </c>
      <c r="E30" s="26">
        <f t="shared" si="4"/>
        <v>259.77414205905825</v>
      </c>
      <c r="F30" s="1"/>
      <c r="G30" s="1"/>
      <c r="H30" s="54">
        <v>5238</v>
      </c>
      <c r="I30" s="54">
        <v>6009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1661</v>
      </c>
      <c r="C31" s="4">
        <f t="shared" si="3"/>
        <v>3663</v>
      </c>
      <c r="D31" s="56">
        <v>424275</v>
      </c>
      <c r="E31" s="26">
        <f t="shared" si="4"/>
        <v>255.43347381095725</v>
      </c>
      <c r="F31" s="1"/>
      <c r="G31" s="1"/>
      <c r="H31" s="54">
        <v>1716</v>
      </c>
      <c r="I31" s="54">
        <v>1947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76477</v>
      </c>
      <c r="C32" s="39">
        <f t="shared" ref="C32:D32" si="5">SUM(C19:C31)</f>
        <v>162221</v>
      </c>
      <c r="D32" s="39">
        <f t="shared" si="5"/>
        <v>18818433</v>
      </c>
      <c r="E32" s="30">
        <f>D32/B32</f>
        <v>246.06656903382716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7416</v>
      </c>
      <c r="C35" s="6">
        <f t="shared" ref="C35:C41" si="6">SUM(H35:I35)</f>
        <v>15373</v>
      </c>
      <c r="D35" s="7">
        <v>1841141</v>
      </c>
      <c r="E35" s="26">
        <f t="shared" ref="E35:E41" si="7">D35/B35</f>
        <v>248.26604638619202</v>
      </c>
      <c r="F35" s="16"/>
      <c r="G35" s="16"/>
      <c r="H35" s="54">
        <v>6098</v>
      </c>
      <c r="I35" s="54">
        <v>9275</v>
      </c>
    </row>
    <row r="36" spans="1:9" ht="18.75" x14ac:dyDescent="0.3">
      <c r="A36" s="25" t="s">
        <v>37</v>
      </c>
      <c r="B36" s="8">
        <v>7280</v>
      </c>
      <c r="C36" s="6">
        <f t="shared" si="6"/>
        <v>14689</v>
      </c>
      <c r="D36" s="8">
        <v>1714192</v>
      </c>
      <c r="E36" s="26">
        <f t="shared" si="7"/>
        <v>235.46593406593408</v>
      </c>
      <c r="F36" s="16"/>
      <c r="G36" s="16"/>
      <c r="H36" s="54">
        <v>5709</v>
      </c>
      <c r="I36" s="54">
        <v>8980</v>
      </c>
    </row>
    <row r="37" spans="1:9" ht="18.75" x14ac:dyDescent="0.3">
      <c r="A37" s="25" t="s">
        <v>38</v>
      </c>
      <c r="B37" s="8">
        <v>8692</v>
      </c>
      <c r="C37" s="6">
        <f t="shared" si="6"/>
        <v>18127</v>
      </c>
      <c r="D37" s="8">
        <v>2100973</v>
      </c>
      <c r="E37" s="26">
        <f t="shared" si="7"/>
        <v>241.71341463414635</v>
      </c>
      <c r="F37" s="16"/>
      <c r="G37" s="16"/>
      <c r="H37" s="54">
        <v>7228</v>
      </c>
      <c r="I37" s="54">
        <v>10899</v>
      </c>
    </row>
    <row r="38" spans="1:9" ht="18.75" x14ac:dyDescent="0.3">
      <c r="A38" s="25" t="s">
        <v>39</v>
      </c>
      <c r="B38" s="8">
        <v>4253</v>
      </c>
      <c r="C38" s="6">
        <f t="shared" si="6"/>
        <v>9227</v>
      </c>
      <c r="D38" s="8">
        <v>1070719</v>
      </c>
      <c r="E38" s="26">
        <f t="shared" si="7"/>
        <v>251.75617211380202</v>
      </c>
      <c r="F38" s="16"/>
      <c r="G38" s="16"/>
      <c r="H38" s="54">
        <v>3579</v>
      </c>
      <c r="I38" s="54">
        <v>5648</v>
      </c>
    </row>
    <row r="39" spans="1:9" ht="18.75" x14ac:dyDescent="0.3">
      <c r="A39" s="25" t="s">
        <v>40</v>
      </c>
      <c r="B39" s="8">
        <v>6834</v>
      </c>
      <c r="C39" s="6">
        <f t="shared" si="6"/>
        <v>15204</v>
      </c>
      <c r="D39" s="8">
        <v>1752681</v>
      </c>
      <c r="E39" s="26">
        <f t="shared" si="7"/>
        <v>256.46488147497803</v>
      </c>
      <c r="F39" s="16"/>
      <c r="G39" s="16"/>
      <c r="H39" s="54">
        <v>6837</v>
      </c>
      <c r="I39" s="54">
        <v>8367</v>
      </c>
    </row>
    <row r="40" spans="1:9" ht="18.75" x14ac:dyDescent="0.3">
      <c r="A40" s="25" t="s">
        <v>41</v>
      </c>
      <c r="B40" s="8">
        <v>4389</v>
      </c>
      <c r="C40" s="6">
        <f t="shared" si="6"/>
        <v>8436</v>
      </c>
      <c r="D40" s="8">
        <v>1077357</v>
      </c>
      <c r="E40" s="26">
        <f t="shared" si="7"/>
        <v>245.46753246753246</v>
      </c>
      <c r="F40" s="16"/>
      <c r="G40" s="16"/>
      <c r="H40" s="54">
        <v>3387</v>
      </c>
      <c r="I40" s="54">
        <v>5049</v>
      </c>
    </row>
    <row r="41" spans="1:9" ht="18.75" x14ac:dyDescent="0.3">
      <c r="A41" s="25" t="s">
        <v>42</v>
      </c>
      <c r="B41" s="8">
        <v>5200</v>
      </c>
      <c r="C41" s="6">
        <f t="shared" si="6"/>
        <v>11341</v>
      </c>
      <c r="D41" s="8">
        <v>1303031</v>
      </c>
      <c r="E41" s="26">
        <f t="shared" si="7"/>
        <v>250.58288461538461</v>
      </c>
      <c r="F41" s="16"/>
      <c r="G41" s="16"/>
      <c r="H41" s="54">
        <v>5031</v>
      </c>
      <c r="I41" s="54">
        <v>6310</v>
      </c>
    </row>
    <row r="42" spans="1:9" ht="18.75" x14ac:dyDescent="0.3">
      <c r="A42" s="25" t="s">
        <v>43</v>
      </c>
      <c r="B42" s="8">
        <v>8301</v>
      </c>
      <c r="C42" s="6">
        <f>SUM(H42:I42)</f>
        <v>18628</v>
      </c>
      <c r="D42" s="8">
        <v>2152771</v>
      </c>
      <c r="E42" s="26">
        <f>D42/B42</f>
        <v>259.33875436694376</v>
      </c>
      <c r="F42" s="16"/>
      <c r="G42" s="16"/>
      <c r="H42" s="217">
        <v>7781</v>
      </c>
      <c r="I42" s="217">
        <v>10847</v>
      </c>
    </row>
    <row r="43" spans="1:9" ht="18.75" x14ac:dyDescent="0.3">
      <c r="A43" s="25" t="s">
        <v>44</v>
      </c>
      <c r="B43" s="8">
        <v>5619</v>
      </c>
      <c r="C43" s="6">
        <f t="shared" ref="C43:C47" si="8">SUM(H43:I43)</f>
        <v>12264</v>
      </c>
      <c r="D43" s="8">
        <v>1420128</v>
      </c>
      <c r="E43" s="26">
        <f t="shared" ref="E43:E47" si="9">D43/B43</f>
        <v>252.7367859049653</v>
      </c>
      <c r="F43" s="16"/>
      <c r="G43" s="16"/>
      <c r="H43" s="54">
        <v>5001</v>
      </c>
      <c r="I43" s="54">
        <v>7263</v>
      </c>
    </row>
    <row r="44" spans="1:9" ht="18.75" x14ac:dyDescent="0.3">
      <c r="A44" s="25" t="s">
        <v>45</v>
      </c>
      <c r="B44" s="8">
        <v>4565</v>
      </c>
      <c r="C44" s="6">
        <f t="shared" si="8"/>
        <v>9416</v>
      </c>
      <c r="D44" s="8">
        <v>1088002</v>
      </c>
      <c r="E44" s="26">
        <f t="shared" si="9"/>
        <v>238.3355969331873</v>
      </c>
      <c r="F44" s="16"/>
      <c r="G44" s="16"/>
      <c r="H44" s="54">
        <v>3581</v>
      </c>
      <c r="I44" s="54">
        <v>5835</v>
      </c>
    </row>
    <row r="45" spans="1:9" ht="18.75" x14ac:dyDescent="0.3">
      <c r="A45" s="25" t="s">
        <v>46</v>
      </c>
      <c r="B45" s="8">
        <v>6086</v>
      </c>
      <c r="C45" s="6">
        <f t="shared" si="8"/>
        <v>13263</v>
      </c>
      <c r="D45" s="8">
        <v>1527380</v>
      </c>
      <c r="E45" s="26">
        <f t="shared" si="9"/>
        <v>250.96615182385804</v>
      </c>
      <c r="F45" s="16"/>
      <c r="G45" s="16"/>
      <c r="H45" s="54">
        <v>5538</v>
      </c>
      <c r="I45" s="54">
        <v>7725</v>
      </c>
    </row>
    <row r="46" spans="1:9" ht="18.75" x14ac:dyDescent="0.3">
      <c r="A46" s="38" t="s">
        <v>47</v>
      </c>
      <c r="B46" s="8">
        <v>5890</v>
      </c>
      <c r="C46" s="6">
        <f t="shared" si="8"/>
        <v>12543</v>
      </c>
      <c r="D46" s="11">
        <v>1450910</v>
      </c>
      <c r="E46" s="26">
        <f t="shared" si="9"/>
        <v>246.33446519524617</v>
      </c>
      <c r="F46" s="16"/>
      <c r="G46" s="16"/>
      <c r="H46" s="54">
        <v>5333</v>
      </c>
      <c r="I46" s="54">
        <v>7210</v>
      </c>
    </row>
    <row r="47" spans="1:9" ht="19.5" thickBot="1" x14ac:dyDescent="0.35">
      <c r="A47" s="38" t="s">
        <v>48</v>
      </c>
      <c r="B47" s="55">
        <v>4601</v>
      </c>
      <c r="C47" s="6">
        <f t="shared" si="8"/>
        <v>9510</v>
      </c>
      <c r="D47" s="11">
        <v>1102659</v>
      </c>
      <c r="E47" s="26">
        <f t="shared" si="9"/>
        <v>239.65637904803305</v>
      </c>
      <c r="F47" s="16"/>
      <c r="G47" s="16"/>
      <c r="H47" s="54">
        <v>3972</v>
      </c>
      <c r="I47" s="54">
        <v>5538</v>
      </c>
    </row>
    <row r="48" spans="1:9" ht="19.5" thickBot="1" x14ac:dyDescent="0.35">
      <c r="A48" s="28" t="s">
        <v>49</v>
      </c>
      <c r="B48" s="39">
        <f>SUM(B35:B47)</f>
        <v>79126</v>
      </c>
      <c r="C48" s="39">
        <f t="shared" ref="C48:D48" si="10">SUM(C35:C47)</f>
        <v>168021</v>
      </c>
      <c r="D48" s="39">
        <f t="shared" si="10"/>
        <v>19601944</v>
      </c>
      <c r="E48" s="30">
        <f>D48/B48</f>
        <v>247.7307585370169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4115</v>
      </c>
      <c r="C51" s="6">
        <f>SUM(H51:I51)</f>
        <v>8664</v>
      </c>
      <c r="D51" s="7">
        <v>1010843</v>
      </c>
      <c r="E51" s="26">
        <f>D51/B51</f>
        <v>245.64835965978128</v>
      </c>
      <c r="F51" s="16"/>
      <c r="G51" s="16"/>
      <c r="H51" s="54">
        <v>3536</v>
      </c>
      <c r="I51" s="54">
        <v>5128</v>
      </c>
    </row>
    <row r="52" spans="1:9" ht="18.75" x14ac:dyDescent="0.3">
      <c r="A52" s="25" t="s">
        <v>52</v>
      </c>
      <c r="B52" s="8">
        <v>7025</v>
      </c>
      <c r="C52" s="6">
        <f t="shared" ref="C52:C57" si="11">SUM(H52:I52)</f>
        <v>16267</v>
      </c>
      <c r="D52" s="8">
        <v>1876744</v>
      </c>
      <c r="E52" s="26">
        <f t="shared" ref="E52:E57" si="12">D52/B52</f>
        <v>267.15217081850534</v>
      </c>
      <c r="F52" s="16"/>
      <c r="G52" s="16"/>
      <c r="H52" s="54">
        <v>7418</v>
      </c>
      <c r="I52" s="54">
        <v>8849</v>
      </c>
    </row>
    <row r="53" spans="1:9" ht="18.75" x14ac:dyDescent="0.3">
      <c r="A53" s="25" t="s">
        <v>53</v>
      </c>
      <c r="B53" s="8">
        <v>18308</v>
      </c>
      <c r="C53" s="6">
        <f t="shared" si="11"/>
        <v>37296</v>
      </c>
      <c r="D53" s="8">
        <v>4318661</v>
      </c>
      <c r="E53" s="26">
        <f t="shared" si="12"/>
        <v>235.88928337338868</v>
      </c>
      <c r="F53" s="16"/>
      <c r="G53" s="16"/>
      <c r="H53" s="54">
        <v>14941</v>
      </c>
      <c r="I53" s="54">
        <v>22355</v>
      </c>
    </row>
    <row r="54" spans="1:9" ht="18.75" x14ac:dyDescent="0.3">
      <c r="A54" s="25" t="s">
        <v>54</v>
      </c>
      <c r="B54" s="8">
        <v>5630</v>
      </c>
      <c r="C54" s="6">
        <f t="shared" si="11"/>
        <v>12164</v>
      </c>
      <c r="D54" s="8">
        <v>1403979</v>
      </c>
      <c r="E54" s="26">
        <f t="shared" si="12"/>
        <v>249.37460035523978</v>
      </c>
      <c r="F54" s="16"/>
      <c r="G54" s="16"/>
      <c r="H54" s="54">
        <v>5270</v>
      </c>
      <c r="I54" s="54">
        <v>6894</v>
      </c>
    </row>
    <row r="55" spans="1:9" ht="18.75" x14ac:dyDescent="0.3">
      <c r="A55" s="25" t="s">
        <v>55</v>
      </c>
      <c r="B55" s="8">
        <v>4569</v>
      </c>
      <c r="C55" s="6">
        <f t="shared" si="11"/>
        <v>9537</v>
      </c>
      <c r="D55" s="8">
        <v>1113752</v>
      </c>
      <c r="E55" s="26">
        <f t="shared" si="12"/>
        <v>243.76274896038521</v>
      </c>
      <c r="F55" s="16"/>
      <c r="G55" s="16"/>
      <c r="H55" s="54">
        <v>4301</v>
      </c>
      <c r="I55" s="54">
        <v>5236</v>
      </c>
    </row>
    <row r="56" spans="1:9" ht="18.75" x14ac:dyDescent="0.3">
      <c r="A56" s="25" t="s">
        <v>56</v>
      </c>
      <c r="B56" s="8">
        <v>4513</v>
      </c>
      <c r="C56" s="6">
        <f t="shared" si="11"/>
        <v>9030</v>
      </c>
      <c r="D56" s="8">
        <v>1047475</v>
      </c>
      <c r="E56" s="26">
        <f t="shared" si="12"/>
        <v>232.10170618214048</v>
      </c>
      <c r="F56" s="16"/>
      <c r="G56" s="16"/>
      <c r="H56" s="54">
        <v>3832</v>
      </c>
      <c r="I56" s="54">
        <v>5198</v>
      </c>
    </row>
    <row r="57" spans="1:9" ht="19.5" thickBot="1" x14ac:dyDescent="0.35">
      <c r="A57" s="25" t="s">
        <v>57</v>
      </c>
      <c r="B57" s="9">
        <v>6561</v>
      </c>
      <c r="C57" s="6">
        <f t="shared" si="11"/>
        <v>13507</v>
      </c>
      <c r="D57" s="8">
        <v>1561077</v>
      </c>
      <c r="E57" s="26">
        <f t="shared" si="12"/>
        <v>237.93278463648835</v>
      </c>
      <c r="F57" s="16"/>
      <c r="G57" s="16"/>
      <c r="H57" s="54">
        <v>5978</v>
      </c>
      <c r="I57" s="54">
        <v>7529</v>
      </c>
    </row>
    <row r="58" spans="1:9" ht="19.5" thickBot="1" x14ac:dyDescent="0.35">
      <c r="A58" s="28" t="s">
        <v>49</v>
      </c>
      <c r="B58" s="39">
        <f>SUM(B51:B57)</f>
        <v>50721</v>
      </c>
      <c r="C58" s="39">
        <f t="shared" ref="C58:D58" si="13">SUM(C51:C57)</f>
        <v>106465</v>
      </c>
      <c r="D58" s="39">
        <f t="shared" si="13"/>
        <v>12332531</v>
      </c>
      <c r="E58" s="30">
        <f>D58/B58</f>
        <v>243.14447664675382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7070</v>
      </c>
      <c r="C61" s="6">
        <f>SUM(H61:I61)</f>
        <v>15370</v>
      </c>
      <c r="D61" s="7">
        <v>1769820</v>
      </c>
      <c r="E61" s="26">
        <f>D61/B61</f>
        <v>250.32814710042433</v>
      </c>
      <c r="F61" s="16"/>
      <c r="G61" s="16"/>
      <c r="H61" s="54">
        <v>6385</v>
      </c>
      <c r="I61" s="54">
        <v>8985</v>
      </c>
    </row>
    <row r="62" spans="1:9" ht="18.75" x14ac:dyDescent="0.3">
      <c r="A62" s="25" t="s">
        <v>60</v>
      </c>
      <c r="B62" s="8">
        <v>7343</v>
      </c>
      <c r="C62" s="6">
        <f t="shared" ref="C62:C69" si="14">SUM(H62:I62)</f>
        <v>15370</v>
      </c>
      <c r="D62" s="8">
        <v>1785062</v>
      </c>
      <c r="E62" s="26">
        <f t="shared" ref="E62:E69" si="15">D62/B62</f>
        <v>243.09709927822416</v>
      </c>
      <c r="F62" s="16"/>
      <c r="G62" s="16"/>
      <c r="H62" s="54">
        <v>6067</v>
      </c>
      <c r="I62" s="54">
        <v>9303</v>
      </c>
    </row>
    <row r="63" spans="1:9" ht="18.75" x14ac:dyDescent="0.3">
      <c r="A63" s="25" t="s">
        <v>61</v>
      </c>
      <c r="B63" s="8">
        <v>9071</v>
      </c>
      <c r="C63" s="6">
        <f t="shared" si="14"/>
        <v>18640</v>
      </c>
      <c r="D63" s="8">
        <v>2160377</v>
      </c>
      <c r="E63" s="26">
        <f t="shared" si="15"/>
        <v>238.16304707309007</v>
      </c>
      <c r="F63" s="16"/>
      <c r="G63" s="16"/>
      <c r="H63" s="54">
        <v>6951</v>
      </c>
      <c r="I63" s="54">
        <v>11689</v>
      </c>
    </row>
    <row r="64" spans="1:9" ht="18.75" x14ac:dyDescent="0.3">
      <c r="A64" s="25" t="s">
        <v>62</v>
      </c>
      <c r="B64" s="8">
        <v>4473</v>
      </c>
      <c r="C64" s="6">
        <f t="shared" si="14"/>
        <v>10371</v>
      </c>
      <c r="D64" s="8">
        <v>1193762</v>
      </c>
      <c r="E64" s="26">
        <f t="shared" si="15"/>
        <v>266.88173485356583</v>
      </c>
      <c r="F64" s="16"/>
      <c r="G64" s="16"/>
      <c r="H64" s="54">
        <v>4139</v>
      </c>
      <c r="I64" s="54">
        <v>6232</v>
      </c>
    </row>
    <row r="65" spans="1:9" ht="18.75" x14ac:dyDescent="0.3">
      <c r="A65" s="25" t="s">
        <v>63</v>
      </c>
      <c r="B65" s="8">
        <v>3349</v>
      </c>
      <c r="C65" s="6">
        <f t="shared" si="14"/>
        <v>7121</v>
      </c>
      <c r="D65" s="8">
        <v>815200</v>
      </c>
      <c r="E65" s="26">
        <f t="shared" si="15"/>
        <v>243.41594505822633</v>
      </c>
      <c r="F65" s="16"/>
      <c r="G65" s="16"/>
      <c r="H65" s="54">
        <v>2981</v>
      </c>
      <c r="I65" s="54">
        <v>4140</v>
      </c>
    </row>
    <row r="66" spans="1:9" ht="18.75" x14ac:dyDescent="0.3">
      <c r="A66" s="25" t="s">
        <v>64</v>
      </c>
      <c r="B66" s="8">
        <v>5884</v>
      </c>
      <c r="C66" s="6">
        <f t="shared" si="14"/>
        <v>12518</v>
      </c>
      <c r="D66" s="8">
        <v>1448732</v>
      </c>
      <c r="E66" s="26">
        <f t="shared" si="15"/>
        <v>246.21549966009516</v>
      </c>
      <c r="F66" s="16"/>
      <c r="G66" s="16"/>
      <c r="H66" s="54">
        <v>5231</v>
      </c>
      <c r="I66" s="54">
        <v>7287</v>
      </c>
    </row>
    <row r="67" spans="1:9" ht="18.75" x14ac:dyDescent="0.3">
      <c r="A67" s="25" t="s">
        <v>65</v>
      </c>
      <c r="B67" s="8">
        <v>2076</v>
      </c>
      <c r="C67" s="6">
        <f t="shared" si="14"/>
        <v>4425</v>
      </c>
      <c r="D67" s="8">
        <v>510860</v>
      </c>
      <c r="E67" s="26">
        <f t="shared" si="15"/>
        <v>246.07899807321772</v>
      </c>
      <c r="F67" s="16"/>
      <c r="G67" s="16"/>
      <c r="H67" s="54">
        <v>1858</v>
      </c>
      <c r="I67" s="54">
        <v>2567</v>
      </c>
    </row>
    <row r="68" spans="1:9" ht="19.5" thickBot="1" x14ac:dyDescent="0.35">
      <c r="A68" s="25" t="s">
        <v>66</v>
      </c>
      <c r="B68" s="9">
        <v>6708</v>
      </c>
      <c r="C68" s="6">
        <f t="shared" si="14"/>
        <v>14058</v>
      </c>
      <c r="D68" s="8">
        <v>1635518</v>
      </c>
      <c r="E68" s="26">
        <f t="shared" si="15"/>
        <v>243.81604054859869</v>
      </c>
      <c r="F68" s="16"/>
      <c r="G68" s="16"/>
      <c r="H68" s="54">
        <v>5759</v>
      </c>
      <c r="I68" s="54">
        <v>8299</v>
      </c>
    </row>
    <row r="69" spans="1:9" ht="19.5" thickBot="1" x14ac:dyDescent="0.35">
      <c r="A69" s="25" t="s">
        <v>67</v>
      </c>
      <c r="B69" s="9">
        <v>528</v>
      </c>
      <c r="C69" s="6">
        <f t="shared" si="14"/>
        <v>959</v>
      </c>
      <c r="D69" s="8">
        <v>112684</v>
      </c>
      <c r="E69" s="26">
        <f t="shared" si="15"/>
        <v>213.41666666666666</v>
      </c>
      <c r="F69" s="16"/>
      <c r="G69" s="16"/>
      <c r="H69" s="54">
        <v>392</v>
      </c>
      <c r="I69" s="54">
        <v>567</v>
      </c>
    </row>
    <row r="70" spans="1:9" ht="19.5" thickBot="1" x14ac:dyDescent="0.35">
      <c r="A70" s="28" t="s">
        <v>49</v>
      </c>
      <c r="B70" s="39">
        <f>SUM(B61:B69)</f>
        <v>46502</v>
      </c>
      <c r="C70" s="39">
        <f t="shared" ref="C70:D70" si="16">SUM(C61:C69)</f>
        <v>98832</v>
      </c>
      <c r="D70" s="39">
        <f t="shared" si="16"/>
        <v>11432015</v>
      </c>
      <c r="E70" s="30">
        <f>D70/B70</f>
        <v>245.83921121672185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3447</v>
      </c>
      <c r="C73" s="6">
        <f>SUM(H73:I73)</f>
        <v>7421</v>
      </c>
      <c r="D73" s="7">
        <v>849473</v>
      </c>
      <c r="E73" s="26">
        <f>D73/B73</f>
        <v>246.43835219031041</v>
      </c>
      <c r="F73" s="16"/>
      <c r="G73" s="16"/>
      <c r="H73" s="54">
        <v>3224</v>
      </c>
      <c r="I73" s="54">
        <v>4197</v>
      </c>
    </row>
    <row r="74" spans="1:9" ht="18.75" x14ac:dyDescent="0.3">
      <c r="A74" s="25" t="s">
        <v>70</v>
      </c>
      <c r="B74" s="8">
        <v>5816</v>
      </c>
      <c r="C74" s="6">
        <f t="shared" ref="C74:C78" si="17">SUM(H74:I74)</f>
        <v>11414</v>
      </c>
      <c r="D74" s="8">
        <v>1311279</v>
      </c>
      <c r="E74" s="26">
        <f t="shared" ref="E74:E78" si="18">D74/B74</f>
        <v>225.46062585969739</v>
      </c>
      <c r="F74" s="16"/>
      <c r="G74" s="16"/>
      <c r="H74" s="217">
        <v>4937</v>
      </c>
      <c r="I74" s="217">
        <v>6477</v>
      </c>
    </row>
    <row r="75" spans="1:9" ht="18.75" x14ac:dyDescent="0.3">
      <c r="A75" s="25" t="s">
        <v>68</v>
      </c>
      <c r="B75" s="8">
        <v>7190</v>
      </c>
      <c r="C75" s="6">
        <f t="shared" si="17"/>
        <v>15153</v>
      </c>
      <c r="D75" s="8">
        <v>1746679</v>
      </c>
      <c r="E75" s="26">
        <f t="shared" si="18"/>
        <v>242.93171070931851</v>
      </c>
      <c r="F75" s="16"/>
      <c r="G75" s="16"/>
      <c r="H75" s="54">
        <v>6499</v>
      </c>
      <c r="I75" s="54">
        <v>8654</v>
      </c>
    </row>
    <row r="76" spans="1:9" ht="18.75" x14ac:dyDescent="0.3">
      <c r="A76" s="25" t="s">
        <v>71</v>
      </c>
      <c r="B76" s="8">
        <v>3473</v>
      </c>
      <c r="C76" s="6">
        <f t="shared" si="17"/>
        <v>6410</v>
      </c>
      <c r="D76" s="8">
        <v>826529</v>
      </c>
      <c r="E76" s="26">
        <f t="shared" si="18"/>
        <v>237.98704290238987</v>
      </c>
      <c r="F76" s="16"/>
      <c r="G76" s="16"/>
      <c r="H76" s="54">
        <v>2955</v>
      </c>
      <c r="I76" s="54">
        <v>3455</v>
      </c>
    </row>
    <row r="77" spans="1:9" ht="18.75" x14ac:dyDescent="0.3">
      <c r="A77" s="25" t="s">
        <v>72</v>
      </c>
      <c r="B77" s="8">
        <v>5238</v>
      </c>
      <c r="C77" s="6">
        <f t="shared" si="17"/>
        <v>10972</v>
      </c>
      <c r="D77" s="8">
        <v>1267074</v>
      </c>
      <c r="E77" s="26">
        <f t="shared" si="18"/>
        <v>241.90034364261169</v>
      </c>
      <c r="F77" s="16"/>
      <c r="G77" s="16"/>
      <c r="H77" s="54">
        <v>4748</v>
      </c>
      <c r="I77" s="54">
        <v>6224</v>
      </c>
    </row>
    <row r="78" spans="1:9" ht="19.5" thickBot="1" x14ac:dyDescent="0.35">
      <c r="A78" s="27" t="s">
        <v>73</v>
      </c>
      <c r="B78" s="9">
        <v>3406</v>
      </c>
      <c r="C78" s="6">
        <f t="shared" si="17"/>
        <v>7516</v>
      </c>
      <c r="D78" s="9">
        <v>844991</v>
      </c>
      <c r="E78" s="26">
        <f t="shared" si="18"/>
        <v>248.08896065766294</v>
      </c>
      <c r="F78" s="16"/>
      <c r="G78" s="16"/>
      <c r="H78" s="54">
        <v>3332</v>
      </c>
      <c r="I78" s="54">
        <v>4184</v>
      </c>
    </row>
    <row r="79" spans="1:9" ht="19.5" thickBot="1" x14ac:dyDescent="0.35">
      <c r="A79" s="28" t="s">
        <v>49</v>
      </c>
      <c r="B79" s="39">
        <f>SUM(B73:B78)</f>
        <v>28570</v>
      </c>
      <c r="C79" s="39">
        <f t="shared" ref="C79:D79" si="19">SUM(C73:C78)</f>
        <v>58886</v>
      </c>
      <c r="D79" s="39">
        <f t="shared" si="19"/>
        <v>6846025</v>
      </c>
      <c r="E79" s="30">
        <f>D79/B79</f>
        <v>239.62285614280714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1915</v>
      </c>
      <c r="C82" s="6">
        <f>SUM(H82:I82)</f>
        <v>3981</v>
      </c>
      <c r="D82" s="7">
        <v>458427</v>
      </c>
      <c r="E82" s="26">
        <f>D82/B82</f>
        <v>239.38746736292427</v>
      </c>
      <c r="F82" s="16"/>
      <c r="G82" s="16"/>
      <c r="H82" s="54">
        <v>1617</v>
      </c>
      <c r="I82" s="54">
        <v>2364</v>
      </c>
    </row>
    <row r="83" spans="1:9" ht="18.75" x14ac:dyDescent="0.3">
      <c r="A83" s="25" t="s">
        <v>76</v>
      </c>
      <c r="B83" s="8">
        <v>138</v>
      </c>
      <c r="C83" s="6">
        <f t="shared" ref="C83:C91" si="20">SUM(H83:I83)</f>
        <v>292</v>
      </c>
      <c r="D83" s="8">
        <v>31765</v>
      </c>
      <c r="E83" s="26">
        <f t="shared" ref="E83:E91" si="21">D83/B83</f>
        <v>230.18115942028984</v>
      </c>
      <c r="F83" s="16"/>
      <c r="G83" s="16"/>
      <c r="H83" s="54">
        <v>135</v>
      </c>
      <c r="I83" s="54">
        <v>157</v>
      </c>
    </row>
    <row r="84" spans="1:9" ht="18.75" x14ac:dyDescent="0.3">
      <c r="A84" s="25" t="s">
        <v>77</v>
      </c>
      <c r="B84" s="8">
        <v>6000</v>
      </c>
      <c r="C84" s="6">
        <f t="shared" si="20"/>
        <v>12473</v>
      </c>
      <c r="D84" s="8">
        <v>1449274</v>
      </c>
      <c r="E84" s="26">
        <f t="shared" si="21"/>
        <v>241.54566666666668</v>
      </c>
      <c r="F84" s="16"/>
      <c r="G84" s="16"/>
      <c r="H84" s="54">
        <v>4926</v>
      </c>
      <c r="I84" s="54">
        <v>7547</v>
      </c>
    </row>
    <row r="85" spans="1:9" ht="18.75" x14ac:dyDescent="0.3">
      <c r="A85" s="25" t="s">
        <v>74</v>
      </c>
      <c r="B85" s="8">
        <v>9700</v>
      </c>
      <c r="C85" s="6">
        <f t="shared" si="20"/>
        <v>19331</v>
      </c>
      <c r="D85" s="8">
        <v>2245416</v>
      </c>
      <c r="E85" s="26">
        <f t="shared" si="21"/>
        <v>231.4861855670103</v>
      </c>
      <c r="F85" s="16"/>
      <c r="G85" s="16"/>
      <c r="H85" s="54">
        <v>8011</v>
      </c>
      <c r="I85" s="54">
        <v>11320</v>
      </c>
    </row>
    <row r="86" spans="1:9" ht="18.75" x14ac:dyDescent="0.3">
      <c r="A86" s="25" t="s">
        <v>78</v>
      </c>
      <c r="B86" s="8">
        <v>7216</v>
      </c>
      <c r="C86" s="6">
        <f t="shared" si="20"/>
        <v>15331</v>
      </c>
      <c r="D86" s="8">
        <v>1784945</v>
      </c>
      <c r="E86" s="26">
        <f t="shared" si="21"/>
        <v>247.35934035476717</v>
      </c>
      <c r="F86" s="16"/>
      <c r="G86" s="16"/>
      <c r="H86" s="54">
        <v>6567</v>
      </c>
      <c r="I86" s="54">
        <v>8764</v>
      </c>
    </row>
    <row r="87" spans="1:9" ht="18.75" x14ac:dyDescent="0.3">
      <c r="A87" s="25" t="s">
        <v>79</v>
      </c>
      <c r="B87" s="8">
        <v>5986</v>
      </c>
      <c r="C87" s="6">
        <f t="shared" si="20"/>
        <v>12260</v>
      </c>
      <c r="D87" s="8">
        <v>1429812</v>
      </c>
      <c r="E87" s="26">
        <f t="shared" si="21"/>
        <v>238.85933845639826</v>
      </c>
      <c r="F87" s="16"/>
      <c r="G87" s="16"/>
      <c r="H87" s="54">
        <v>5269</v>
      </c>
      <c r="I87" s="54">
        <v>6991</v>
      </c>
    </row>
    <row r="88" spans="1:9" ht="18.75" x14ac:dyDescent="0.3">
      <c r="A88" s="25" t="s">
        <v>80</v>
      </c>
      <c r="B88" s="8">
        <v>2500</v>
      </c>
      <c r="C88" s="6">
        <f t="shared" si="20"/>
        <v>5132</v>
      </c>
      <c r="D88" s="8">
        <v>581790</v>
      </c>
      <c r="E88" s="26">
        <f t="shared" si="21"/>
        <v>232.71600000000001</v>
      </c>
      <c r="F88" s="16"/>
      <c r="G88" s="16"/>
      <c r="H88" s="54">
        <v>2323</v>
      </c>
      <c r="I88" s="54">
        <v>2809</v>
      </c>
    </row>
    <row r="89" spans="1:9" ht="18.75" x14ac:dyDescent="0.3">
      <c r="A89" s="25" t="s">
        <v>81</v>
      </c>
      <c r="B89" s="8">
        <v>4414</v>
      </c>
      <c r="C89" s="6">
        <f t="shared" si="20"/>
        <v>9192</v>
      </c>
      <c r="D89" s="8">
        <v>1066620</v>
      </c>
      <c r="E89" s="26">
        <f t="shared" si="21"/>
        <v>241.6447666515632</v>
      </c>
      <c r="F89" s="16"/>
      <c r="G89" s="16"/>
      <c r="H89" s="54">
        <v>3956</v>
      </c>
      <c r="I89" s="54">
        <v>5236</v>
      </c>
    </row>
    <row r="90" spans="1:9" ht="18.75" x14ac:dyDescent="0.3">
      <c r="A90" s="25" t="s">
        <v>82</v>
      </c>
      <c r="B90" s="8">
        <v>1812</v>
      </c>
      <c r="C90" s="6">
        <f t="shared" si="20"/>
        <v>3696</v>
      </c>
      <c r="D90" s="8">
        <v>427371</v>
      </c>
      <c r="E90" s="26">
        <f t="shared" si="21"/>
        <v>235.85596026490066</v>
      </c>
      <c r="F90" s="16"/>
      <c r="G90" s="16"/>
      <c r="H90" s="54">
        <v>1653</v>
      </c>
      <c r="I90" s="54">
        <v>2043</v>
      </c>
    </row>
    <row r="91" spans="1:9" ht="19.5" thickBot="1" x14ac:dyDescent="0.35">
      <c r="A91" s="27" t="s">
        <v>83</v>
      </c>
      <c r="B91" s="9">
        <v>7924</v>
      </c>
      <c r="C91" s="6">
        <f t="shared" si="20"/>
        <v>16349</v>
      </c>
      <c r="D91" s="9">
        <v>1889287</v>
      </c>
      <c r="E91" s="26">
        <f t="shared" si="21"/>
        <v>238.42592125189299</v>
      </c>
      <c r="F91" s="16"/>
      <c r="G91" s="16"/>
      <c r="H91" s="54">
        <v>7302</v>
      </c>
      <c r="I91" s="54">
        <v>9047</v>
      </c>
    </row>
    <row r="92" spans="1:9" ht="19.5" thickBot="1" x14ac:dyDescent="0.35">
      <c r="A92" s="28" t="s">
        <v>49</v>
      </c>
      <c r="B92" s="39">
        <f>SUM(B82:B91)</f>
        <v>47605</v>
      </c>
      <c r="C92" s="39">
        <f t="shared" ref="C92:D92" si="22">SUM(C82:C91)</f>
        <v>98037</v>
      </c>
      <c r="D92" s="39">
        <f t="shared" si="22"/>
        <v>11364707</v>
      </c>
      <c r="E92" s="30">
        <f>D92/B92</f>
        <v>238.7292721352799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4773</v>
      </c>
      <c r="C95" s="6">
        <f>SUM(H95:I95)</f>
        <v>9820</v>
      </c>
      <c r="D95" s="7">
        <v>1135113</v>
      </c>
      <c r="E95" s="26">
        <f>D95/B95</f>
        <v>237.8196103079824</v>
      </c>
      <c r="F95" s="16"/>
      <c r="G95" s="16"/>
      <c r="H95" s="54">
        <v>4446</v>
      </c>
      <c r="I95" s="54">
        <v>5374</v>
      </c>
    </row>
    <row r="96" spans="1:9" ht="18.75" x14ac:dyDescent="0.3">
      <c r="A96" s="25" t="s">
        <v>86</v>
      </c>
      <c r="B96" s="8">
        <v>6500</v>
      </c>
      <c r="C96" s="6">
        <f t="shared" ref="C96:C104" si="23">SUM(H96:I96)</f>
        <v>13751</v>
      </c>
      <c r="D96" s="8">
        <v>1595135</v>
      </c>
      <c r="E96" s="26">
        <f t="shared" ref="E96:E104" si="24">D96/B96</f>
        <v>245.40538461538461</v>
      </c>
      <c r="F96" s="16"/>
      <c r="G96" s="16"/>
      <c r="H96" s="54">
        <v>5901</v>
      </c>
      <c r="I96" s="54">
        <v>7850</v>
      </c>
    </row>
    <row r="97" spans="1:9" ht="18.75" x14ac:dyDescent="0.3">
      <c r="A97" s="25" t="s">
        <v>87</v>
      </c>
      <c r="B97" s="8">
        <v>3785</v>
      </c>
      <c r="C97" s="6">
        <f t="shared" si="23"/>
        <v>8314</v>
      </c>
      <c r="D97" s="8">
        <v>953393</v>
      </c>
      <c r="E97" s="26">
        <f t="shared" si="24"/>
        <v>251.88718626155878</v>
      </c>
      <c r="F97" s="16"/>
      <c r="G97" s="16"/>
      <c r="H97" s="54">
        <v>3618</v>
      </c>
      <c r="I97" s="54">
        <v>4696</v>
      </c>
    </row>
    <row r="98" spans="1:9" ht="18.75" x14ac:dyDescent="0.3">
      <c r="A98" s="25" t="s">
        <v>88</v>
      </c>
      <c r="B98" s="8">
        <v>2048</v>
      </c>
      <c r="C98" s="6">
        <f t="shared" si="23"/>
        <v>3880</v>
      </c>
      <c r="D98" s="8">
        <v>455158</v>
      </c>
      <c r="E98" s="26">
        <f t="shared" si="24"/>
        <v>222.2451171875</v>
      </c>
      <c r="F98" s="16"/>
      <c r="G98" s="16"/>
      <c r="H98" s="54">
        <v>1576</v>
      </c>
      <c r="I98" s="54">
        <v>2304</v>
      </c>
    </row>
    <row r="99" spans="1:9" ht="18.75" x14ac:dyDescent="0.3">
      <c r="A99" s="25" t="s">
        <v>89</v>
      </c>
      <c r="B99" s="8">
        <v>4362</v>
      </c>
      <c r="C99" s="6">
        <f t="shared" si="23"/>
        <v>9378</v>
      </c>
      <c r="D99" s="8">
        <v>1076582</v>
      </c>
      <c r="E99" s="26">
        <f t="shared" si="24"/>
        <v>246.80926180651076</v>
      </c>
      <c r="F99" s="16"/>
      <c r="G99" s="16"/>
      <c r="H99" s="54">
        <v>4161</v>
      </c>
      <c r="I99" s="54">
        <v>5217</v>
      </c>
    </row>
    <row r="100" spans="1:9" ht="18.75" x14ac:dyDescent="0.3">
      <c r="A100" s="25" t="s">
        <v>90</v>
      </c>
      <c r="B100" s="8">
        <v>1021</v>
      </c>
      <c r="C100" s="6">
        <f t="shared" si="23"/>
        <v>2472</v>
      </c>
      <c r="D100" s="8">
        <v>280118</v>
      </c>
      <c r="E100" s="26">
        <f t="shared" si="24"/>
        <v>274.35651322233105</v>
      </c>
      <c r="F100" s="16"/>
      <c r="G100" s="16"/>
      <c r="H100" s="54">
        <v>1203</v>
      </c>
      <c r="I100" s="54">
        <v>1269</v>
      </c>
    </row>
    <row r="101" spans="1:9" ht="18.75" x14ac:dyDescent="0.3">
      <c r="A101" s="25" t="s">
        <v>91</v>
      </c>
      <c r="B101" s="8">
        <v>7158</v>
      </c>
      <c r="C101" s="6">
        <f t="shared" si="23"/>
        <v>14722</v>
      </c>
      <c r="D101" s="8">
        <v>1705717</v>
      </c>
      <c r="E101" s="26">
        <f t="shared" si="24"/>
        <v>238.29519418832075</v>
      </c>
      <c r="F101" s="16"/>
      <c r="G101" s="16"/>
      <c r="H101" s="54">
        <v>5930</v>
      </c>
      <c r="I101" s="54">
        <v>8792</v>
      </c>
    </row>
    <row r="102" spans="1:9" ht="18.75" x14ac:dyDescent="0.3">
      <c r="A102" s="25" t="s">
        <v>92</v>
      </c>
      <c r="B102" s="8">
        <v>6466</v>
      </c>
      <c r="C102" s="6">
        <f t="shared" si="23"/>
        <v>12339</v>
      </c>
      <c r="D102" s="8">
        <v>1456713</v>
      </c>
      <c r="E102" s="26">
        <f t="shared" si="24"/>
        <v>225.28812248685432</v>
      </c>
      <c r="F102" s="16"/>
      <c r="G102" s="16"/>
      <c r="H102" s="54">
        <v>5199</v>
      </c>
      <c r="I102" s="54">
        <v>7140</v>
      </c>
    </row>
    <row r="103" spans="1:9" ht="18.75" x14ac:dyDescent="0.3">
      <c r="A103" s="46" t="s">
        <v>93</v>
      </c>
      <c r="B103" s="8">
        <v>3685</v>
      </c>
      <c r="C103" s="6">
        <f t="shared" si="23"/>
        <v>8019</v>
      </c>
      <c r="D103" s="8">
        <v>916024</v>
      </c>
      <c r="E103" s="26">
        <f t="shared" si="24"/>
        <v>248.58181818181819</v>
      </c>
      <c r="F103" s="16"/>
      <c r="G103" s="16"/>
      <c r="H103" s="54">
        <v>3598</v>
      </c>
      <c r="I103" s="54">
        <v>4421</v>
      </c>
    </row>
    <row r="104" spans="1:9" ht="19.5" thickBot="1" x14ac:dyDescent="0.35">
      <c r="A104" s="25" t="s">
        <v>94</v>
      </c>
      <c r="B104" s="9">
        <v>5626</v>
      </c>
      <c r="C104" s="6">
        <f t="shared" si="23"/>
        <v>11688</v>
      </c>
      <c r="D104" s="8">
        <v>1351777</v>
      </c>
      <c r="E104" s="26">
        <f t="shared" si="24"/>
        <v>240.27319587628867</v>
      </c>
      <c r="F104" s="16"/>
      <c r="G104" s="16"/>
      <c r="H104" s="54">
        <v>5155</v>
      </c>
      <c r="I104" s="54">
        <v>6533</v>
      </c>
    </row>
    <row r="105" spans="1:9" ht="19.5" thickBot="1" x14ac:dyDescent="0.35">
      <c r="A105" s="28" t="s">
        <v>49</v>
      </c>
      <c r="B105" s="39">
        <f>SUM(B95:B104)</f>
        <v>45424</v>
      </c>
      <c r="C105" s="39">
        <f t="shared" ref="C105:D105" si="25">SUM(C95:C104)</f>
        <v>94383</v>
      </c>
      <c r="D105" s="39">
        <f t="shared" si="25"/>
        <v>10925730</v>
      </c>
      <c r="E105" s="30">
        <f>D105/B105</f>
        <v>240.52769461077844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9.5" thickBot="1" x14ac:dyDescent="0.35">
      <c r="A108" s="47" t="s">
        <v>96</v>
      </c>
      <c r="B108" s="15">
        <v>3492</v>
      </c>
      <c r="C108" s="6">
        <f>SUM(H108:I108)</f>
        <v>8466</v>
      </c>
      <c r="D108" s="7">
        <v>973463</v>
      </c>
      <c r="E108" s="26">
        <f>D108/B108</f>
        <v>278.76947308132873</v>
      </c>
      <c r="F108" s="16"/>
      <c r="G108" s="16"/>
      <c r="H108" s="54">
        <v>3929</v>
      </c>
      <c r="I108" s="54">
        <v>4537</v>
      </c>
    </row>
    <row r="109" spans="1:9" ht="18.75" x14ac:dyDescent="0.3">
      <c r="A109" s="48" t="s">
        <v>97</v>
      </c>
      <c r="B109" s="15">
        <v>4932</v>
      </c>
      <c r="C109" s="6">
        <f t="shared" ref="C109:C121" si="26">SUM(H109:I109)</f>
        <v>9525</v>
      </c>
      <c r="D109" s="7">
        <v>1180662</v>
      </c>
      <c r="E109" s="26">
        <f t="shared" ref="E109:E121" si="27">D109/B109</f>
        <v>239.38807785888079</v>
      </c>
      <c r="F109" s="16"/>
      <c r="G109" s="16"/>
      <c r="H109" s="54">
        <v>4238</v>
      </c>
      <c r="I109" s="54">
        <v>5287</v>
      </c>
    </row>
    <row r="110" spans="1:9" ht="18.75" x14ac:dyDescent="0.3">
      <c r="A110" s="48" t="s">
        <v>98</v>
      </c>
      <c r="B110" s="8">
        <v>793</v>
      </c>
      <c r="C110" s="6">
        <f t="shared" si="26"/>
        <v>1874</v>
      </c>
      <c r="D110" s="8">
        <v>219933</v>
      </c>
      <c r="E110" s="26">
        <f t="shared" si="27"/>
        <v>277.34300126103403</v>
      </c>
      <c r="F110" s="16"/>
      <c r="G110" s="16"/>
      <c r="H110" s="54">
        <v>928</v>
      </c>
      <c r="I110" s="54">
        <v>946</v>
      </c>
    </row>
    <row r="111" spans="1:9" ht="18.75" x14ac:dyDescent="0.3">
      <c r="A111" s="48" t="s">
        <v>99</v>
      </c>
      <c r="B111" s="8">
        <v>6771</v>
      </c>
      <c r="C111" s="6">
        <f t="shared" si="26"/>
        <v>14840</v>
      </c>
      <c r="D111" s="8">
        <v>1709092</v>
      </c>
      <c r="E111" s="26">
        <f t="shared" si="27"/>
        <v>252.41352828238075</v>
      </c>
      <c r="F111" s="16"/>
      <c r="G111" s="16"/>
      <c r="H111" s="54">
        <v>6534</v>
      </c>
      <c r="I111" s="54">
        <v>8306</v>
      </c>
    </row>
    <row r="112" spans="1:9" ht="18.75" x14ac:dyDescent="0.3">
      <c r="A112" s="25" t="s">
        <v>100</v>
      </c>
      <c r="B112" s="8">
        <v>4044</v>
      </c>
      <c r="C112" s="6">
        <f t="shared" si="26"/>
        <v>9047</v>
      </c>
      <c r="D112" s="8">
        <v>1038457</v>
      </c>
      <c r="E112" s="26">
        <f t="shared" si="27"/>
        <v>256.78956478733926</v>
      </c>
      <c r="F112" s="16"/>
      <c r="G112" s="16"/>
      <c r="H112" s="54">
        <v>4020</v>
      </c>
      <c r="I112" s="54">
        <v>5027</v>
      </c>
    </row>
    <row r="113" spans="1:9" ht="18.75" x14ac:dyDescent="0.3">
      <c r="A113" s="25" t="s">
        <v>101</v>
      </c>
      <c r="B113" s="8">
        <v>3304</v>
      </c>
      <c r="C113" s="6">
        <f t="shared" si="26"/>
        <v>8073</v>
      </c>
      <c r="D113" s="8">
        <v>924541</v>
      </c>
      <c r="E113" s="26">
        <f t="shared" si="27"/>
        <v>279.82475786924937</v>
      </c>
      <c r="F113" s="16"/>
      <c r="G113" s="16"/>
      <c r="H113" s="54">
        <v>3852</v>
      </c>
      <c r="I113" s="54">
        <v>4221</v>
      </c>
    </row>
    <row r="114" spans="1:9" ht="18.75" x14ac:dyDescent="0.3">
      <c r="A114" s="25" t="s">
        <v>102</v>
      </c>
      <c r="B114" s="8">
        <v>7496</v>
      </c>
      <c r="C114" s="6">
        <f t="shared" si="26"/>
        <v>17167</v>
      </c>
      <c r="D114" s="8">
        <v>1957439</v>
      </c>
      <c r="E114" s="26">
        <f t="shared" si="27"/>
        <v>261.13113660618995</v>
      </c>
      <c r="F114" s="16"/>
      <c r="G114" s="16"/>
      <c r="H114" s="54">
        <v>7364</v>
      </c>
      <c r="I114" s="54">
        <v>9803</v>
      </c>
    </row>
    <row r="115" spans="1:9" ht="18.75" x14ac:dyDescent="0.3">
      <c r="A115" s="25" t="s">
        <v>103</v>
      </c>
      <c r="B115" s="8">
        <v>5206</v>
      </c>
      <c r="C115" s="6">
        <f t="shared" si="26"/>
        <v>12250</v>
      </c>
      <c r="D115" s="8">
        <v>1394103</v>
      </c>
      <c r="E115" s="26">
        <f t="shared" si="27"/>
        <v>267.78774490971955</v>
      </c>
      <c r="F115" s="16"/>
      <c r="G115" s="16"/>
      <c r="H115" s="54">
        <v>5923</v>
      </c>
      <c r="I115" s="54">
        <v>6327</v>
      </c>
    </row>
    <row r="116" spans="1:9" ht="18.75" x14ac:dyDescent="0.3">
      <c r="A116" s="25" t="s">
        <v>104</v>
      </c>
      <c r="B116" s="8">
        <v>4188</v>
      </c>
      <c r="C116" s="6">
        <f t="shared" si="26"/>
        <v>10078</v>
      </c>
      <c r="D116" s="8">
        <v>1145928</v>
      </c>
      <c r="E116" s="26">
        <f t="shared" si="27"/>
        <v>273.621776504298</v>
      </c>
      <c r="F116" s="16"/>
      <c r="G116" s="16"/>
      <c r="H116" s="54">
        <v>4557</v>
      </c>
      <c r="I116" s="54">
        <v>5521</v>
      </c>
    </row>
    <row r="117" spans="1:9" ht="18.75" x14ac:dyDescent="0.3">
      <c r="A117" s="25" t="s">
        <v>105</v>
      </c>
      <c r="B117" s="8">
        <v>6295</v>
      </c>
      <c r="C117" s="6">
        <f t="shared" si="26"/>
        <v>13051</v>
      </c>
      <c r="D117" s="8">
        <v>1509588</v>
      </c>
      <c r="E117" s="26">
        <f t="shared" si="27"/>
        <v>239.80746624305004</v>
      </c>
      <c r="F117" s="16"/>
      <c r="G117" s="16"/>
      <c r="H117" s="54">
        <v>5358</v>
      </c>
      <c r="I117" s="54">
        <v>7693</v>
      </c>
    </row>
    <row r="118" spans="1:9" ht="18.75" x14ac:dyDescent="0.3">
      <c r="A118" s="25" t="s">
        <v>106</v>
      </c>
      <c r="B118" s="8">
        <v>7224</v>
      </c>
      <c r="C118" s="6">
        <f t="shared" si="26"/>
        <v>17058</v>
      </c>
      <c r="D118" s="8">
        <v>1953099</v>
      </c>
      <c r="E118" s="26">
        <f t="shared" si="27"/>
        <v>270.36254152823921</v>
      </c>
      <c r="F118" s="16"/>
      <c r="G118" s="16"/>
      <c r="H118" s="54">
        <v>7258</v>
      </c>
      <c r="I118" s="54">
        <v>9800</v>
      </c>
    </row>
    <row r="119" spans="1:9" ht="18.75" x14ac:dyDescent="0.3">
      <c r="A119" s="25" t="s">
        <v>107</v>
      </c>
      <c r="B119" s="8">
        <v>14313</v>
      </c>
      <c r="C119" s="6">
        <f t="shared" si="26"/>
        <v>31910</v>
      </c>
      <c r="D119" s="8">
        <v>3688923</v>
      </c>
      <c r="E119" s="26">
        <f t="shared" si="27"/>
        <v>257.73234122825403</v>
      </c>
      <c r="F119" s="16"/>
      <c r="G119" s="16"/>
      <c r="H119" s="54">
        <v>13397</v>
      </c>
      <c r="I119" s="54">
        <v>18513</v>
      </c>
    </row>
    <row r="120" spans="1:9" ht="18.75" x14ac:dyDescent="0.3">
      <c r="A120" s="25" t="s">
        <v>108</v>
      </c>
      <c r="B120" s="8">
        <v>4767</v>
      </c>
      <c r="C120" s="6">
        <f t="shared" si="26"/>
        <v>11183</v>
      </c>
      <c r="D120" s="8">
        <v>1280181</v>
      </c>
      <c r="E120" s="26">
        <f t="shared" si="27"/>
        <v>268.55066079295153</v>
      </c>
      <c r="F120" s="16"/>
      <c r="G120" s="16"/>
      <c r="H120" s="54">
        <v>5092</v>
      </c>
      <c r="I120" s="54">
        <v>6091</v>
      </c>
    </row>
    <row r="121" spans="1:9" ht="19.5" thickBot="1" x14ac:dyDescent="0.35">
      <c r="A121" s="25" t="s">
        <v>109</v>
      </c>
      <c r="B121" s="9">
        <v>7278</v>
      </c>
      <c r="C121" s="6">
        <f t="shared" si="26"/>
        <v>15856</v>
      </c>
      <c r="D121" s="8">
        <v>1826833</v>
      </c>
      <c r="E121" s="26">
        <f t="shared" si="27"/>
        <v>251.00755702115967</v>
      </c>
      <c r="F121" s="16"/>
      <c r="G121" s="16"/>
      <c r="H121" s="54">
        <v>7013</v>
      </c>
      <c r="I121" s="54">
        <v>8843</v>
      </c>
    </row>
    <row r="122" spans="1:9" ht="19.5" thickBot="1" x14ac:dyDescent="0.35">
      <c r="A122" s="28" t="s">
        <v>49</v>
      </c>
      <c r="B122" s="39">
        <f>SUM(B108:B121)</f>
        <v>80103</v>
      </c>
      <c r="C122" s="39">
        <f t="shared" ref="C122:D122" si="28">SUM(C108:C121)</f>
        <v>180378</v>
      </c>
      <c r="D122" s="39">
        <f t="shared" si="28"/>
        <v>20802242</v>
      </c>
      <c r="E122" s="30">
        <f>D122/B122</f>
        <v>259.69366940064668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1290</v>
      </c>
      <c r="C125" s="6">
        <f>SUM(H125:I125)</f>
        <v>3009</v>
      </c>
      <c r="D125" s="7">
        <v>346280</v>
      </c>
      <c r="E125" s="26">
        <f>D125/B125</f>
        <v>268.4341085271318</v>
      </c>
      <c r="F125" s="16"/>
      <c r="G125" s="16"/>
      <c r="H125" s="54">
        <v>1182</v>
      </c>
      <c r="I125" s="54">
        <v>1827</v>
      </c>
    </row>
    <row r="126" spans="1:9" ht="18.75" x14ac:dyDescent="0.3">
      <c r="A126" s="25" t="s">
        <v>112</v>
      </c>
      <c r="B126" s="8">
        <v>4009</v>
      </c>
      <c r="C126" s="6">
        <f t="shared" ref="C126:C135" si="29">SUM(H126:I126)</f>
        <v>8286</v>
      </c>
      <c r="D126" s="8">
        <v>964181</v>
      </c>
      <c r="E126" s="26">
        <f t="shared" ref="E126:E135" si="30">D126/B126</f>
        <v>240.50411573958593</v>
      </c>
      <c r="F126" s="16"/>
      <c r="G126" s="16"/>
      <c r="H126" s="54">
        <v>3169</v>
      </c>
      <c r="I126" s="54">
        <v>5117</v>
      </c>
    </row>
    <row r="127" spans="1:9" ht="18.75" x14ac:dyDescent="0.3">
      <c r="A127" s="25" t="s">
        <v>113</v>
      </c>
      <c r="B127" s="8">
        <v>1416</v>
      </c>
      <c r="C127" s="6">
        <f t="shared" si="29"/>
        <v>2983</v>
      </c>
      <c r="D127" s="8">
        <v>344113</v>
      </c>
      <c r="E127" s="26">
        <f t="shared" si="30"/>
        <v>243.01765536723164</v>
      </c>
      <c r="F127" s="16"/>
      <c r="G127" s="16"/>
      <c r="H127" s="54">
        <v>1200</v>
      </c>
      <c r="I127" s="54">
        <v>1783</v>
      </c>
    </row>
    <row r="128" spans="1:9" ht="18.75" x14ac:dyDescent="0.3">
      <c r="A128" s="25" t="s">
        <v>114</v>
      </c>
      <c r="B128" s="8">
        <v>4328</v>
      </c>
      <c r="C128" s="6">
        <f t="shared" si="29"/>
        <v>8617</v>
      </c>
      <c r="D128" s="8">
        <v>1005625</v>
      </c>
      <c r="E128" s="26">
        <f t="shared" si="30"/>
        <v>232.353280961183</v>
      </c>
      <c r="F128" s="16"/>
      <c r="G128" s="16"/>
      <c r="H128" s="54">
        <v>3706</v>
      </c>
      <c r="I128" s="54">
        <v>4911</v>
      </c>
    </row>
    <row r="129" spans="1:9" ht="18.75" x14ac:dyDescent="0.3">
      <c r="A129" s="25" t="s">
        <v>115</v>
      </c>
      <c r="B129" s="8">
        <v>6227</v>
      </c>
      <c r="C129" s="6">
        <f t="shared" si="29"/>
        <v>10789</v>
      </c>
      <c r="D129" s="8">
        <v>1283034</v>
      </c>
      <c r="E129" s="26">
        <f t="shared" si="30"/>
        <v>206.04368074514213</v>
      </c>
      <c r="F129" s="16"/>
      <c r="G129" s="16"/>
      <c r="H129" s="54">
        <v>4415</v>
      </c>
      <c r="I129" s="54">
        <v>6374</v>
      </c>
    </row>
    <row r="130" spans="1:9" ht="18.75" x14ac:dyDescent="0.3">
      <c r="A130" s="25" t="s">
        <v>116</v>
      </c>
      <c r="B130" s="8">
        <v>5507</v>
      </c>
      <c r="C130" s="6">
        <f t="shared" si="29"/>
        <v>12442</v>
      </c>
      <c r="D130" s="8">
        <v>1434837</v>
      </c>
      <c r="E130" s="26">
        <f t="shared" si="30"/>
        <v>260.54784819320867</v>
      </c>
      <c r="F130" s="16"/>
      <c r="G130" s="16"/>
      <c r="H130" s="54">
        <v>4713</v>
      </c>
      <c r="I130" s="54">
        <v>7729</v>
      </c>
    </row>
    <row r="131" spans="1:9" ht="18.75" x14ac:dyDescent="0.3">
      <c r="A131" s="25" t="s">
        <v>117</v>
      </c>
      <c r="B131" s="8">
        <v>5036</v>
      </c>
      <c r="C131" s="6">
        <f t="shared" si="29"/>
        <v>10413</v>
      </c>
      <c r="D131" s="8">
        <v>1224084</v>
      </c>
      <c r="E131" s="26">
        <f t="shared" si="30"/>
        <v>243.06671961874503</v>
      </c>
      <c r="F131" s="16"/>
      <c r="G131" s="16"/>
      <c r="H131" s="54">
        <v>4040</v>
      </c>
      <c r="I131" s="54">
        <v>6373</v>
      </c>
    </row>
    <row r="132" spans="1:9" ht="18.75" x14ac:dyDescent="0.3">
      <c r="A132" s="25" t="s">
        <v>118</v>
      </c>
      <c r="B132" s="8">
        <v>7612</v>
      </c>
      <c r="C132" s="6">
        <f t="shared" si="29"/>
        <v>16285</v>
      </c>
      <c r="D132" s="8">
        <v>1885878</v>
      </c>
      <c r="E132" s="26">
        <f t="shared" si="30"/>
        <v>247.75065685759327</v>
      </c>
      <c r="F132" s="16"/>
      <c r="G132" s="16"/>
      <c r="H132" s="54">
        <v>6045</v>
      </c>
      <c r="I132" s="54">
        <v>10240</v>
      </c>
    </row>
    <row r="133" spans="1:9" ht="18.75" x14ac:dyDescent="0.3">
      <c r="A133" s="25" t="s">
        <v>119</v>
      </c>
      <c r="B133" s="8">
        <v>6393</v>
      </c>
      <c r="C133" s="6">
        <f t="shared" si="29"/>
        <v>14402</v>
      </c>
      <c r="D133" s="8">
        <v>1667889</v>
      </c>
      <c r="E133" s="26">
        <f t="shared" si="30"/>
        <v>260.89300797747535</v>
      </c>
      <c r="F133" s="16"/>
      <c r="G133" s="16"/>
      <c r="H133" s="54">
        <v>5510</v>
      </c>
      <c r="I133" s="54">
        <v>8892</v>
      </c>
    </row>
    <row r="134" spans="1:9" ht="19.5" thickBot="1" x14ac:dyDescent="0.35">
      <c r="A134" s="46" t="s">
        <v>120</v>
      </c>
      <c r="B134" s="9">
        <v>6564</v>
      </c>
      <c r="C134" s="6">
        <f t="shared" si="29"/>
        <v>13655</v>
      </c>
      <c r="D134" s="8">
        <v>1663983</v>
      </c>
      <c r="E134" s="26">
        <f t="shared" si="30"/>
        <v>253.50137111517367</v>
      </c>
      <c r="F134" s="16"/>
      <c r="G134" s="16"/>
      <c r="H134" s="54">
        <v>5131</v>
      </c>
      <c r="I134" s="54">
        <v>8524</v>
      </c>
    </row>
    <row r="135" spans="1:9" ht="19.5" thickBot="1" x14ac:dyDescent="0.35">
      <c r="A135" s="46" t="s">
        <v>121</v>
      </c>
      <c r="B135" s="9">
        <v>4914</v>
      </c>
      <c r="C135" s="6">
        <f t="shared" si="29"/>
        <v>8486</v>
      </c>
      <c r="D135" s="8">
        <v>1006129</v>
      </c>
      <c r="E135" s="26">
        <f t="shared" si="30"/>
        <v>204.74745624745626</v>
      </c>
      <c r="F135" s="16"/>
      <c r="G135" s="16"/>
      <c r="H135" s="54">
        <v>3386</v>
      </c>
      <c r="I135" s="54">
        <v>5100</v>
      </c>
    </row>
    <row r="136" spans="1:9" ht="19.5" thickBot="1" x14ac:dyDescent="0.35">
      <c r="A136" s="28" t="s">
        <v>49</v>
      </c>
      <c r="B136" s="39">
        <f>SUM(B125:B135)</f>
        <v>53296</v>
      </c>
      <c r="C136" s="39">
        <f t="shared" ref="C136:D136" si="31">SUM(C125:C135)</f>
        <v>109367</v>
      </c>
      <c r="D136" s="39">
        <f t="shared" si="31"/>
        <v>12826033</v>
      </c>
      <c r="E136" s="30">
        <f>D136/B136</f>
        <v>240.65657835484839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553172</v>
      </c>
      <c r="C138" s="49">
        <f t="shared" ref="C138:D138" si="32">SUM(C136+C122+C105+C92+C79+C70+C58+C48+C32+C16)</f>
        <v>1173080</v>
      </c>
      <c r="D138" s="49">
        <f t="shared" si="32"/>
        <v>136123886</v>
      </c>
      <c r="E138" s="42">
        <f>D138/B138</f>
        <v>246.07877115978394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ySplit="6" topLeftCell="A73" activePane="bottomLeft" state="frozen"/>
      <selection pane="bottomLeft" activeCell="D87" sqref="D87"/>
    </sheetView>
  </sheetViews>
  <sheetFormatPr defaultRowHeight="15" x14ac:dyDescent="0.25"/>
  <cols>
    <col min="1" max="1" width="18.7109375" bestFit="1" customWidth="1"/>
    <col min="2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127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39"/>
      <c r="C7" s="21"/>
      <c r="D7" s="239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241">
        <v>6465</v>
      </c>
      <c r="C8" s="12">
        <f>SUM(H8:I8)</f>
        <v>14540</v>
      </c>
      <c r="D8" s="241">
        <v>1681595</v>
      </c>
      <c r="E8" s="242">
        <f>D8/B8</f>
        <v>260.10750193348804</v>
      </c>
      <c r="F8" s="16"/>
      <c r="G8" s="16"/>
      <c r="H8" s="54">
        <v>6425</v>
      </c>
      <c r="I8" s="54">
        <v>8115</v>
      </c>
    </row>
    <row r="9" spans="1:9" ht="18.75" x14ac:dyDescent="0.3">
      <c r="A9" s="25" t="s">
        <v>12</v>
      </c>
      <c r="B9" s="241">
        <v>5245</v>
      </c>
      <c r="C9" s="12">
        <f t="shared" ref="C9:C15" si="0">SUM(H9:I9)</f>
        <v>10903</v>
      </c>
      <c r="D9" s="241">
        <v>1283731</v>
      </c>
      <c r="E9" s="242">
        <f t="shared" ref="E9:E15" si="1">D9/B9</f>
        <v>244.75328884652049</v>
      </c>
      <c r="F9" s="16"/>
      <c r="G9" s="16"/>
      <c r="H9" s="54">
        <v>4801</v>
      </c>
      <c r="I9" s="54">
        <v>6102</v>
      </c>
    </row>
    <row r="10" spans="1:9" ht="18.75" x14ac:dyDescent="0.3">
      <c r="A10" s="25" t="s">
        <v>13</v>
      </c>
      <c r="B10" s="241">
        <v>5518</v>
      </c>
      <c r="C10" s="12">
        <f t="shared" si="0"/>
        <v>11200</v>
      </c>
      <c r="D10" s="241">
        <v>1325676</v>
      </c>
      <c r="E10" s="242">
        <f t="shared" si="1"/>
        <v>240.24574121058353</v>
      </c>
      <c r="F10" s="16"/>
      <c r="G10" s="16"/>
      <c r="H10" s="54">
        <v>4887</v>
      </c>
      <c r="I10" s="54">
        <v>6313</v>
      </c>
    </row>
    <row r="11" spans="1:9" ht="18.75" x14ac:dyDescent="0.3">
      <c r="A11" s="25" t="s">
        <v>14</v>
      </c>
      <c r="B11" s="241">
        <v>7228</v>
      </c>
      <c r="C11" s="12">
        <f t="shared" si="0"/>
        <v>15229</v>
      </c>
      <c r="D11" s="241">
        <v>1770545</v>
      </c>
      <c r="E11" s="242">
        <f t="shared" si="1"/>
        <v>244.95641947980079</v>
      </c>
      <c r="F11" s="16"/>
      <c r="G11" s="16"/>
      <c r="H11" s="54">
        <v>6778</v>
      </c>
      <c r="I11" s="54">
        <v>8451</v>
      </c>
    </row>
    <row r="12" spans="1:9" ht="18.75" x14ac:dyDescent="0.3">
      <c r="A12" s="25" t="s">
        <v>15</v>
      </c>
      <c r="B12" s="241">
        <v>1812</v>
      </c>
      <c r="C12" s="12">
        <f t="shared" si="0"/>
        <v>4029</v>
      </c>
      <c r="D12" s="241">
        <v>468075</v>
      </c>
      <c r="E12" s="242">
        <f t="shared" si="1"/>
        <v>258.31953642384104</v>
      </c>
      <c r="F12" s="16"/>
      <c r="G12" s="16"/>
      <c r="H12" s="54">
        <v>1899</v>
      </c>
      <c r="I12" s="54">
        <v>2130</v>
      </c>
    </row>
    <row r="13" spans="1:9" ht="18.75" x14ac:dyDescent="0.3">
      <c r="A13" s="25" t="s">
        <v>16</v>
      </c>
      <c r="B13" s="241">
        <v>7537</v>
      </c>
      <c r="C13" s="12">
        <f t="shared" si="0"/>
        <v>16979</v>
      </c>
      <c r="D13" s="241">
        <v>1981081</v>
      </c>
      <c r="E13" s="242">
        <f t="shared" si="1"/>
        <v>262.8474193976383</v>
      </c>
      <c r="F13" s="16"/>
      <c r="G13" s="16"/>
      <c r="H13" s="54">
        <v>7781</v>
      </c>
      <c r="I13" s="54">
        <v>9198</v>
      </c>
    </row>
    <row r="14" spans="1:9" ht="18.75" x14ac:dyDescent="0.3">
      <c r="A14" s="25" t="s">
        <v>17</v>
      </c>
      <c r="B14" s="241">
        <v>2662</v>
      </c>
      <c r="C14" s="12">
        <f t="shared" si="0"/>
        <v>5371</v>
      </c>
      <c r="D14" s="241">
        <v>630820</v>
      </c>
      <c r="E14" s="242">
        <f t="shared" si="1"/>
        <v>236.97220135236665</v>
      </c>
      <c r="F14" s="16"/>
      <c r="G14" s="16"/>
      <c r="H14" s="54">
        <v>2418</v>
      </c>
      <c r="I14" s="54">
        <v>2953</v>
      </c>
    </row>
    <row r="15" spans="1:9" ht="19.5" thickBot="1" x14ac:dyDescent="0.35">
      <c r="A15" s="27" t="s">
        <v>18</v>
      </c>
      <c r="B15" s="241">
        <v>9092</v>
      </c>
      <c r="C15" s="12">
        <f t="shared" si="0"/>
        <v>18655</v>
      </c>
      <c r="D15" s="241">
        <v>2203122</v>
      </c>
      <c r="E15" s="242">
        <f t="shared" si="1"/>
        <v>242.31434227892652</v>
      </c>
      <c r="F15" s="16"/>
      <c r="G15" s="16"/>
      <c r="H15" s="54">
        <v>8353</v>
      </c>
      <c r="I15" s="54">
        <v>10302</v>
      </c>
    </row>
    <row r="16" spans="1:9" ht="19.5" thickBot="1" x14ac:dyDescent="0.35">
      <c r="A16" s="28" t="s">
        <v>19</v>
      </c>
      <c r="B16" s="240">
        <f>SUM(B8:B15)</f>
        <v>45559</v>
      </c>
      <c r="C16" s="240">
        <f t="shared" ref="C16:D16" si="2">SUM(C8:C15)</f>
        <v>96906</v>
      </c>
      <c r="D16" s="240">
        <f t="shared" si="2"/>
        <v>11344645</v>
      </c>
      <c r="E16" s="30">
        <f>D16/B16</f>
        <v>249.00996510019974</v>
      </c>
      <c r="F16" s="16"/>
      <c r="G16" s="16"/>
      <c r="H16" s="53">
        <f>SUM(H8:H15)</f>
        <v>43342</v>
      </c>
      <c r="I16" s="53">
        <f>SUM(I8:I15)</f>
        <v>53564</v>
      </c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246"/>
      <c r="C18" s="246"/>
      <c r="D18" s="246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41">
        <v>12695</v>
      </c>
      <c r="C19" s="2">
        <f>SUM(H19:I19)</f>
        <v>25471</v>
      </c>
      <c r="D19" s="241">
        <v>3028381</v>
      </c>
      <c r="E19" s="243">
        <f>D19/B19</f>
        <v>238.54911382434028</v>
      </c>
      <c r="F19" s="37"/>
      <c r="G19" s="37"/>
      <c r="H19" s="54">
        <v>11151</v>
      </c>
      <c r="I19" s="54">
        <v>14320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244" t="s">
        <v>22</v>
      </c>
      <c r="B20" s="241">
        <v>5912</v>
      </c>
      <c r="C20" s="2">
        <f t="shared" ref="C20:C31" si="3">SUM(H20:I20)</f>
        <v>11378</v>
      </c>
      <c r="D20" s="241">
        <v>1356032</v>
      </c>
      <c r="E20" s="243">
        <f t="shared" ref="E20:E31" si="4">D20/B20</f>
        <v>229.36941813261163</v>
      </c>
      <c r="F20" s="37"/>
      <c r="G20" s="37"/>
      <c r="H20" s="54">
        <v>4905</v>
      </c>
      <c r="I20" s="54">
        <v>6473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245" t="s">
        <v>23</v>
      </c>
      <c r="B21" s="241">
        <v>5183</v>
      </c>
      <c r="C21" s="2">
        <f t="shared" si="3"/>
        <v>10681</v>
      </c>
      <c r="D21" s="241">
        <v>1258675</v>
      </c>
      <c r="E21" s="243">
        <f t="shared" si="4"/>
        <v>242.84680686860892</v>
      </c>
      <c r="F21" s="1"/>
      <c r="G21" s="1"/>
      <c r="H21" s="54">
        <v>4643</v>
      </c>
      <c r="I21" s="54">
        <v>6038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241">
        <v>6481</v>
      </c>
      <c r="C22" s="2">
        <f t="shared" si="3"/>
        <v>13578</v>
      </c>
      <c r="D22" s="241">
        <v>1589078</v>
      </c>
      <c r="E22" s="243">
        <f t="shared" si="4"/>
        <v>245.19024841845393</v>
      </c>
      <c r="F22" s="1"/>
      <c r="G22" s="1"/>
      <c r="H22" s="54">
        <v>6100</v>
      </c>
      <c r="I22" s="54">
        <v>7478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241">
        <v>4195</v>
      </c>
      <c r="C23" s="2">
        <f t="shared" si="3"/>
        <v>9217</v>
      </c>
      <c r="D23" s="241">
        <v>1069214</v>
      </c>
      <c r="E23" s="243">
        <f t="shared" si="4"/>
        <v>254.87818831942789</v>
      </c>
      <c r="F23" s="1"/>
      <c r="G23" s="1"/>
      <c r="H23" s="54">
        <v>4151</v>
      </c>
      <c r="I23" s="54">
        <v>5066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241">
        <v>2729</v>
      </c>
      <c r="C24" s="2">
        <f t="shared" si="3"/>
        <v>5975</v>
      </c>
      <c r="D24" s="241">
        <v>693020</v>
      </c>
      <c r="E24" s="243">
        <f t="shared" si="4"/>
        <v>253.94650054965189</v>
      </c>
      <c r="F24" s="1"/>
      <c r="G24" s="1"/>
      <c r="H24" s="54">
        <v>2660</v>
      </c>
      <c r="I24" s="54">
        <v>3315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241">
        <v>7313</v>
      </c>
      <c r="C25" s="2">
        <f t="shared" si="3"/>
        <v>15413</v>
      </c>
      <c r="D25" s="241">
        <v>1812769</v>
      </c>
      <c r="E25" s="243">
        <f t="shared" si="4"/>
        <v>247.88308491727062</v>
      </c>
      <c r="F25" s="1"/>
      <c r="G25" s="1"/>
      <c r="H25" s="54">
        <v>6816</v>
      </c>
      <c r="I25" s="54">
        <v>8597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241">
        <v>6601</v>
      </c>
      <c r="C26" s="2">
        <f t="shared" si="3"/>
        <v>14752</v>
      </c>
      <c r="D26" s="241">
        <v>1729194</v>
      </c>
      <c r="E26" s="243">
        <f t="shared" si="4"/>
        <v>261.95940009089531</v>
      </c>
      <c r="F26" s="1"/>
      <c r="G26" s="1"/>
      <c r="H26" s="54">
        <v>6941</v>
      </c>
      <c r="I26" s="54">
        <v>7811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241">
        <v>8635</v>
      </c>
      <c r="C27" s="2">
        <f t="shared" si="3"/>
        <v>17646</v>
      </c>
      <c r="D27" s="241">
        <v>2078465</v>
      </c>
      <c r="E27" s="243">
        <f t="shared" si="4"/>
        <v>240.70237405906195</v>
      </c>
      <c r="F27" s="1"/>
      <c r="G27" s="1"/>
      <c r="H27" s="54">
        <v>7470</v>
      </c>
      <c r="I27" s="54">
        <v>10176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241">
        <v>5726</v>
      </c>
      <c r="C28" s="2">
        <f t="shared" si="3"/>
        <v>13537</v>
      </c>
      <c r="D28" s="241">
        <v>1558779</v>
      </c>
      <c r="E28" s="243">
        <f t="shared" si="4"/>
        <v>272.22825707300035</v>
      </c>
      <c r="F28" s="1"/>
      <c r="G28" s="1"/>
      <c r="H28" s="54">
        <v>6118</v>
      </c>
      <c r="I28" s="54">
        <v>7419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241">
        <v>4760</v>
      </c>
      <c r="C29" s="2">
        <f t="shared" si="3"/>
        <v>10458</v>
      </c>
      <c r="D29" s="241">
        <v>1212383</v>
      </c>
      <c r="E29" s="243">
        <f t="shared" si="4"/>
        <v>254.70231092436975</v>
      </c>
      <c r="F29" s="1"/>
      <c r="G29" s="1"/>
      <c r="H29" s="54">
        <v>4664</v>
      </c>
      <c r="I29" s="54">
        <v>5794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241">
        <v>5069</v>
      </c>
      <c r="C30" s="2">
        <f t="shared" si="3"/>
        <v>11363</v>
      </c>
      <c r="D30" s="241">
        <v>1332160</v>
      </c>
      <c r="E30" s="243">
        <f t="shared" si="4"/>
        <v>262.8052870388637</v>
      </c>
      <c r="F30" s="1"/>
      <c r="G30" s="1"/>
      <c r="H30" s="54">
        <v>5291</v>
      </c>
      <c r="I30" s="54">
        <v>6072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250">
        <v>1665</v>
      </c>
      <c r="C31" s="10">
        <f t="shared" si="3"/>
        <v>3645</v>
      </c>
      <c r="D31" s="250">
        <v>427235</v>
      </c>
      <c r="E31" s="252">
        <f t="shared" si="4"/>
        <v>256.5975975975976</v>
      </c>
      <c r="F31" s="1"/>
      <c r="G31" s="1"/>
      <c r="H31" s="54">
        <v>1717</v>
      </c>
      <c r="I31" s="54">
        <v>1928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76964</v>
      </c>
      <c r="C32" s="39">
        <f t="shared" ref="C32:D32" si="5">SUM(C19:C31)</f>
        <v>163114</v>
      </c>
      <c r="D32" s="39">
        <f t="shared" si="5"/>
        <v>19145385</v>
      </c>
      <c r="E32" s="30">
        <f>D32/B32</f>
        <v>248.75766592172965</v>
      </c>
      <c r="F32" s="1"/>
      <c r="G32" s="1"/>
      <c r="H32" s="53">
        <f>SUM(H19:H31)</f>
        <v>72627</v>
      </c>
      <c r="I32" s="53">
        <f>SUM(I19:I31)</f>
        <v>90487</v>
      </c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248"/>
      <c r="C34" s="41"/>
      <c r="D34" s="248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241">
        <v>7469</v>
      </c>
      <c r="C35" s="6">
        <f>SUM(H35:I35)</f>
        <v>15520</v>
      </c>
      <c r="D35" s="241">
        <v>1876317</v>
      </c>
      <c r="E35" s="243">
        <f>D35/B35</f>
        <v>251.21395099745615</v>
      </c>
      <c r="F35" s="16"/>
      <c r="G35" s="16"/>
      <c r="H35" s="54">
        <v>6132</v>
      </c>
      <c r="I35" s="54">
        <v>9388</v>
      </c>
    </row>
    <row r="36" spans="1:9" ht="18.75" x14ac:dyDescent="0.3">
      <c r="A36" s="25" t="s">
        <v>37</v>
      </c>
      <c r="B36" s="241">
        <v>7393</v>
      </c>
      <c r="C36" s="6">
        <f t="shared" ref="C36:C47" si="6">SUM(H36:I36)</f>
        <v>14917</v>
      </c>
      <c r="D36" s="241">
        <v>1759763</v>
      </c>
      <c r="E36" s="243">
        <f t="shared" ref="E36:E47" si="7">D36/B36</f>
        <v>238.03097524685512</v>
      </c>
      <c r="F36" s="16"/>
      <c r="G36" s="16"/>
      <c r="H36" s="54">
        <v>5786</v>
      </c>
      <c r="I36" s="54">
        <v>9131</v>
      </c>
    </row>
    <row r="37" spans="1:9" ht="18.75" x14ac:dyDescent="0.3">
      <c r="A37" s="25" t="s">
        <v>38</v>
      </c>
      <c r="B37" s="241">
        <v>8764</v>
      </c>
      <c r="C37" s="6">
        <f t="shared" si="6"/>
        <v>18273</v>
      </c>
      <c r="D37" s="241">
        <v>2143315</v>
      </c>
      <c r="E37" s="243">
        <f t="shared" si="7"/>
        <v>244.55899132816066</v>
      </c>
      <c r="F37" s="16"/>
      <c r="G37" s="16"/>
      <c r="H37" s="54">
        <v>7271</v>
      </c>
      <c r="I37" s="54">
        <v>11002</v>
      </c>
    </row>
    <row r="38" spans="1:9" ht="18.75" x14ac:dyDescent="0.3">
      <c r="A38" s="25" t="s">
        <v>39</v>
      </c>
      <c r="B38" s="241">
        <v>4286</v>
      </c>
      <c r="C38" s="6">
        <f t="shared" si="6"/>
        <v>9310</v>
      </c>
      <c r="D38" s="241">
        <v>1093008</v>
      </c>
      <c r="E38" s="243">
        <f t="shared" si="7"/>
        <v>255.01819878674755</v>
      </c>
      <c r="F38" s="16"/>
      <c r="G38" s="16"/>
      <c r="H38" s="54">
        <v>3626</v>
      </c>
      <c r="I38" s="54">
        <v>5684</v>
      </c>
    </row>
    <row r="39" spans="1:9" ht="18.75" x14ac:dyDescent="0.3">
      <c r="A39" s="25" t="s">
        <v>40</v>
      </c>
      <c r="B39" s="241">
        <v>6846</v>
      </c>
      <c r="C39" s="6">
        <f t="shared" si="6"/>
        <v>15256</v>
      </c>
      <c r="D39" s="241">
        <v>1780589</v>
      </c>
      <c r="E39" s="243">
        <f t="shared" si="7"/>
        <v>260.09187846917911</v>
      </c>
      <c r="F39" s="16"/>
      <c r="G39" s="16"/>
      <c r="H39" s="54">
        <v>6879</v>
      </c>
      <c r="I39" s="54">
        <v>8377</v>
      </c>
    </row>
    <row r="40" spans="1:9" ht="18.75" x14ac:dyDescent="0.3">
      <c r="A40" s="25" t="s">
        <v>41</v>
      </c>
      <c r="B40" s="241">
        <v>4364</v>
      </c>
      <c r="C40" s="6">
        <f t="shared" si="6"/>
        <v>8498</v>
      </c>
      <c r="D40" s="241">
        <v>1077689</v>
      </c>
      <c r="E40" s="243">
        <f t="shared" si="7"/>
        <v>246.94981668194316</v>
      </c>
      <c r="F40" s="16"/>
      <c r="G40" s="16"/>
      <c r="H40" s="54">
        <v>3408</v>
      </c>
      <c r="I40" s="54">
        <v>5090</v>
      </c>
    </row>
    <row r="41" spans="1:9" ht="18.75" x14ac:dyDescent="0.3">
      <c r="A41" s="25" t="s">
        <v>42</v>
      </c>
      <c r="B41" s="241">
        <v>5273</v>
      </c>
      <c r="C41" s="6">
        <f t="shared" si="6"/>
        <v>11496</v>
      </c>
      <c r="D41" s="241">
        <v>1339162</v>
      </c>
      <c r="E41" s="243">
        <f t="shared" si="7"/>
        <v>253.96586383462923</v>
      </c>
      <c r="F41" s="16"/>
      <c r="G41" s="16"/>
      <c r="H41" s="54">
        <v>5094</v>
      </c>
      <c r="I41" s="54">
        <v>6402</v>
      </c>
    </row>
    <row r="42" spans="1:9" ht="18.75" x14ac:dyDescent="0.3">
      <c r="A42" s="25" t="s">
        <v>43</v>
      </c>
      <c r="B42" s="241">
        <v>8376</v>
      </c>
      <c r="C42" s="6">
        <f t="shared" si="6"/>
        <v>18779</v>
      </c>
      <c r="D42" s="241">
        <v>2188369</v>
      </c>
      <c r="E42" s="243">
        <f t="shared" si="7"/>
        <v>261.26659503342887</v>
      </c>
      <c r="F42" s="16"/>
      <c r="G42" s="16"/>
      <c r="H42" s="54">
        <v>7830</v>
      </c>
      <c r="I42" s="54">
        <v>10949</v>
      </c>
    </row>
    <row r="43" spans="1:9" ht="18.75" x14ac:dyDescent="0.3">
      <c r="A43" s="25" t="s">
        <v>44</v>
      </c>
      <c r="B43" s="241">
        <v>5635</v>
      </c>
      <c r="C43" s="6">
        <f t="shared" si="6"/>
        <v>12288</v>
      </c>
      <c r="D43" s="241">
        <v>1437575</v>
      </c>
      <c r="E43" s="243">
        <f t="shared" si="7"/>
        <v>255.11535048802131</v>
      </c>
      <c r="F43" s="16"/>
      <c r="G43" s="16"/>
      <c r="H43" s="54">
        <v>5020</v>
      </c>
      <c r="I43" s="54">
        <v>7268</v>
      </c>
    </row>
    <row r="44" spans="1:9" ht="18.75" x14ac:dyDescent="0.3">
      <c r="A44" s="25" t="s">
        <v>45</v>
      </c>
      <c r="B44" s="241">
        <v>4579</v>
      </c>
      <c r="C44" s="6">
        <f t="shared" si="6"/>
        <v>9445</v>
      </c>
      <c r="D44" s="241">
        <v>1101327</v>
      </c>
      <c r="E44" s="243">
        <f t="shared" si="7"/>
        <v>240.51692509281503</v>
      </c>
      <c r="F44" s="16"/>
      <c r="G44" s="16"/>
      <c r="H44" s="54">
        <v>3585</v>
      </c>
      <c r="I44" s="54">
        <v>5860</v>
      </c>
    </row>
    <row r="45" spans="1:9" ht="18.75" x14ac:dyDescent="0.3">
      <c r="A45" s="25" t="s">
        <v>46</v>
      </c>
      <c r="B45" s="241">
        <v>6140</v>
      </c>
      <c r="C45" s="6">
        <f t="shared" si="6"/>
        <v>13355</v>
      </c>
      <c r="D45" s="241">
        <v>1557920</v>
      </c>
      <c r="E45" s="243">
        <f t="shared" si="7"/>
        <v>253.73289902280129</v>
      </c>
      <c r="F45" s="16"/>
      <c r="G45" s="16"/>
      <c r="H45" s="54">
        <v>5554</v>
      </c>
      <c r="I45" s="54">
        <v>7801</v>
      </c>
    </row>
    <row r="46" spans="1:9" ht="18.75" x14ac:dyDescent="0.3">
      <c r="A46" s="38" t="s">
        <v>47</v>
      </c>
      <c r="B46" s="241">
        <v>5936</v>
      </c>
      <c r="C46" s="6">
        <f t="shared" si="6"/>
        <v>12640</v>
      </c>
      <c r="D46" s="241">
        <v>1479917</v>
      </c>
      <c r="E46" s="243">
        <f t="shared" si="7"/>
        <v>249.31216307277629</v>
      </c>
      <c r="F46" s="16"/>
      <c r="G46" s="16"/>
      <c r="H46" s="54">
        <v>5388</v>
      </c>
      <c r="I46" s="54">
        <v>7252</v>
      </c>
    </row>
    <row r="47" spans="1:9" ht="19.5" thickBot="1" x14ac:dyDescent="0.35">
      <c r="A47" s="38" t="s">
        <v>48</v>
      </c>
      <c r="B47" s="241">
        <v>4594</v>
      </c>
      <c r="C47" s="6">
        <f t="shared" si="6"/>
        <v>9512</v>
      </c>
      <c r="D47" s="241">
        <v>1111325</v>
      </c>
      <c r="E47" s="243">
        <f t="shared" si="7"/>
        <v>241.90792337831954</v>
      </c>
      <c r="F47" s="16"/>
      <c r="G47" s="16"/>
      <c r="H47" s="54">
        <v>3967</v>
      </c>
      <c r="I47" s="54">
        <v>5545</v>
      </c>
    </row>
    <row r="48" spans="1:9" ht="19.5" thickBot="1" x14ac:dyDescent="0.35">
      <c r="A48" s="28" t="s">
        <v>49</v>
      </c>
      <c r="B48" s="247">
        <f>SUM(B35:B47)</f>
        <v>79655</v>
      </c>
      <c r="C48" s="247">
        <f t="shared" ref="C48:D48" si="8">SUM(C35:C47)</f>
        <v>169289</v>
      </c>
      <c r="D48" s="247">
        <f t="shared" si="8"/>
        <v>19946276</v>
      </c>
      <c r="E48" s="30">
        <f>D48/B48</f>
        <v>250.4083359487791</v>
      </c>
      <c r="F48" s="16"/>
      <c r="G48" s="16"/>
      <c r="H48" s="53">
        <f>SUM(H35:H47)</f>
        <v>69540</v>
      </c>
      <c r="I48" s="53">
        <f>SUM(I35:I47)</f>
        <v>99749</v>
      </c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248"/>
      <c r="C50" s="41"/>
      <c r="D50" s="248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241">
        <v>4163</v>
      </c>
      <c r="C51" s="6">
        <f>SUM(H51:I51)</f>
        <v>8721</v>
      </c>
      <c r="D51" s="241">
        <v>1031448</v>
      </c>
      <c r="E51" s="243">
        <f>D51/B51</f>
        <v>247.76555368724476</v>
      </c>
      <c r="F51" s="16"/>
      <c r="G51" s="16"/>
      <c r="H51" s="54">
        <v>3552</v>
      </c>
      <c r="I51" s="54">
        <v>5169</v>
      </c>
    </row>
    <row r="52" spans="1:9" ht="18.75" x14ac:dyDescent="0.3">
      <c r="A52" s="25" t="s">
        <v>52</v>
      </c>
      <c r="B52" s="241">
        <v>7039</v>
      </c>
      <c r="C52" s="6">
        <f t="shared" ref="C52:C57" si="9">SUM(H52:I52)</f>
        <v>16293</v>
      </c>
      <c r="D52" s="241">
        <v>1898259</v>
      </c>
      <c r="E52" s="243">
        <f t="shared" ref="E52:E57" si="10">D52/B52</f>
        <v>269.67736894445233</v>
      </c>
      <c r="F52" s="16"/>
      <c r="G52" s="16"/>
      <c r="H52" s="54">
        <v>7432</v>
      </c>
      <c r="I52" s="54">
        <v>8861</v>
      </c>
    </row>
    <row r="53" spans="1:9" ht="18.75" x14ac:dyDescent="0.3">
      <c r="A53" s="25" t="s">
        <v>53</v>
      </c>
      <c r="B53" s="241">
        <v>18444</v>
      </c>
      <c r="C53" s="6">
        <f t="shared" si="9"/>
        <v>37642</v>
      </c>
      <c r="D53" s="241">
        <v>4409250</v>
      </c>
      <c r="E53" s="243">
        <f t="shared" si="10"/>
        <v>239.06148340923878</v>
      </c>
      <c r="F53" s="16"/>
      <c r="G53" s="16"/>
      <c r="H53" s="54">
        <v>15101</v>
      </c>
      <c r="I53" s="54">
        <v>22541</v>
      </c>
    </row>
    <row r="54" spans="1:9" ht="18.75" x14ac:dyDescent="0.3">
      <c r="A54" s="25" t="s">
        <v>54</v>
      </c>
      <c r="B54" s="241">
        <v>5660</v>
      </c>
      <c r="C54" s="6">
        <f t="shared" si="9"/>
        <v>12198</v>
      </c>
      <c r="D54" s="241">
        <v>1424062</v>
      </c>
      <c r="E54" s="243">
        <f t="shared" si="10"/>
        <v>251.60106007067137</v>
      </c>
      <c r="F54" s="16"/>
      <c r="G54" s="16"/>
      <c r="H54" s="54">
        <v>5270</v>
      </c>
      <c r="I54" s="54">
        <v>6928</v>
      </c>
    </row>
    <row r="55" spans="1:9" ht="18.75" x14ac:dyDescent="0.3">
      <c r="A55" s="25" t="s">
        <v>55</v>
      </c>
      <c r="B55" s="241">
        <v>4619</v>
      </c>
      <c r="C55" s="6">
        <f t="shared" si="9"/>
        <v>9658</v>
      </c>
      <c r="D55" s="241">
        <v>1139375</v>
      </c>
      <c r="E55" s="243">
        <f t="shared" si="10"/>
        <v>246.67135743667461</v>
      </c>
      <c r="F55" s="16"/>
      <c r="G55" s="16"/>
      <c r="H55" s="54">
        <v>4362</v>
      </c>
      <c r="I55" s="54">
        <v>5296</v>
      </c>
    </row>
    <row r="56" spans="1:9" ht="18.75" x14ac:dyDescent="0.3">
      <c r="A56" s="25" t="s">
        <v>56</v>
      </c>
      <c r="B56" s="241">
        <v>4558</v>
      </c>
      <c r="C56" s="6">
        <f t="shared" si="9"/>
        <v>9157</v>
      </c>
      <c r="D56" s="241">
        <v>1073181</v>
      </c>
      <c r="E56" s="243">
        <f t="shared" si="10"/>
        <v>235.44997806055287</v>
      </c>
      <c r="F56" s="16"/>
      <c r="G56" s="16"/>
      <c r="H56" s="54">
        <v>3881</v>
      </c>
      <c r="I56" s="54">
        <v>5276</v>
      </c>
    </row>
    <row r="57" spans="1:9" ht="19.5" thickBot="1" x14ac:dyDescent="0.35">
      <c r="A57" s="38" t="s">
        <v>57</v>
      </c>
      <c r="B57" s="250">
        <v>6554</v>
      </c>
      <c r="C57" s="251">
        <f t="shared" si="9"/>
        <v>13431</v>
      </c>
      <c r="D57" s="250">
        <v>1571939</v>
      </c>
      <c r="E57" s="252">
        <f t="shared" si="10"/>
        <v>239.84421727189502</v>
      </c>
      <c r="F57" s="16"/>
      <c r="G57" s="16"/>
      <c r="H57" s="54">
        <v>5954</v>
      </c>
      <c r="I57" s="54">
        <v>7477</v>
      </c>
    </row>
    <row r="58" spans="1:9" ht="19.5" thickBot="1" x14ac:dyDescent="0.35">
      <c r="A58" s="28" t="s">
        <v>49</v>
      </c>
      <c r="B58" s="39">
        <f>SUM(B51:B57)</f>
        <v>51037</v>
      </c>
      <c r="C58" s="39">
        <f t="shared" ref="C58:D58" si="11">SUM(C51:C57)</f>
        <v>107100</v>
      </c>
      <c r="D58" s="39">
        <f t="shared" si="11"/>
        <v>12547514</v>
      </c>
      <c r="E58" s="30">
        <f>D58/B58</f>
        <v>245.85132354958168</v>
      </c>
      <c r="F58" s="16"/>
      <c r="G58" s="16"/>
      <c r="H58" s="53">
        <f>SUM(H51:H57)</f>
        <v>45552</v>
      </c>
      <c r="I58" s="53">
        <f>SUM(I51:I57)</f>
        <v>61548</v>
      </c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254">
        <v>7122</v>
      </c>
      <c r="C61" s="6">
        <f>SUM(H61:I61)</f>
        <v>15428</v>
      </c>
      <c r="D61" s="254">
        <v>1798095</v>
      </c>
      <c r="E61" s="242">
        <f>D61/B61</f>
        <v>252.47051390058971</v>
      </c>
      <c r="F61" s="16"/>
      <c r="G61" s="16"/>
      <c r="H61" s="54">
        <v>6423</v>
      </c>
      <c r="I61" s="54">
        <v>9005</v>
      </c>
    </row>
    <row r="62" spans="1:9" ht="18.75" x14ac:dyDescent="0.3">
      <c r="A62" s="25" t="s">
        <v>60</v>
      </c>
      <c r="B62" s="241">
        <v>7383</v>
      </c>
      <c r="C62" s="6">
        <f t="shared" ref="C62:C69" si="12">SUM(H62:I62)</f>
        <v>15442</v>
      </c>
      <c r="D62" s="241">
        <v>1810272</v>
      </c>
      <c r="E62" s="243">
        <f t="shared" ref="E62:E69" si="13">D62/B62</f>
        <v>245.19463632669647</v>
      </c>
      <c r="F62" s="16"/>
      <c r="G62" s="16"/>
      <c r="H62" s="54">
        <v>6108</v>
      </c>
      <c r="I62" s="54">
        <v>9334</v>
      </c>
    </row>
    <row r="63" spans="1:9" ht="18.75" x14ac:dyDescent="0.3">
      <c r="A63" s="25" t="s">
        <v>61</v>
      </c>
      <c r="B63" s="241">
        <v>9177</v>
      </c>
      <c r="C63" s="6">
        <f t="shared" si="12"/>
        <v>18806</v>
      </c>
      <c r="D63" s="241">
        <v>2206865</v>
      </c>
      <c r="E63" s="243">
        <f t="shared" si="13"/>
        <v>240.4778249972758</v>
      </c>
      <c r="F63" s="16"/>
      <c r="G63" s="16"/>
      <c r="H63" s="54">
        <v>7007</v>
      </c>
      <c r="I63" s="54">
        <v>11799</v>
      </c>
    </row>
    <row r="64" spans="1:9" ht="18.75" x14ac:dyDescent="0.3">
      <c r="A64" s="25" t="s">
        <v>62</v>
      </c>
      <c r="B64" s="241">
        <v>4508</v>
      </c>
      <c r="C64" s="6">
        <f t="shared" si="12"/>
        <v>10453</v>
      </c>
      <c r="D64" s="241">
        <v>1218238</v>
      </c>
      <c r="E64" s="243">
        <f t="shared" si="13"/>
        <v>270.23913043478262</v>
      </c>
      <c r="F64" s="16"/>
      <c r="G64" s="16"/>
      <c r="H64" s="54">
        <v>4175</v>
      </c>
      <c r="I64" s="54">
        <v>6278</v>
      </c>
    </row>
    <row r="65" spans="1:9" ht="18.75" x14ac:dyDescent="0.3">
      <c r="A65" s="25" t="s">
        <v>63</v>
      </c>
      <c r="B65" s="241">
        <v>3347</v>
      </c>
      <c r="C65" s="6">
        <f t="shared" si="12"/>
        <v>7124</v>
      </c>
      <c r="D65" s="241">
        <v>825613</v>
      </c>
      <c r="E65" s="243">
        <f t="shared" si="13"/>
        <v>246.6725425754407</v>
      </c>
      <c r="F65" s="16"/>
      <c r="G65" s="16"/>
      <c r="H65" s="54">
        <v>2995</v>
      </c>
      <c r="I65" s="54">
        <v>4129</v>
      </c>
    </row>
    <row r="66" spans="1:9" ht="18.75" x14ac:dyDescent="0.3">
      <c r="A66" s="25" t="s">
        <v>64</v>
      </c>
      <c r="B66" s="241">
        <v>5927</v>
      </c>
      <c r="C66" s="6">
        <f t="shared" si="12"/>
        <v>12614</v>
      </c>
      <c r="D66" s="241">
        <v>1473199</v>
      </c>
      <c r="E66" s="243">
        <f t="shared" si="13"/>
        <v>248.55728024295595</v>
      </c>
      <c r="F66" s="16"/>
      <c r="G66" s="16"/>
      <c r="H66" s="54">
        <v>5266</v>
      </c>
      <c r="I66" s="54">
        <v>7348</v>
      </c>
    </row>
    <row r="67" spans="1:9" ht="18.75" x14ac:dyDescent="0.3">
      <c r="A67" s="25" t="s">
        <v>65</v>
      </c>
      <c r="B67" s="241">
        <v>2096</v>
      </c>
      <c r="C67" s="6">
        <f t="shared" si="12"/>
        <v>4449</v>
      </c>
      <c r="D67" s="241">
        <v>519712</v>
      </c>
      <c r="E67" s="243">
        <f t="shared" si="13"/>
        <v>247.95419847328245</v>
      </c>
      <c r="F67" s="16"/>
      <c r="G67" s="16"/>
      <c r="H67" s="54">
        <v>1870</v>
      </c>
      <c r="I67" s="54">
        <v>2579</v>
      </c>
    </row>
    <row r="68" spans="1:9" ht="18.75" x14ac:dyDescent="0.3">
      <c r="A68" s="25" t="s">
        <v>66</v>
      </c>
      <c r="B68" s="241">
        <v>6732</v>
      </c>
      <c r="C68" s="6">
        <f t="shared" si="12"/>
        <v>14102</v>
      </c>
      <c r="D68" s="241">
        <v>1658453</v>
      </c>
      <c r="E68" s="243">
        <f t="shared" si="13"/>
        <v>246.35368389780155</v>
      </c>
      <c r="F68" s="16"/>
      <c r="G68" s="16"/>
      <c r="H68" s="54">
        <v>5745</v>
      </c>
      <c r="I68" s="54">
        <v>8357</v>
      </c>
    </row>
    <row r="69" spans="1:9" ht="19.5" thickBot="1" x14ac:dyDescent="0.35">
      <c r="A69" s="38" t="s">
        <v>67</v>
      </c>
      <c r="B69" s="253">
        <v>542</v>
      </c>
      <c r="C69" s="251">
        <f t="shared" si="12"/>
        <v>997</v>
      </c>
      <c r="D69" s="250">
        <v>117912</v>
      </c>
      <c r="E69" s="252">
        <f t="shared" si="13"/>
        <v>217.54981549815497</v>
      </c>
      <c r="F69" s="16"/>
      <c r="G69" s="16"/>
      <c r="H69" s="54">
        <v>409</v>
      </c>
      <c r="I69" s="54">
        <v>588</v>
      </c>
    </row>
    <row r="70" spans="1:9" ht="19.5" thickBot="1" x14ac:dyDescent="0.35">
      <c r="A70" s="28" t="s">
        <v>49</v>
      </c>
      <c r="B70" s="39">
        <f>SUM(B61:B69)</f>
        <v>46834</v>
      </c>
      <c r="C70" s="39">
        <f t="shared" ref="C70:D70" si="14">SUM(C61:C69)</f>
        <v>99415</v>
      </c>
      <c r="D70" s="39">
        <f t="shared" si="14"/>
        <v>11628359</v>
      </c>
      <c r="E70" s="30">
        <f>D70/B70</f>
        <v>248.28882862877396</v>
      </c>
      <c r="F70" s="16"/>
      <c r="G70" s="16"/>
      <c r="H70" s="53">
        <f>SUM(H61:H69)</f>
        <v>39998</v>
      </c>
      <c r="I70" s="53">
        <f>SUM(I61:I69)</f>
        <v>59417</v>
      </c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248"/>
      <c r="C72" s="41"/>
      <c r="D72" s="248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241">
        <v>3449</v>
      </c>
      <c r="C73" s="6">
        <f>SUM(H73:I73)</f>
        <v>7410</v>
      </c>
      <c r="D73" s="241">
        <v>858596</v>
      </c>
      <c r="E73" s="243">
        <f>D73/B73</f>
        <v>248.9405624818788</v>
      </c>
      <c r="F73" s="16"/>
      <c r="G73" s="16"/>
      <c r="H73" s="54">
        <v>3203</v>
      </c>
      <c r="I73" s="54">
        <v>4207</v>
      </c>
    </row>
    <row r="74" spans="1:9" ht="18.75" x14ac:dyDescent="0.3">
      <c r="A74" s="25" t="s">
        <v>70</v>
      </c>
      <c r="B74" s="241">
        <v>5811</v>
      </c>
      <c r="C74" s="6">
        <f t="shared" ref="C74:C78" si="15">SUM(H74:I74)</f>
        <v>11362</v>
      </c>
      <c r="D74" s="241">
        <v>1319344</v>
      </c>
      <c r="E74" s="243">
        <f t="shared" ref="E74:E78" si="16">D74/B74</f>
        <v>227.04250559284117</v>
      </c>
      <c r="F74" s="16"/>
      <c r="G74" s="16"/>
      <c r="H74" s="54">
        <v>4912</v>
      </c>
      <c r="I74" s="54">
        <v>6450</v>
      </c>
    </row>
    <row r="75" spans="1:9" ht="18.75" x14ac:dyDescent="0.3">
      <c r="A75" s="25" t="s">
        <v>68</v>
      </c>
      <c r="B75" s="241">
        <v>7236</v>
      </c>
      <c r="C75" s="6">
        <f t="shared" si="15"/>
        <v>15254</v>
      </c>
      <c r="D75" s="241">
        <v>1775748</v>
      </c>
      <c r="E75" s="243">
        <f t="shared" si="16"/>
        <v>245.40464344941958</v>
      </c>
      <c r="F75" s="16"/>
      <c r="G75" s="16"/>
      <c r="H75" s="54">
        <v>6540</v>
      </c>
      <c r="I75" s="54">
        <v>8714</v>
      </c>
    </row>
    <row r="76" spans="1:9" ht="18.75" x14ac:dyDescent="0.3">
      <c r="A76" s="25" t="s">
        <v>71</v>
      </c>
      <c r="B76" s="241">
        <v>3507</v>
      </c>
      <c r="C76" s="6">
        <f t="shared" si="15"/>
        <v>6571</v>
      </c>
      <c r="D76" s="241">
        <v>844612</v>
      </c>
      <c r="E76" s="243">
        <f t="shared" si="16"/>
        <v>240.83604220131167</v>
      </c>
      <c r="F76" s="16"/>
      <c r="G76" s="16"/>
      <c r="H76" s="54">
        <v>3028</v>
      </c>
      <c r="I76" s="54">
        <v>3543</v>
      </c>
    </row>
    <row r="77" spans="1:9" ht="18.75" x14ac:dyDescent="0.3">
      <c r="A77" s="25" t="s">
        <v>72</v>
      </c>
      <c r="B77" s="241">
        <v>5281</v>
      </c>
      <c r="C77" s="6">
        <f t="shared" si="15"/>
        <v>11071</v>
      </c>
      <c r="D77" s="241">
        <v>1290832</v>
      </c>
      <c r="E77" s="243">
        <f t="shared" si="16"/>
        <v>244.42946411664457</v>
      </c>
      <c r="F77" s="16"/>
      <c r="G77" s="16"/>
      <c r="H77" s="54">
        <v>4788</v>
      </c>
      <c r="I77" s="54">
        <v>6283</v>
      </c>
    </row>
    <row r="78" spans="1:9" ht="19.5" thickBot="1" x14ac:dyDescent="0.35">
      <c r="A78" s="27" t="s">
        <v>73</v>
      </c>
      <c r="B78" s="241">
        <v>3427</v>
      </c>
      <c r="C78" s="6">
        <f t="shared" si="15"/>
        <v>7600</v>
      </c>
      <c r="D78" s="241">
        <v>864281</v>
      </c>
      <c r="E78" s="243">
        <f t="shared" si="16"/>
        <v>252.19754887656842</v>
      </c>
      <c r="F78" s="16"/>
      <c r="G78" s="16"/>
      <c r="H78" s="54">
        <v>3369</v>
      </c>
      <c r="I78" s="54">
        <v>4231</v>
      </c>
    </row>
    <row r="79" spans="1:9" ht="19.5" thickBot="1" x14ac:dyDescent="0.35">
      <c r="A79" s="28" t="s">
        <v>49</v>
      </c>
      <c r="B79" s="247">
        <f>SUM(B73:B78)</f>
        <v>28711</v>
      </c>
      <c r="C79" s="247">
        <f t="shared" ref="C79:D79" si="17">SUM(C73:C78)</f>
        <v>59268</v>
      </c>
      <c r="D79" s="247">
        <f t="shared" si="17"/>
        <v>6953413</v>
      </c>
      <c r="E79" s="30">
        <f>D79/B79</f>
        <v>242.18637456027307</v>
      </c>
      <c r="F79" s="16"/>
      <c r="G79" s="16"/>
      <c r="H79" s="53">
        <f>SUM(H73:H78)</f>
        <v>25840</v>
      </c>
      <c r="I79" s="53">
        <f>SUM(I73:I78)</f>
        <v>33428</v>
      </c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248"/>
      <c r="C81" s="41"/>
      <c r="D81" s="248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241">
        <v>1942</v>
      </c>
      <c r="C82" s="6">
        <f>SUM(H82:I82)</f>
        <v>4053</v>
      </c>
      <c r="D82" s="241">
        <v>471278</v>
      </c>
      <c r="E82" s="243">
        <f>D82/B82</f>
        <v>242.67662203913491</v>
      </c>
      <c r="F82" s="16"/>
      <c r="G82" s="16"/>
      <c r="H82" s="54">
        <v>1651</v>
      </c>
      <c r="I82" s="54">
        <v>2402</v>
      </c>
    </row>
    <row r="83" spans="1:9" ht="18.75" x14ac:dyDescent="0.3">
      <c r="A83" s="25" t="s">
        <v>76</v>
      </c>
      <c r="B83" s="249">
        <v>149</v>
      </c>
      <c r="C83" s="6">
        <f t="shared" ref="C83:C91" si="18">SUM(H83:I83)</f>
        <v>328</v>
      </c>
      <c r="D83" s="241">
        <v>36358</v>
      </c>
      <c r="E83" s="243">
        <f t="shared" ref="E83:E91" si="19">D83/B83</f>
        <v>244.01342281879195</v>
      </c>
      <c r="F83" s="16"/>
      <c r="G83" s="16"/>
      <c r="H83" s="54">
        <v>146</v>
      </c>
      <c r="I83" s="54">
        <v>182</v>
      </c>
    </row>
    <row r="84" spans="1:9" ht="18.75" x14ac:dyDescent="0.3">
      <c r="A84" s="25" t="s">
        <v>77</v>
      </c>
      <c r="B84" s="241">
        <v>6030</v>
      </c>
      <c r="C84" s="6">
        <f t="shared" si="18"/>
        <v>12514</v>
      </c>
      <c r="D84" s="241">
        <v>1471386</v>
      </c>
      <c r="E84" s="243">
        <f t="shared" si="19"/>
        <v>244.01094527363185</v>
      </c>
      <c r="F84" s="16"/>
      <c r="G84" s="16"/>
      <c r="H84" s="54">
        <v>4935</v>
      </c>
      <c r="I84" s="54">
        <v>7579</v>
      </c>
    </row>
    <row r="85" spans="1:9" ht="18.75" x14ac:dyDescent="0.3">
      <c r="A85" s="25" t="s">
        <v>74</v>
      </c>
      <c r="B85" s="241">
        <v>9713</v>
      </c>
      <c r="C85" s="6">
        <f t="shared" si="18"/>
        <v>19370</v>
      </c>
      <c r="D85" s="241">
        <v>2275807</v>
      </c>
      <c r="E85" s="243">
        <f t="shared" si="19"/>
        <v>234.30526099042521</v>
      </c>
      <c r="F85" s="16"/>
      <c r="G85" s="16"/>
      <c r="H85" s="54">
        <v>8026</v>
      </c>
      <c r="I85" s="54">
        <v>11344</v>
      </c>
    </row>
    <row r="86" spans="1:9" ht="18.75" x14ac:dyDescent="0.3">
      <c r="A86" s="25" t="s">
        <v>78</v>
      </c>
      <c r="B86" s="241">
        <v>7244</v>
      </c>
      <c r="C86" s="6">
        <f t="shared" si="18"/>
        <v>15369</v>
      </c>
      <c r="D86" s="241">
        <v>1810806</v>
      </c>
      <c r="E86" s="243">
        <f t="shared" si="19"/>
        <v>249.97321921590282</v>
      </c>
      <c r="F86" s="16"/>
      <c r="G86" s="16"/>
      <c r="H86" s="54">
        <v>6554</v>
      </c>
      <c r="I86" s="54">
        <v>8815</v>
      </c>
    </row>
    <row r="87" spans="1:9" ht="18.75" x14ac:dyDescent="0.3">
      <c r="A87" s="25" t="s">
        <v>79</v>
      </c>
      <c r="B87" s="241">
        <v>6024</v>
      </c>
      <c r="C87" s="6">
        <f t="shared" si="18"/>
        <v>12345</v>
      </c>
      <c r="D87" s="241">
        <v>1454759</v>
      </c>
      <c r="E87" s="243">
        <f t="shared" si="19"/>
        <v>241.49385790172641</v>
      </c>
      <c r="F87" s="16"/>
      <c r="G87" s="16"/>
      <c r="H87" s="54">
        <v>5292</v>
      </c>
      <c r="I87" s="54">
        <v>7053</v>
      </c>
    </row>
    <row r="88" spans="1:9" ht="18.75" x14ac:dyDescent="0.3">
      <c r="A88" s="25" t="s">
        <v>80</v>
      </c>
      <c r="B88" s="241">
        <v>2543</v>
      </c>
      <c r="C88" s="6">
        <f t="shared" si="18"/>
        <v>5207</v>
      </c>
      <c r="D88" s="241">
        <v>600042</v>
      </c>
      <c r="E88" s="243">
        <f t="shared" si="19"/>
        <v>235.95831694848604</v>
      </c>
      <c r="F88" s="16"/>
      <c r="G88" s="16"/>
      <c r="H88" s="54">
        <v>2367</v>
      </c>
      <c r="I88" s="54">
        <v>2840</v>
      </c>
    </row>
    <row r="89" spans="1:9" ht="18.75" x14ac:dyDescent="0.3">
      <c r="A89" s="25" t="s">
        <v>81</v>
      </c>
      <c r="B89" s="241">
        <v>4429</v>
      </c>
      <c r="C89" s="6">
        <f t="shared" si="18"/>
        <v>9242</v>
      </c>
      <c r="D89" s="241">
        <v>1083518</v>
      </c>
      <c r="E89" s="243">
        <f t="shared" si="19"/>
        <v>244.64167983743508</v>
      </c>
      <c r="F89" s="16"/>
      <c r="G89" s="16"/>
      <c r="H89" s="54">
        <v>3959</v>
      </c>
      <c r="I89" s="54">
        <v>5283</v>
      </c>
    </row>
    <row r="90" spans="1:9" ht="18.75" x14ac:dyDescent="0.3">
      <c r="A90" s="25" t="s">
        <v>82</v>
      </c>
      <c r="B90" s="241">
        <v>1832</v>
      </c>
      <c r="C90" s="6">
        <f t="shared" si="18"/>
        <v>3739</v>
      </c>
      <c r="D90" s="241">
        <v>438419</v>
      </c>
      <c r="E90" s="243">
        <f t="shared" si="19"/>
        <v>239.31168122270742</v>
      </c>
      <c r="F90" s="16"/>
      <c r="G90" s="16"/>
      <c r="H90" s="54">
        <v>1668</v>
      </c>
      <c r="I90" s="54">
        <v>2071</v>
      </c>
    </row>
    <row r="91" spans="1:9" ht="19.5" thickBot="1" x14ac:dyDescent="0.35">
      <c r="A91" s="27" t="s">
        <v>83</v>
      </c>
      <c r="B91" s="241">
        <v>7986</v>
      </c>
      <c r="C91" s="6">
        <f t="shared" si="18"/>
        <v>16452</v>
      </c>
      <c r="D91" s="241">
        <v>1920966</v>
      </c>
      <c r="E91" s="243">
        <f t="shared" si="19"/>
        <v>240.54169797145005</v>
      </c>
      <c r="F91" s="16"/>
      <c r="G91" s="16"/>
      <c r="H91" s="54">
        <v>7346</v>
      </c>
      <c r="I91" s="54">
        <v>9106</v>
      </c>
    </row>
    <row r="92" spans="1:9" ht="19.5" thickBot="1" x14ac:dyDescent="0.35">
      <c r="A92" s="28" t="s">
        <v>49</v>
      </c>
      <c r="B92" s="247">
        <f>SUM(B82:B91)</f>
        <v>47892</v>
      </c>
      <c r="C92" s="247">
        <f t="shared" ref="C92:D92" si="20">SUM(C82:C91)</f>
        <v>98619</v>
      </c>
      <c r="D92" s="247">
        <f t="shared" si="20"/>
        <v>11563339</v>
      </c>
      <c r="E92" s="30">
        <f>D92/B92</f>
        <v>241.44614967009105</v>
      </c>
      <c r="F92" s="16"/>
      <c r="G92" s="16"/>
      <c r="H92" s="53">
        <f>SUM(H82:H91)</f>
        <v>41944</v>
      </c>
      <c r="I92" s="53">
        <f>SUM(I82:I91)</f>
        <v>56675</v>
      </c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248"/>
      <c r="C94" s="41"/>
      <c r="D94" s="248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241">
        <v>4822</v>
      </c>
      <c r="C95" s="6">
        <f>SUM(H95:I95)</f>
        <v>9926</v>
      </c>
      <c r="D95" s="241">
        <v>1157210</v>
      </c>
      <c r="E95" s="243">
        <f>D95/B95</f>
        <v>239.98548320199089</v>
      </c>
      <c r="F95" s="16"/>
      <c r="G95" s="16"/>
      <c r="H95" s="54">
        <v>4502</v>
      </c>
      <c r="I95" s="54">
        <v>5424</v>
      </c>
    </row>
    <row r="96" spans="1:9" ht="18.75" x14ac:dyDescent="0.3">
      <c r="A96" s="25" t="s">
        <v>86</v>
      </c>
      <c r="B96" s="241">
        <v>6545</v>
      </c>
      <c r="C96" s="6">
        <f t="shared" ref="C96:C104" si="21">SUM(H96:I96)</f>
        <v>13821</v>
      </c>
      <c r="D96" s="241">
        <v>1620239</v>
      </c>
      <c r="E96" s="243">
        <f t="shared" ref="E96:E104" si="22">D96/B96</f>
        <v>247.55370511841099</v>
      </c>
      <c r="F96" s="16"/>
      <c r="G96" s="16"/>
      <c r="H96" s="54">
        <v>5922</v>
      </c>
      <c r="I96" s="54">
        <v>7899</v>
      </c>
    </row>
    <row r="97" spans="1:9" ht="18.75" x14ac:dyDescent="0.3">
      <c r="A97" s="25" t="s">
        <v>87</v>
      </c>
      <c r="B97" s="241">
        <v>3787</v>
      </c>
      <c r="C97" s="6">
        <f t="shared" si="21"/>
        <v>8300</v>
      </c>
      <c r="D97" s="241">
        <v>963268</v>
      </c>
      <c r="E97" s="243">
        <f t="shared" si="22"/>
        <v>254.36176392923159</v>
      </c>
      <c r="F97" s="16"/>
      <c r="G97" s="16"/>
      <c r="H97" s="54">
        <v>3607</v>
      </c>
      <c r="I97" s="54">
        <v>4693</v>
      </c>
    </row>
    <row r="98" spans="1:9" ht="18.75" x14ac:dyDescent="0.3">
      <c r="A98" s="25" t="s">
        <v>88</v>
      </c>
      <c r="B98" s="241">
        <v>2087</v>
      </c>
      <c r="C98" s="6">
        <f t="shared" si="21"/>
        <v>3967</v>
      </c>
      <c r="D98" s="241">
        <v>467909</v>
      </c>
      <c r="E98" s="243">
        <f t="shared" si="22"/>
        <v>224.20172496406326</v>
      </c>
      <c r="F98" s="16"/>
      <c r="G98" s="16"/>
      <c r="H98" s="54">
        <v>1607</v>
      </c>
      <c r="I98" s="54">
        <v>2360</v>
      </c>
    </row>
    <row r="99" spans="1:9" ht="18.75" x14ac:dyDescent="0.3">
      <c r="A99" s="25" t="s">
        <v>89</v>
      </c>
      <c r="B99" s="241">
        <v>4426</v>
      </c>
      <c r="C99" s="6">
        <f t="shared" si="21"/>
        <v>9509</v>
      </c>
      <c r="D99" s="241">
        <v>1103559</v>
      </c>
      <c r="E99" s="243">
        <f t="shared" si="22"/>
        <v>249.33551739719837</v>
      </c>
      <c r="F99" s="16"/>
      <c r="G99" s="16"/>
      <c r="H99" s="54">
        <v>4229</v>
      </c>
      <c r="I99" s="54">
        <v>5280</v>
      </c>
    </row>
    <row r="100" spans="1:9" ht="18.75" x14ac:dyDescent="0.3">
      <c r="A100" s="25" t="s">
        <v>90</v>
      </c>
      <c r="B100" s="241">
        <v>1029</v>
      </c>
      <c r="C100" s="6">
        <f t="shared" si="21"/>
        <v>2491</v>
      </c>
      <c r="D100" s="241">
        <v>286528</v>
      </c>
      <c r="E100" s="243">
        <f t="shared" si="22"/>
        <v>278.45286686103015</v>
      </c>
      <c r="F100" s="16"/>
      <c r="G100" s="16"/>
      <c r="H100" s="54">
        <v>1204</v>
      </c>
      <c r="I100" s="54">
        <v>1287</v>
      </c>
    </row>
    <row r="101" spans="1:9" ht="18.75" x14ac:dyDescent="0.3">
      <c r="A101" s="25" t="s">
        <v>91</v>
      </c>
      <c r="B101" s="241">
        <v>7139</v>
      </c>
      <c r="C101" s="6">
        <f t="shared" si="21"/>
        <v>14608</v>
      </c>
      <c r="D101" s="241">
        <v>1714507</v>
      </c>
      <c r="E101" s="243">
        <f t="shared" si="22"/>
        <v>240.16066676005042</v>
      </c>
      <c r="F101" s="16"/>
      <c r="G101" s="16"/>
      <c r="H101" s="54">
        <v>5877</v>
      </c>
      <c r="I101" s="54">
        <v>8731</v>
      </c>
    </row>
    <row r="102" spans="1:9" ht="18.75" x14ac:dyDescent="0.3">
      <c r="A102" s="25" t="s">
        <v>92</v>
      </c>
      <c r="B102" s="241">
        <v>6481</v>
      </c>
      <c r="C102" s="6">
        <f t="shared" si="21"/>
        <v>12381</v>
      </c>
      <c r="D102" s="241">
        <v>1479384</v>
      </c>
      <c r="E102" s="243">
        <f t="shared" si="22"/>
        <v>228.26477395463664</v>
      </c>
      <c r="F102" s="16"/>
      <c r="G102" s="16"/>
      <c r="H102" s="54">
        <v>5200</v>
      </c>
      <c r="I102" s="54">
        <v>7181</v>
      </c>
    </row>
    <row r="103" spans="1:9" ht="18.75" x14ac:dyDescent="0.3">
      <c r="A103" s="46" t="s">
        <v>93</v>
      </c>
      <c r="B103" s="241">
        <v>3700</v>
      </c>
      <c r="C103" s="6">
        <f t="shared" si="21"/>
        <v>8023</v>
      </c>
      <c r="D103" s="241">
        <v>925642</v>
      </c>
      <c r="E103" s="243">
        <f t="shared" si="22"/>
        <v>250.17351351351351</v>
      </c>
      <c r="F103" s="16"/>
      <c r="G103" s="16"/>
      <c r="H103" s="54">
        <v>3596</v>
      </c>
      <c r="I103" s="54">
        <v>4427</v>
      </c>
    </row>
    <row r="104" spans="1:9" ht="19.5" thickBot="1" x14ac:dyDescent="0.35">
      <c r="A104" s="25" t="s">
        <v>94</v>
      </c>
      <c r="B104" s="241">
        <v>5656</v>
      </c>
      <c r="C104" s="6">
        <f t="shared" si="21"/>
        <v>11740</v>
      </c>
      <c r="D104" s="241">
        <v>1371576</v>
      </c>
      <c r="E104" s="243">
        <f t="shared" si="22"/>
        <v>242.49929278642151</v>
      </c>
      <c r="F104" s="16"/>
      <c r="G104" s="16"/>
      <c r="H104" s="54">
        <v>5180</v>
      </c>
      <c r="I104" s="54">
        <v>6560</v>
      </c>
    </row>
    <row r="105" spans="1:9" ht="19.5" thickBot="1" x14ac:dyDescent="0.35">
      <c r="A105" s="28" t="s">
        <v>49</v>
      </c>
      <c r="B105" s="247">
        <f>SUM(B95:B104)</f>
        <v>45672</v>
      </c>
      <c r="C105" s="247">
        <f t="shared" ref="C105:D105" si="23">SUM(C95:C104)</f>
        <v>94766</v>
      </c>
      <c r="D105" s="247">
        <f t="shared" si="23"/>
        <v>11089822</v>
      </c>
      <c r="E105" s="30">
        <f>D105/B105</f>
        <v>242.81445962515326</v>
      </c>
      <c r="F105" s="16"/>
      <c r="G105" s="16"/>
      <c r="H105" s="53">
        <f>SUM(H95:H104)</f>
        <v>40924</v>
      </c>
      <c r="I105" s="53">
        <f>SUM(I95:I104)</f>
        <v>53842</v>
      </c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248"/>
      <c r="C107" s="41"/>
      <c r="D107" s="248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241">
        <v>3516</v>
      </c>
      <c r="C108" s="6">
        <f>SUM(H108:I108)</f>
        <v>8531</v>
      </c>
      <c r="D108" s="241">
        <v>991857</v>
      </c>
      <c r="E108" s="243">
        <f>D108/B108</f>
        <v>282.09812286689419</v>
      </c>
      <c r="F108" s="16"/>
      <c r="G108" s="16"/>
      <c r="H108" s="54">
        <v>3949</v>
      </c>
      <c r="I108" s="54">
        <v>4582</v>
      </c>
    </row>
    <row r="109" spans="1:9" ht="18.75" x14ac:dyDescent="0.3">
      <c r="A109" s="48" t="s">
        <v>97</v>
      </c>
      <c r="B109" s="241">
        <v>4964</v>
      </c>
      <c r="C109" s="6">
        <f t="shared" ref="C109:C121" si="24">SUM(H109:I109)</f>
        <v>9610</v>
      </c>
      <c r="D109" s="241">
        <v>1202470</v>
      </c>
      <c r="E109" s="243">
        <f t="shared" ref="E109:E121" si="25">D109/B109</f>
        <v>242.23811442385173</v>
      </c>
      <c r="F109" s="16"/>
      <c r="G109" s="16"/>
      <c r="H109" s="54">
        <v>4290</v>
      </c>
      <c r="I109" s="54">
        <v>5320</v>
      </c>
    </row>
    <row r="110" spans="1:9" ht="18.75" x14ac:dyDescent="0.3">
      <c r="A110" s="48" t="s">
        <v>98</v>
      </c>
      <c r="B110" s="241">
        <v>798</v>
      </c>
      <c r="C110" s="6">
        <f t="shared" si="24"/>
        <v>1875</v>
      </c>
      <c r="D110" s="241">
        <v>222685</v>
      </c>
      <c r="E110" s="243">
        <f t="shared" si="25"/>
        <v>279.05388471177946</v>
      </c>
      <c r="F110" s="16"/>
      <c r="G110" s="16"/>
      <c r="H110" s="54">
        <v>929</v>
      </c>
      <c r="I110" s="54">
        <v>946</v>
      </c>
    </row>
    <row r="111" spans="1:9" ht="18.75" x14ac:dyDescent="0.3">
      <c r="A111" s="48" t="s">
        <v>99</v>
      </c>
      <c r="B111" s="241">
        <v>6780</v>
      </c>
      <c r="C111" s="6">
        <f t="shared" si="24"/>
        <v>14843</v>
      </c>
      <c r="D111" s="241">
        <v>1728877</v>
      </c>
      <c r="E111" s="243">
        <f t="shared" si="25"/>
        <v>254.99660766961651</v>
      </c>
      <c r="F111" s="16"/>
      <c r="G111" s="16"/>
      <c r="H111" s="54">
        <v>6540</v>
      </c>
      <c r="I111" s="54">
        <v>8303</v>
      </c>
    </row>
    <row r="112" spans="1:9" ht="18.75" x14ac:dyDescent="0.3">
      <c r="A112" s="25" t="s">
        <v>100</v>
      </c>
      <c r="B112" s="241">
        <v>4089</v>
      </c>
      <c r="C112" s="6">
        <f t="shared" si="24"/>
        <v>9147</v>
      </c>
      <c r="D112" s="241">
        <v>1059918</v>
      </c>
      <c r="E112" s="243">
        <f t="shared" si="25"/>
        <v>259.21203228173147</v>
      </c>
      <c r="F112" s="16"/>
      <c r="G112" s="16"/>
      <c r="H112" s="54">
        <v>4057</v>
      </c>
      <c r="I112" s="54">
        <v>5090</v>
      </c>
    </row>
    <row r="113" spans="1:9" ht="18.75" x14ac:dyDescent="0.3">
      <c r="A113" s="25" t="s">
        <v>101</v>
      </c>
      <c r="B113" s="241">
        <v>3344</v>
      </c>
      <c r="C113" s="6">
        <f t="shared" si="24"/>
        <v>8162</v>
      </c>
      <c r="D113" s="241">
        <v>944524</v>
      </c>
      <c r="E113" s="243">
        <f t="shared" si="25"/>
        <v>282.45334928229664</v>
      </c>
      <c r="F113" s="16"/>
      <c r="G113" s="16"/>
      <c r="H113" s="54">
        <v>3913</v>
      </c>
      <c r="I113" s="54">
        <v>4249</v>
      </c>
    </row>
    <row r="114" spans="1:9" ht="18.75" x14ac:dyDescent="0.3">
      <c r="A114" s="25" t="s">
        <v>102</v>
      </c>
      <c r="B114" s="241">
        <v>7583</v>
      </c>
      <c r="C114" s="6">
        <f t="shared" si="24"/>
        <v>17401</v>
      </c>
      <c r="D114" s="241">
        <v>2002711</v>
      </c>
      <c r="E114" s="243">
        <f t="shared" si="25"/>
        <v>264.10536726889092</v>
      </c>
      <c r="F114" s="16"/>
      <c r="G114" s="16"/>
      <c r="H114" s="54">
        <v>7457</v>
      </c>
      <c r="I114" s="54">
        <v>9944</v>
      </c>
    </row>
    <row r="115" spans="1:9" ht="18.75" x14ac:dyDescent="0.3">
      <c r="A115" s="25" t="s">
        <v>103</v>
      </c>
      <c r="B115" s="241">
        <v>5196</v>
      </c>
      <c r="C115" s="6">
        <f t="shared" si="24"/>
        <v>12186</v>
      </c>
      <c r="D115" s="241">
        <v>1402944</v>
      </c>
      <c r="E115" s="243">
        <f t="shared" si="25"/>
        <v>270.00461893764435</v>
      </c>
      <c r="F115" s="16"/>
      <c r="G115" s="16"/>
      <c r="H115" s="54">
        <v>5897</v>
      </c>
      <c r="I115" s="54">
        <v>6289</v>
      </c>
    </row>
    <row r="116" spans="1:9" ht="18.75" x14ac:dyDescent="0.3">
      <c r="A116" s="25" t="s">
        <v>104</v>
      </c>
      <c r="B116" s="241">
        <v>4234</v>
      </c>
      <c r="C116" s="6">
        <f t="shared" si="24"/>
        <v>10160</v>
      </c>
      <c r="D116" s="241">
        <v>1165389</v>
      </c>
      <c r="E116" s="243">
        <f t="shared" si="25"/>
        <v>275.24539442607465</v>
      </c>
      <c r="F116" s="16"/>
      <c r="G116" s="16"/>
      <c r="H116" s="54">
        <v>4618</v>
      </c>
      <c r="I116" s="54">
        <v>5542</v>
      </c>
    </row>
    <row r="117" spans="1:9" ht="18.75" x14ac:dyDescent="0.3">
      <c r="A117" s="25" t="s">
        <v>105</v>
      </c>
      <c r="B117" s="241">
        <v>6299</v>
      </c>
      <c r="C117" s="6">
        <f t="shared" si="24"/>
        <v>13022</v>
      </c>
      <c r="D117" s="241">
        <v>1522341</v>
      </c>
      <c r="E117" s="243">
        <f t="shared" si="25"/>
        <v>241.67979044292744</v>
      </c>
      <c r="F117" s="16"/>
      <c r="G117" s="16"/>
      <c r="H117" s="54">
        <v>5350</v>
      </c>
      <c r="I117" s="54">
        <v>7672</v>
      </c>
    </row>
    <row r="118" spans="1:9" ht="18.75" x14ac:dyDescent="0.3">
      <c r="A118" s="25" t="s">
        <v>106</v>
      </c>
      <c r="B118" s="241">
        <v>7270</v>
      </c>
      <c r="C118" s="6">
        <f t="shared" si="24"/>
        <v>17158</v>
      </c>
      <c r="D118" s="241">
        <v>1990217</v>
      </c>
      <c r="E118" s="243">
        <f t="shared" si="25"/>
        <v>273.75749656121047</v>
      </c>
      <c r="F118" s="16"/>
      <c r="G118" s="16"/>
      <c r="H118" s="54">
        <v>7308</v>
      </c>
      <c r="I118" s="54">
        <v>9850</v>
      </c>
    </row>
    <row r="119" spans="1:9" ht="18.75" x14ac:dyDescent="0.3">
      <c r="A119" s="25" t="s">
        <v>107</v>
      </c>
      <c r="B119" s="241">
        <v>14359</v>
      </c>
      <c r="C119" s="6">
        <f t="shared" si="24"/>
        <v>31978</v>
      </c>
      <c r="D119" s="241">
        <v>3741648</v>
      </c>
      <c r="E119" s="243">
        <f t="shared" si="25"/>
        <v>260.57859182394316</v>
      </c>
      <c r="F119" s="16"/>
      <c r="G119" s="16"/>
      <c r="H119" s="54">
        <v>13432</v>
      </c>
      <c r="I119" s="54">
        <v>18546</v>
      </c>
    </row>
    <row r="120" spans="1:9" ht="18.75" x14ac:dyDescent="0.3">
      <c r="A120" s="25" t="s">
        <v>108</v>
      </c>
      <c r="B120" s="241">
        <v>4813</v>
      </c>
      <c r="C120" s="6">
        <f t="shared" si="24"/>
        <v>11290</v>
      </c>
      <c r="D120" s="241">
        <v>1308255</v>
      </c>
      <c r="E120" s="243">
        <f t="shared" si="25"/>
        <v>271.81695408269269</v>
      </c>
      <c r="F120" s="16"/>
      <c r="G120" s="16"/>
      <c r="H120" s="54">
        <v>5151</v>
      </c>
      <c r="I120" s="54">
        <v>6139</v>
      </c>
    </row>
    <row r="121" spans="1:9" ht="19.5" thickBot="1" x14ac:dyDescent="0.35">
      <c r="A121" s="25" t="s">
        <v>109</v>
      </c>
      <c r="B121" s="241">
        <v>7290</v>
      </c>
      <c r="C121" s="6">
        <f t="shared" si="24"/>
        <v>15901</v>
      </c>
      <c r="D121" s="241">
        <v>1851271</v>
      </c>
      <c r="E121" s="243">
        <f t="shared" si="25"/>
        <v>253.94663923182441</v>
      </c>
      <c r="F121" s="16"/>
      <c r="G121" s="16"/>
      <c r="H121" s="54">
        <v>7044</v>
      </c>
      <c r="I121" s="54">
        <v>8857</v>
      </c>
    </row>
    <row r="122" spans="1:9" ht="19.5" thickBot="1" x14ac:dyDescent="0.35">
      <c r="A122" s="28" t="s">
        <v>49</v>
      </c>
      <c r="B122" s="247">
        <f>SUM(B108:B121)</f>
        <v>80535</v>
      </c>
      <c r="C122" s="247">
        <f t="shared" ref="C122:D122" si="26">SUM(C108:C121)</f>
        <v>181264</v>
      </c>
      <c r="D122" s="247">
        <f t="shared" si="26"/>
        <v>21135107</v>
      </c>
      <c r="E122" s="30">
        <f>D122/B122</f>
        <v>262.43381138635374</v>
      </c>
      <c r="F122" s="16"/>
      <c r="G122" s="16"/>
      <c r="H122" s="53">
        <f>SUM(H108:H121)</f>
        <v>79935</v>
      </c>
      <c r="I122" s="53">
        <f>SUM(I108:I121)</f>
        <v>101329</v>
      </c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248"/>
      <c r="C124" s="41"/>
      <c r="D124" s="248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241">
        <v>1292</v>
      </c>
      <c r="C125" s="6">
        <f>SUM(H125:I125)</f>
        <v>3002</v>
      </c>
      <c r="D125" s="241">
        <v>348521</v>
      </c>
      <c r="E125" s="243">
        <f>D125/B125</f>
        <v>269.75309597523221</v>
      </c>
      <c r="F125" s="16"/>
      <c r="G125" s="16"/>
      <c r="H125" s="54">
        <v>1182</v>
      </c>
      <c r="I125" s="54">
        <v>1820</v>
      </c>
    </row>
    <row r="126" spans="1:9" ht="18.75" x14ac:dyDescent="0.3">
      <c r="A126" s="25" t="s">
        <v>112</v>
      </c>
      <c r="B126" s="241">
        <v>4031</v>
      </c>
      <c r="C126" s="6">
        <f t="shared" ref="C126:C135" si="27">SUM(H126:I126)</f>
        <v>8362</v>
      </c>
      <c r="D126" s="241">
        <v>982414</v>
      </c>
      <c r="E126" s="243">
        <f t="shared" ref="E126:E135" si="28">D126/B126</f>
        <v>243.71471098982883</v>
      </c>
      <c r="F126" s="16"/>
      <c r="G126" s="16"/>
      <c r="H126" s="54">
        <v>3215</v>
      </c>
      <c r="I126" s="54">
        <v>5147</v>
      </c>
    </row>
    <row r="127" spans="1:9" ht="18.75" x14ac:dyDescent="0.3">
      <c r="A127" s="25" t="s">
        <v>113</v>
      </c>
      <c r="B127" s="241">
        <v>1431</v>
      </c>
      <c r="C127" s="6">
        <f t="shared" si="27"/>
        <v>3002</v>
      </c>
      <c r="D127" s="241">
        <v>351168</v>
      </c>
      <c r="E127" s="243">
        <f t="shared" si="28"/>
        <v>245.40041928721175</v>
      </c>
      <c r="F127" s="16"/>
      <c r="G127" s="16"/>
      <c r="H127" s="54">
        <v>1209</v>
      </c>
      <c r="I127" s="54">
        <v>1793</v>
      </c>
    </row>
    <row r="128" spans="1:9" ht="18.75" x14ac:dyDescent="0.3">
      <c r="A128" s="25" t="s">
        <v>114</v>
      </c>
      <c r="B128" s="241">
        <v>4362</v>
      </c>
      <c r="C128" s="6">
        <f t="shared" si="27"/>
        <v>8681</v>
      </c>
      <c r="D128" s="241">
        <v>1025567</v>
      </c>
      <c r="E128" s="243">
        <f t="shared" si="28"/>
        <v>235.11393856029343</v>
      </c>
      <c r="F128" s="16"/>
      <c r="G128" s="16"/>
      <c r="H128" s="54">
        <v>3755</v>
      </c>
      <c r="I128" s="54">
        <v>4926</v>
      </c>
    </row>
    <row r="129" spans="1:9" ht="18.75" x14ac:dyDescent="0.3">
      <c r="A129" s="25" t="s">
        <v>115</v>
      </c>
      <c r="B129" s="241">
        <v>6258</v>
      </c>
      <c r="C129" s="6">
        <f t="shared" si="27"/>
        <v>10854</v>
      </c>
      <c r="D129" s="241">
        <v>1308940</v>
      </c>
      <c r="E129" s="243">
        <f t="shared" si="28"/>
        <v>209.16267178012146</v>
      </c>
      <c r="F129" s="16"/>
      <c r="G129" s="16"/>
      <c r="H129" s="54">
        <v>4414</v>
      </c>
      <c r="I129" s="54">
        <v>6440</v>
      </c>
    </row>
    <row r="130" spans="1:9" ht="18.75" x14ac:dyDescent="0.3">
      <c r="A130" s="25" t="s">
        <v>116</v>
      </c>
      <c r="B130" s="241">
        <v>5528</v>
      </c>
      <c r="C130" s="6">
        <f t="shared" si="27"/>
        <v>12466</v>
      </c>
      <c r="D130" s="241">
        <v>1455479</v>
      </c>
      <c r="E130" s="243">
        <f t="shared" si="28"/>
        <v>263.29214905933429</v>
      </c>
      <c r="F130" s="16"/>
      <c r="G130" s="16"/>
      <c r="H130" s="54">
        <v>4724</v>
      </c>
      <c r="I130" s="54">
        <v>7742</v>
      </c>
    </row>
    <row r="131" spans="1:9" ht="18.75" x14ac:dyDescent="0.3">
      <c r="A131" s="25" t="s">
        <v>117</v>
      </c>
      <c r="B131" s="241">
        <v>5040</v>
      </c>
      <c r="C131" s="6">
        <f t="shared" si="27"/>
        <v>10466</v>
      </c>
      <c r="D131" s="241">
        <v>1241607</v>
      </c>
      <c r="E131" s="243">
        <f t="shared" si="28"/>
        <v>246.35059523809525</v>
      </c>
      <c r="F131" s="16"/>
      <c r="G131" s="16"/>
      <c r="H131" s="54">
        <v>4044</v>
      </c>
      <c r="I131" s="54">
        <v>6422</v>
      </c>
    </row>
    <row r="132" spans="1:9" ht="18.75" x14ac:dyDescent="0.3">
      <c r="A132" s="25" t="s">
        <v>118</v>
      </c>
      <c r="B132" s="241">
        <v>7690</v>
      </c>
      <c r="C132" s="6">
        <f t="shared" si="27"/>
        <v>16418</v>
      </c>
      <c r="D132" s="241">
        <v>1921526</v>
      </c>
      <c r="E132" s="243">
        <f t="shared" si="28"/>
        <v>249.87334200260079</v>
      </c>
      <c r="F132" s="16"/>
      <c r="G132" s="16"/>
      <c r="H132" s="54">
        <v>6093</v>
      </c>
      <c r="I132" s="54">
        <v>10325</v>
      </c>
    </row>
    <row r="133" spans="1:9" ht="18.75" x14ac:dyDescent="0.3">
      <c r="A133" s="25" t="s">
        <v>119</v>
      </c>
      <c r="B133" s="241">
        <v>6377</v>
      </c>
      <c r="C133" s="6">
        <f t="shared" si="27"/>
        <v>14356</v>
      </c>
      <c r="D133" s="241">
        <v>1679541</v>
      </c>
      <c r="E133" s="243">
        <f t="shared" si="28"/>
        <v>263.37478438137055</v>
      </c>
      <c r="F133" s="16"/>
      <c r="G133" s="16"/>
      <c r="H133" s="54">
        <v>5514</v>
      </c>
      <c r="I133" s="54">
        <v>8842</v>
      </c>
    </row>
    <row r="134" spans="1:9" ht="18.75" x14ac:dyDescent="0.3">
      <c r="A134" s="46" t="s">
        <v>120</v>
      </c>
      <c r="B134" s="241">
        <v>6602</v>
      </c>
      <c r="C134" s="6">
        <f t="shared" si="27"/>
        <v>13797</v>
      </c>
      <c r="D134" s="241">
        <v>1694934</v>
      </c>
      <c r="E134" s="243">
        <f t="shared" si="28"/>
        <v>256.73038473189945</v>
      </c>
      <c r="F134" s="16"/>
      <c r="G134" s="16"/>
      <c r="H134" s="54">
        <v>5194</v>
      </c>
      <c r="I134" s="54">
        <v>8603</v>
      </c>
    </row>
    <row r="135" spans="1:9" ht="19.5" thickBot="1" x14ac:dyDescent="0.35">
      <c r="A135" s="46" t="s">
        <v>121</v>
      </c>
      <c r="B135" s="241">
        <v>4914</v>
      </c>
      <c r="C135" s="6">
        <f t="shared" si="27"/>
        <v>8498</v>
      </c>
      <c r="D135" s="241">
        <v>1018823</v>
      </c>
      <c r="E135" s="243">
        <f t="shared" si="28"/>
        <v>207.33068783068782</v>
      </c>
      <c r="F135" s="16"/>
      <c r="G135" s="16"/>
      <c r="H135" s="54">
        <v>3392</v>
      </c>
      <c r="I135" s="54">
        <v>5106</v>
      </c>
    </row>
    <row r="136" spans="1:9" ht="19.5" thickBot="1" x14ac:dyDescent="0.35">
      <c r="A136" s="28" t="s">
        <v>49</v>
      </c>
      <c r="B136" s="247">
        <f>SUM(B125:B135)</f>
        <v>53525</v>
      </c>
      <c r="C136" s="247">
        <f t="shared" ref="C136:D136" si="29">SUM(C125:C135)</f>
        <v>109902</v>
      </c>
      <c r="D136" s="247">
        <f t="shared" si="29"/>
        <v>13028520</v>
      </c>
      <c r="E136" s="30">
        <f>D136/B136</f>
        <v>243.40999532928538</v>
      </c>
      <c r="F136" s="16"/>
      <c r="G136" s="16"/>
      <c r="H136" s="53">
        <f>SUM(H125:H135)</f>
        <v>42736</v>
      </c>
      <c r="I136" s="53">
        <f>SUM(I125:I135)</f>
        <v>67166</v>
      </c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556384</v>
      </c>
      <c r="C138" s="49">
        <f t="shared" ref="C138" si="30">SUM(C136+C122+C105+C92+C79+C70+C58+C48+C32+C16)</f>
        <v>1179643</v>
      </c>
      <c r="D138" s="49">
        <f>SUM(D136+D122+D105+D92+D79+D70+D58+D48+D32+D16)</f>
        <v>138382380</v>
      </c>
      <c r="E138" s="42">
        <f>D138/B138</f>
        <v>248.71739661816301</v>
      </c>
      <c r="F138" s="16"/>
      <c r="G138" s="16"/>
      <c r="H138" s="54">
        <f t="shared" ref="H138:I138" si="31">SUM(H136+H122+H105+H92+H79+H70+H58+H48+H32+H16)</f>
        <v>502438</v>
      </c>
      <c r="I138" s="54">
        <f t="shared" si="31"/>
        <v>677205</v>
      </c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opLeftCell="A58" zoomScale="90" zoomScaleNormal="90" workbookViewId="0">
      <selection activeCell="D87" sqref="D87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128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6496</v>
      </c>
      <c r="C8" s="12">
        <f>SUM(H8:I8)</f>
        <v>14620</v>
      </c>
      <c r="D8" s="13">
        <v>1628017</v>
      </c>
      <c r="E8" s="24">
        <f>D8/B8</f>
        <v>250.61838054187191</v>
      </c>
      <c r="F8" s="16"/>
      <c r="G8" s="16"/>
      <c r="H8" s="54">
        <v>6450</v>
      </c>
      <c r="I8" s="54">
        <v>8170</v>
      </c>
    </row>
    <row r="9" spans="1:9" ht="18.75" x14ac:dyDescent="0.3">
      <c r="A9" s="25" t="s">
        <v>12</v>
      </c>
      <c r="B9" s="2">
        <v>5282</v>
      </c>
      <c r="C9" s="12">
        <f t="shared" ref="C9:C15" si="0">SUM(H9:I9)</f>
        <v>10975</v>
      </c>
      <c r="D9" s="2">
        <v>1251910</v>
      </c>
      <c r="E9" s="24">
        <f t="shared" ref="E9:E15" si="1">D9/B9</f>
        <v>237.01438848920864</v>
      </c>
      <c r="F9" s="16"/>
      <c r="G9" s="16"/>
      <c r="H9" s="54">
        <v>4829</v>
      </c>
      <c r="I9" s="54">
        <v>6146</v>
      </c>
    </row>
    <row r="10" spans="1:9" ht="18.75" x14ac:dyDescent="0.3">
      <c r="A10" s="25" t="s">
        <v>13</v>
      </c>
      <c r="B10" s="2">
        <v>5526</v>
      </c>
      <c r="C10" s="12">
        <f t="shared" si="0"/>
        <v>11198</v>
      </c>
      <c r="D10" s="2">
        <v>1278425</v>
      </c>
      <c r="E10" s="24">
        <f t="shared" si="1"/>
        <v>231.34726746290264</v>
      </c>
      <c r="F10" s="16"/>
      <c r="G10" s="16"/>
      <c r="H10" s="54">
        <v>4895</v>
      </c>
      <c r="I10" s="54">
        <v>6303</v>
      </c>
    </row>
    <row r="11" spans="1:9" ht="18.75" x14ac:dyDescent="0.3">
      <c r="A11" s="25" t="s">
        <v>14</v>
      </c>
      <c r="B11" s="2">
        <v>7255</v>
      </c>
      <c r="C11" s="12">
        <f t="shared" si="0"/>
        <v>15307</v>
      </c>
      <c r="D11" s="2">
        <v>1714633</v>
      </c>
      <c r="E11" s="24">
        <f t="shared" si="1"/>
        <v>236.3381116471399</v>
      </c>
      <c r="F11" s="16"/>
      <c r="G11" s="16"/>
      <c r="H11" s="54">
        <v>6831</v>
      </c>
      <c r="I11" s="54">
        <v>8476</v>
      </c>
    </row>
    <row r="12" spans="1:9" ht="18.75" x14ac:dyDescent="0.3">
      <c r="A12" s="25" t="s">
        <v>15</v>
      </c>
      <c r="B12" s="2">
        <v>1816</v>
      </c>
      <c r="C12" s="12">
        <f t="shared" si="0"/>
        <v>4058</v>
      </c>
      <c r="D12" s="2">
        <v>456394</v>
      </c>
      <c r="E12" s="24">
        <f t="shared" si="1"/>
        <v>251.31828193832598</v>
      </c>
      <c r="F12" s="16"/>
      <c r="G12" s="16"/>
      <c r="H12" s="54">
        <v>1923</v>
      </c>
      <c r="I12" s="54">
        <v>2135</v>
      </c>
    </row>
    <row r="13" spans="1:9" ht="18.75" x14ac:dyDescent="0.3">
      <c r="A13" s="25" t="s">
        <v>16</v>
      </c>
      <c r="B13" s="2">
        <v>7601</v>
      </c>
      <c r="C13" s="12">
        <f t="shared" si="0"/>
        <v>17105</v>
      </c>
      <c r="D13" s="2">
        <v>1926738</v>
      </c>
      <c r="E13" s="24">
        <f t="shared" si="1"/>
        <v>253.48480463096962</v>
      </c>
      <c r="F13" s="16"/>
      <c r="G13" s="16"/>
      <c r="H13" s="54">
        <v>7838</v>
      </c>
      <c r="I13" s="54">
        <v>9267</v>
      </c>
    </row>
    <row r="14" spans="1:9" ht="18.75" x14ac:dyDescent="0.3">
      <c r="A14" s="25" t="s">
        <v>17</v>
      </c>
      <c r="B14" s="2">
        <v>2668</v>
      </c>
      <c r="C14" s="12">
        <f t="shared" si="0"/>
        <v>5377</v>
      </c>
      <c r="D14" s="2">
        <v>609403</v>
      </c>
      <c r="E14" s="24">
        <f t="shared" si="1"/>
        <v>228.41191904047977</v>
      </c>
      <c r="F14" s="16"/>
      <c r="G14" s="16"/>
      <c r="H14" s="54">
        <v>2420</v>
      </c>
      <c r="I14" s="54">
        <v>2957</v>
      </c>
    </row>
    <row r="15" spans="1:9" ht="19.5" thickBot="1" x14ac:dyDescent="0.35">
      <c r="A15" s="27" t="s">
        <v>18</v>
      </c>
      <c r="B15" s="3">
        <v>9133</v>
      </c>
      <c r="C15" s="12">
        <f t="shared" si="0"/>
        <v>18709</v>
      </c>
      <c r="D15" s="10">
        <v>2138709</v>
      </c>
      <c r="E15" s="24">
        <f t="shared" si="1"/>
        <v>234.17376546589293</v>
      </c>
      <c r="F15" s="16"/>
      <c r="G15" s="16"/>
      <c r="H15" s="54">
        <v>8365</v>
      </c>
      <c r="I15" s="54">
        <v>10344</v>
      </c>
    </row>
    <row r="16" spans="1:9" ht="19.5" thickBot="1" x14ac:dyDescent="0.35">
      <c r="A16" s="28" t="s">
        <v>19</v>
      </c>
      <c r="B16" s="29">
        <f>SUM(B8:B15)</f>
        <v>45777</v>
      </c>
      <c r="C16" s="29">
        <f t="shared" ref="C16:D16" si="2">SUM(C8:C15)</f>
        <v>97349</v>
      </c>
      <c r="D16" s="29">
        <f t="shared" si="2"/>
        <v>11004229</v>
      </c>
      <c r="E16" s="30">
        <f>D16/B16</f>
        <v>240.38772746138892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18">
        <v>12748</v>
      </c>
      <c r="C19" s="4">
        <f>SUM(H19:I19)</f>
        <v>25564</v>
      </c>
      <c r="D19" s="5">
        <v>2932122</v>
      </c>
      <c r="E19" s="26">
        <f>D19/B19</f>
        <v>230.00643238155004</v>
      </c>
      <c r="F19" s="37"/>
      <c r="G19" s="37"/>
      <c r="H19" s="54">
        <v>11203</v>
      </c>
      <c r="I19" s="54">
        <v>14361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5930</v>
      </c>
      <c r="C20" s="2">
        <f t="shared" ref="C20:C31" si="3">SUM(H20:I20)</f>
        <v>11427</v>
      </c>
      <c r="D20" s="2">
        <v>1317557</v>
      </c>
      <c r="E20" s="26">
        <f t="shared" ref="E20:E31" si="4">D20/B20</f>
        <v>222.18499156829679</v>
      </c>
      <c r="F20" s="37"/>
      <c r="G20" s="37"/>
      <c r="H20" s="54">
        <v>4924</v>
      </c>
      <c r="I20" s="54">
        <v>6503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5202</v>
      </c>
      <c r="C21" s="2">
        <f t="shared" si="3"/>
        <v>10717</v>
      </c>
      <c r="D21" s="8">
        <v>1217015</v>
      </c>
      <c r="E21" s="26">
        <f t="shared" si="4"/>
        <v>233.95136485966935</v>
      </c>
      <c r="F21" s="1"/>
      <c r="G21" s="1"/>
      <c r="H21" s="54">
        <v>4647</v>
      </c>
      <c r="I21" s="54">
        <v>6070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6520</v>
      </c>
      <c r="C22" s="2">
        <f t="shared" si="3"/>
        <v>13628</v>
      </c>
      <c r="D22" s="8">
        <v>1540854</v>
      </c>
      <c r="E22" s="26">
        <f t="shared" si="4"/>
        <v>236.32730061349693</v>
      </c>
      <c r="F22" s="1"/>
      <c r="G22" s="1"/>
      <c r="H22" s="54">
        <v>6116</v>
      </c>
      <c r="I22" s="54">
        <v>7512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4204</v>
      </c>
      <c r="C23" s="2">
        <f t="shared" si="3"/>
        <v>9257</v>
      </c>
      <c r="D23" s="8">
        <v>1033221</v>
      </c>
      <c r="E23" s="26">
        <f t="shared" si="4"/>
        <v>245.77093244529021</v>
      </c>
      <c r="F23" s="1"/>
      <c r="G23" s="1"/>
      <c r="H23" s="54">
        <v>4172</v>
      </c>
      <c r="I23" s="54">
        <v>5085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2746</v>
      </c>
      <c r="C24" s="2">
        <f t="shared" si="3"/>
        <v>6024</v>
      </c>
      <c r="D24" s="8">
        <v>674409</v>
      </c>
      <c r="E24" s="26">
        <f t="shared" si="4"/>
        <v>245.59686817188637</v>
      </c>
      <c r="F24" s="1"/>
      <c r="G24" s="1"/>
      <c r="H24" s="54">
        <v>2686</v>
      </c>
      <c r="I24" s="54">
        <v>3338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7335</v>
      </c>
      <c r="C25" s="2">
        <f t="shared" si="3"/>
        <v>15416</v>
      </c>
      <c r="D25" s="8">
        <v>1753063</v>
      </c>
      <c r="E25" s="26">
        <f t="shared" si="4"/>
        <v>238.99972733469667</v>
      </c>
      <c r="F25" s="1"/>
      <c r="G25" s="1"/>
      <c r="H25" s="54">
        <v>6839</v>
      </c>
      <c r="I25" s="54">
        <v>8577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6602</v>
      </c>
      <c r="C26" s="2">
        <f t="shared" si="3"/>
        <v>14759</v>
      </c>
      <c r="D26" s="8">
        <v>1667914</v>
      </c>
      <c r="E26" s="26">
        <f t="shared" si="4"/>
        <v>252.63768554983338</v>
      </c>
      <c r="F26" s="1"/>
      <c r="G26" s="1"/>
      <c r="H26" s="54">
        <v>6931</v>
      </c>
      <c r="I26" s="54">
        <v>7828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8703</v>
      </c>
      <c r="C27" s="2">
        <f t="shared" si="3"/>
        <v>17833</v>
      </c>
      <c r="D27" s="8">
        <v>2026837</v>
      </c>
      <c r="E27" s="26">
        <f t="shared" si="4"/>
        <v>232.88946340342412</v>
      </c>
      <c r="F27" s="1"/>
      <c r="G27" s="1"/>
      <c r="H27" s="54">
        <v>7563</v>
      </c>
      <c r="I27" s="54">
        <v>10270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5766</v>
      </c>
      <c r="C28" s="2">
        <f>SUM(H28:I28)</f>
        <v>13631</v>
      </c>
      <c r="D28" s="8">
        <v>1514547</v>
      </c>
      <c r="E28" s="26">
        <f t="shared" si="4"/>
        <v>262.66857440166496</v>
      </c>
      <c r="F28" s="1"/>
      <c r="G28" s="1"/>
      <c r="H28" s="54">
        <v>6171</v>
      </c>
      <c r="I28" s="54">
        <v>7460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4765</v>
      </c>
      <c r="C29" s="2">
        <f t="shared" si="3"/>
        <v>10498</v>
      </c>
      <c r="D29" s="8">
        <v>1171197</v>
      </c>
      <c r="E29" s="26">
        <f t="shared" si="4"/>
        <v>245.79160545645331</v>
      </c>
      <c r="F29" s="1"/>
      <c r="G29" s="1"/>
      <c r="H29" s="54">
        <v>4687</v>
      </c>
      <c r="I29" s="54">
        <v>5811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5067</v>
      </c>
      <c r="C30" s="2">
        <f t="shared" si="3"/>
        <v>11402</v>
      </c>
      <c r="D30" s="7">
        <v>1289539</v>
      </c>
      <c r="E30" s="26">
        <f t="shared" si="4"/>
        <v>254.49753305703572</v>
      </c>
      <c r="F30" s="1"/>
      <c r="G30" s="1"/>
      <c r="H30" s="54">
        <v>5310</v>
      </c>
      <c r="I30" s="54">
        <v>6092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1682</v>
      </c>
      <c r="C31" s="4">
        <f t="shared" si="3"/>
        <v>3685</v>
      </c>
      <c r="D31" s="56">
        <v>417082</v>
      </c>
      <c r="E31" s="26">
        <f t="shared" si="4"/>
        <v>247.96789536266348</v>
      </c>
      <c r="F31" s="1"/>
      <c r="G31" s="1"/>
      <c r="H31" s="54">
        <v>1740</v>
      </c>
      <c r="I31" s="54">
        <v>1945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77270</v>
      </c>
      <c r="C32" s="39">
        <f t="shared" ref="C32:D32" si="5">SUM(C19:C31)</f>
        <v>163841</v>
      </c>
      <c r="D32" s="39">
        <f t="shared" si="5"/>
        <v>18555357</v>
      </c>
      <c r="E32" s="30">
        <f>D32/B32</f>
        <v>240.13662482205254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7509</v>
      </c>
      <c r="C35" s="6">
        <f>SUM(H35:I35)</f>
        <v>15765</v>
      </c>
      <c r="D35" s="7">
        <v>1827094</v>
      </c>
      <c r="E35" s="26">
        <f>D35/B35</f>
        <v>243.32054867492343</v>
      </c>
      <c r="F35" s="16"/>
      <c r="G35" s="16"/>
      <c r="H35" s="54">
        <v>6263</v>
      </c>
      <c r="I35" s="54">
        <v>9502</v>
      </c>
    </row>
    <row r="36" spans="1:9" ht="18.75" x14ac:dyDescent="0.3">
      <c r="A36" s="25" t="s">
        <v>37</v>
      </c>
      <c r="B36" s="8">
        <v>7441</v>
      </c>
      <c r="C36" s="6">
        <f>SUM(H36:I36)</f>
        <v>15102</v>
      </c>
      <c r="D36" s="8">
        <v>1717368</v>
      </c>
      <c r="E36" s="26">
        <f t="shared" ref="E36:E47" si="6">D36/B36</f>
        <v>230.79801102002418</v>
      </c>
      <c r="F36" s="16"/>
      <c r="G36" s="16"/>
      <c r="H36" s="54">
        <v>5844</v>
      </c>
      <c r="I36" s="54">
        <v>9258</v>
      </c>
    </row>
    <row r="37" spans="1:9" ht="18.75" x14ac:dyDescent="0.3">
      <c r="A37" s="25" t="s">
        <v>38</v>
      </c>
      <c r="B37" s="8">
        <v>8902</v>
      </c>
      <c r="C37" s="6">
        <f t="shared" ref="C37:C47" si="7">SUM(H37:I37)</f>
        <v>18494</v>
      </c>
      <c r="D37" s="8">
        <v>2089361</v>
      </c>
      <c r="E37" s="26">
        <f t="shared" si="6"/>
        <v>234.70691979330488</v>
      </c>
      <c r="F37" s="16"/>
      <c r="G37" s="16"/>
      <c r="H37" s="54">
        <v>7369</v>
      </c>
      <c r="I37" s="54">
        <v>11125</v>
      </c>
    </row>
    <row r="38" spans="1:9" ht="18.75" x14ac:dyDescent="0.3">
      <c r="A38" s="25" t="s">
        <v>39</v>
      </c>
      <c r="B38" s="8">
        <v>4319</v>
      </c>
      <c r="C38" s="6">
        <f t="shared" si="7"/>
        <v>9354</v>
      </c>
      <c r="D38" s="8">
        <v>1061056</v>
      </c>
      <c r="E38" s="26">
        <f t="shared" si="6"/>
        <v>245.67168326001388</v>
      </c>
      <c r="F38" s="16"/>
      <c r="G38" s="16"/>
      <c r="H38" s="54">
        <v>3632</v>
      </c>
      <c r="I38" s="54">
        <v>5722</v>
      </c>
    </row>
    <row r="39" spans="1:9" ht="18.75" x14ac:dyDescent="0.3">
      <c r="A39" s="25" t="s">
        <v>40</v>
      </c>
      <c r="B39" s="8">
        <v>6848</v>
      </c>
      <c r="C39" s="6">
        <f t="shared" si="7"/>
        <v>15291</v>
      </c>
      <c r="D39" s="8">
        <v>1722604</v>
      </c>
      <c r="E39" s="26">
        <f t="shared" si="6"/>
        <v>251.54848130841123</v>
      </c>
      <c r="F39" s="16"/>
      <c r="G39" s="16"/>
      <c r="H39" s="54">
        <v>6883</v>
      </c>
      <c r="I39" s="54">
        <v>8408</v>
      </c>
    </row>
    <row r="40" spans="1:9" ht="18.75" x14ac:dyDescent="0.3">
      <c r="A40" s="25" t="s">
        <v>41</v>
      </c>
      <c r="B40" s="8">
        <v>4443</v>
      </c>
      <c r="C40" s="6">
        <f t="shared" si="7"/>
        <v>8793</v>
      </c>
      <c r="D40" s="8">
        <v>1063082</v>
      </c>
      <c r="E40" s="26">
        <f t="shared" si="6"/>
        <v>239.27121314427188</v>
      </c>
      <c r="F40" s="16"/>
      <c r="G40" s="16"/>
      <c r="H40" s="54">
        <v>3536</v>
      </c>
      <c r="I40" s="54">
        <v>5257</v>
      </c>
    </row>
    <row r="41" spans="1:9" ht="18.75" x14ac:dyDescent="0.3">
      <c r="A41" s="25" t="s">
        <v>42</v>
      </c>
      <c r="B41" s="8">
        <v>5352</v>
      </c>
      <c r="C41" s="6">
        <f t="shared" si="7"/>
        <v>11696</v>
      </c>
      <c r="D41" s="8">
        <v>1314499</v>
      </c>
      <c r="E41" s="26">
        <f t="shared" si="6"/>
        <v>245.60893124065771</v>
      </c>
      <c r="F41" s="16"/>
      <c r="G41" s="16"/>
      <c r="H41" s="54">
        <v>5206</v>
      </c>
      <c r="I41" s="54">
        <v>6490</v>
      </c>
    </row>
    <row r="42" spans="1:9" ht="18.75" x14ac:dyDescent="0.3">
      <c r="A42" s="25" t="s">
        <v>43</v>
      </c>
      <c r="B42" s="8">
        <v>8448</v>
      </c>
      <c r="C42" s="6">
        <f t="shared" si="7"/>
        <v>18955</v>
      </c>
      <c r="D42" s="8">
        <v>2129447</v>
      </c>
      <c r="E42" s="26">
        <f t="shared" si="6"/>
        <v>252.06522253787878</v>
      </c>
      <c r="F42" s="16"/>
      <c r="G42" s="16"/>
      <c r="H42" s="54">
        <v>7901</v>
      </c>
      <c r="I42" s="54">
        <v>11054</v>
      </c>
    </row>
    <row r="43" spans="1:9" ht="18.75" x14ac:dyDescent="0.3">
      <c r="A43" s="25" t="s">
        <v>44</v>
      </c>
      <c r="B43" s="8">
        <v>5690</v>
      </c>
      <c r="C43" s="6">
        <f t="shared" si="7"/>
        <v>12381</v>
      </c>
      <c r="D43" s="8">
        <v>1397579</v>
      </c>
      <c r="E43" s="26">
        <f t="shared" si="6"/>
        <v>245.62021089630932</v>
      </c>
      <c r="F43" s="16"/>
      <c r="G43" s="16"/>
      <c r="H43" s="54">
        <v>5055</v>
      </c>
      <c r="I43" s="54">
        <v>7326</v>
      </c>
    </row>
    <row r="44" spans="1:9" ht="18.75" x14ac:dyDescent="0.3">
      <c r="A44" s="25" t="s">
        <v>45</v>
      </c>
      <c r="B44" s="8">
        <v>4645</v>
      </c>
      <c r="C44" s="6">
        <f t="shared" si="7"/>
        <v>9593</v>
      </c>
      <c r="D44" s="8">
        <v>1078344</v>
      </c>
      <c r="E44" s="26">
        <f t="shared" si="6"/>
        <v>232.15156081808396</v>
      </c>
      <c r="F44" s="16"/>
      <c r="G44" s="16"/>
      <c r="H44" s="54">
        <v>3643</v>
      </c>
      <c r="I44" s="54">
        <v>5950</v>
      </c>
    </row>
    <row r="45" spans="1:9" ht="18.75" x14ac:dyDescent="0.3">
      <c r="A45" s="25" t="s">
        <v>46</v>
      </c>
      <c r="B45" s="8">
        <v>6217</v>
      </c>
      <c r="C45" s="6">
        <f t="shared" si="7"/>
        <v>13519</v>
      </c>
      <c r="D45" s="8">
        <v>1521778</v>
      </c>
      <c r="E45" s="26">
        <f t="shared" si="6"/>
        <v>244.77690204278591</v>
      </c>
      <c r="F45" s="16"/>
      <c r="G45" s="16"/>
      <c r="H45" s="54">
        <v>5635</v>
      </c>
      <c r="I45" s="54">
        <v>7884</v>
      </c>
    </row>
    <row r="46" spans="1:9" ht="18.75" x14ac:dyDescent="0.3">
      <c r="A46" s="38" t="s">
        <v>47</v>
      </c>
      <c r="B46" s="8">
        <v>5954</v>
      </c>
      <c r="C46" s="6">
        <f t="shared" si="7"/>
        <v>12710</v>
      </c>
      <c r="D46" s="11">
        <v>1435909</v>
      </c>
      <c r="E46" s="26">
        <f t="shared" si="6"/>
        <v>241.1671145448438</v>
      </c>
      <c r="F46" s="16"/>
      <c r="G46" s="16"/>
      <c r="H46" s="54">
        <v>5411</v>
      </c>
      <c r="I46" s="54">
        <v>7299</v>
      </c>
    </row>
    <row r="47" spans="1:9" ht="19.5" thickBot="1" x14ac:dyDescent="0.35">
      <c r="A47" s="38" t="s">
        <v>48</v>
      </c>
      <c r="B47" s="55">
        <v>4604</v>
      </c>
      <c r="C47" s="6">
        <f t="shared" si="7"/>
        <v>9566</v>
      </c>
      <c r="D47" s="11">
        <v>1082406</v>
      </c>
      <c r="E47" s="26">
        <f t="shared" si="6"/>
        <v>235.10121633362294</v>
      </c>
      <c r="F47" s="16"/>
      <c r="G47" s="16"/>
      <c r="H47" s="54">
        <v>3986</v>
      </c>
      <c r="I47" s="54">
        <v>5580</v>
      </c>
    </row>
    <row r="48" spans="1:9" ht="19.5" thickBot="1" x14ac:dyDescent="0.35">
      <c r="A48" s="28" t="s">
        <v>49</v>
      </c>
      <c r="B48" s="39">
        <f>SUM(B35:B47)</f>
        <v>80372</v>
      </c>
      <c r="C48" s="39">
        <f t="shared" ref="C48:D48" si="8">SUM(C35:C47)</f>
        <v>171219</v>
      </c>
      <c r="D48" s="39">
        <f t="shared" si="8"/>
        <v>19440527</v>
      </c>
      <c r="E48" s="30">
        <f>D48/B48</f>
        <v>241.88183695814462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4214</v>
      </c>
      <c r="C51" s="6">
        <f>SUM(H51:I51)</f>
        <v>8828</v>
      </c>
      <c r="D51" s="7">
        <v>1010420</v>
      </c>
      <c r="E51" s="26">
        <f>D51/B51</f>
        <v>239.77693402942572</v>
      </c>
      <c r="F51" s="16"/>
      <c r="G51" s="16"/>
      <c r="H51" s="54">
        <v>3614</v>
      </c>
      <c r="I51" s="54">
        <v>5214</v>
      </c>
    </row>
    <row r="52" spans="1:9" ht="18.75" x14ac:dyDescent="0.3">
      <c r="A52" s="25" t="s">
        <v>52</v>
      </c>
      <c r="B52" s="8">
        <v>7054</v>
      </c>
      <c r="C52" s="6">
        <f t="shared" ref="C52:C57" si="9">SUM(H52:I52)</f>
        <v>16281</v>
      </c>
      <c r="D52" s="8">
        <v>1832860</v>
      </c>
      <c r="E52" s="26">
        <f t="shared" ref="E52:E57" si="10">D52/B52</f>
        <v>259.83271902466686</v>
      </c>
      <c r="F52" s="16"/>
      <c r="G52" s="16"/>
      <c r="H52" s="54">
        <v>7431</v>
      </c>
      <c r="I52" s="54">
        <v>8850</v>
      </c>
    </row>
    <row r="53" spans="1:9" ht="18.75" x14ac:dyDescent="0.3">
      <c r="A53" s="25" t="s">
        <v>53</v>
      </c>
      <c r="B53" s="8">
        <v>18629</v>
      </c>
      <c r="C53" s="6">
        <f t="shared" si="9"/>
        <v>38000</v>
      </c>
      <c r="D53" s="8">
        <v>4294811</v>
      </c>
      <c r="E53" s="26">
        <f t="shared" si="10"/>
        <v>230.54436631059102</v>
      </c>
      <c r="F53" s="16"/>
      <c r="G53" s="16"/>
      <c r="H53" s="54">
        <v>15239</v>
      </c>
      <c r="I53" s="54">
        <v>22761</v>
      </c>
    </row>
    <row r="54" spans="1:9" ht="18.75" x14ac:dyDescent="0.3">
      <c r="A54" s="25" t="s">
        <v>54</v>
      </c>
      <c r="B54" s="8">
        <v>5694</v>
      </c>
      <c r="C54" s="6">
        <f t="shared" si="9"/>
        <v>12335</v>
      </c>
      <c r="D54" s="8">
        <v>1386202</v>
      </c>
      <c r="E54" s="26">
        <f t="shared" si="10"/>
        <v>243.44959606603442</v>
      </c>
      <c r="F54" s="16"/>
      <c r="G54" s="16"/>
      <c r="H54" s="54">
        <v>5337</v>
      </c>
      <c r="I54" s="54">
        <v>6998</v>
      </c>
    </row>
    <row r="55" spans="1:9" ht="18.75" x14ac:dyDescent="0.3">
      <c r="A55" s="25" t="s">
        <v>55</v>
      </c>
      <c r="B55" s="8">
        <v>4646</v>
      </c>
      <c r="C55" s="6">
        <f t="shared" si="9"/>
        <v>9694</v>
      </c>
      <c r="D55" s="8">
        <v>1105937</v>
      </c>
      <c r="E55" s="26">
        <f t="shared" si="10"/>
        <v>238.04068015497202</v>
      </c>
      <c r="F55" s="16"/>
      <c r="G55" s="16"/>
      <c r="H55" s="54">
        <v>4376</v>
      </c>
      <c r="I55" s="54">
        <v>5318</v>
      </c>
    </row>
    <row r="56" spans="1:9" ht="18.75" x14ac:dyDescent="0.3">
      <c r="A56" s="25" t="s">
        <v>56</v>
      </c>
      <c r="B56" s="8">
        <v>4635</v>
      </c>
      <c r="C56" s="6">
        <f t="shared" si="9"/>
        <v>9344</v>
      </c>
      <c r="D56" s="8">
        <v>1055130</v>
      </c>
      <c r="E56" s="26">
        <f t="shared" si="10"/>
        <v>227.64401294498381</v>
      </c>
      <c r="F56" s="16"/>
      <c r="G56" s="16"/>
      <c r="H56" s="54">
        <v>3972</v>
      </c>
      <c r="I56" s="54">
        <v>5372</v>
      </c>
    </row>
    <row r="57" spans="1:9" ht="19.5" thickBot="1" x14ac:dyDescent="0.35">
      <c r="A57" s="25" t="s">
        <v>57</v>
      </c>
      <c r="B57" s="9">
        <v>6597</v>
      </c>
      <c r="C57" s="6">
        <f t="shared" si="9"/>
        <v>13571</v>
      </c>
      <c r="D57" s="8">
        <v>1530219</v>
      </c>
      <c r="E57" s="26">
        <f t="shared" si="10"/>
        <v>231.95679854479309</v>
      </c>
      <c r="F57" s="16"/>
      <c r="G57" s="16"/>
      <c r="H57" s="54">
        <v>6035</v>
      </c>
      <c r="I57" s="54">
        <v>7536</v>
      </c>
    </row>
    <row r="58" spans="1:9" ht="19.5" thickBot="1" x14ac:dyDescent="0.35">
      <c r="A58" s="28" t="s">
        <v>49</v>
      </c>
      <c r="B58" s="39">
        <f>SUM(B51:B57)</f>
        <v>51469</v>
      </c>
      <c r="C58" s="39">
        <f t="shared" ref="C58:D58" si="11">SUM(C51:C57)</f>
        <v>108053</v>
      </c>
      <c r="D58" s="39">
        <f t="shared" si="11"/>
        <v>12215579</v>
      </c>
      <c r="E58" s="30">
        <f>D58/B58</f>
        <v>237.33857273310147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7181</v>
      </c>
      <c r="C61" s="6">
        <f>SUM(H61:I61)</f>
        <v>15552</v>
      </c>
      <c r="D61" s="7">
        <v>1743895</v>
      </c>
      <c r="E61" s="26">
        <f>D61/B61</f>
        <v>242.84848906837487</v>
      </c>
      <c r="F61" s="16"/>
      <c r="G61" s="16"/>
      <c r="H61" s="54">
        <v>6452</v>
      </c>
      <c r="I61" s="54">
        <v>9100</v>
      </c>
    </row>
    <row r="62" spans="1:9" ht="18.75" x14ac:dyDescent="0.3">
      <c r="A62" s="25" t="s">
        <v>60</v>
      </c>
      <c r="B62" s="8">
        <v>7492</v>
      </c>
      <c r="C62" s="6">
        <f t="shared" ref="C62:C69" si="12">SUM(H62:I62)</f>
        <v>15682</v>
      </c>
      <c r="D62" s="8">
        <v>1772851</v>
      </c>
      <c r="E62" s="26">
        <f t="shared" ref="E62:E69" si="13">D62/B62</f>
        <v>236.63254137746929</v>
      </c>
      <c r="F62" s="16"/>
      <c r="G62" s="16"/>
      <c r="H62" s="54">
        <v>6203</v>
      </c>
      <c r="I62" s="54">
        <v>9479</v>
      </c>
    </row>
    <row r="63" spans="1:9" ht="18.75" x14ac:dyDescent="0.3">
      <c r="A63" s="25" t="s">
        <v>61</v>
      </c>
      <c r="B63" s="8">
        <v>9269</v>
      </c>
      <c r="C63" s="6">
        <f t="shared" si="12"/>
        <v>19010</v>
      </c>
      <c r="D63" s="8">
        <v>2152005</v>
      </c>
      <c r="E63" s="26">
        <f t="shared" si="13"/>
        <v>232.17229474592727</v>
      </c>
      <c r="F63" s="16"/>
      <c r="G63" s="16"/>
      <c r="H63" s="54">
        <v>7094</v>
      </c>
      <c r="I63" s="54">
        <v>11916</v>
      </c>
    </row>
    <row r="64" spans="1:9" ht="18.75" x14ac:dyDescent="0.3">
      <c r="A64" s="25" t="s">
        <v>62</v>
      </c>
      <c r="B64" s="8">
        <v>4537</v>
      </c>
      <c r="C64" s="6">
        <f t="shared" si="12"/>
        <v>10515</v>
      </c>
      <c r="D64" s="8">
        <v>1184758</v>
      </c>
      <c r="E64" s="26">
        <f t="shared" si="13"/>
        <v>261.13246638748069</v>
      </c>
      <c r="F64" s="16"/>
      <c r="G64" s="16"/>
      <c r="H64" s="54">
        <v>4210</v>
      </c>
      <c r="I64" s="54">
        <v>6305</v>
      </c>
    </row>
    <row r="65" spans="1:9" ht="18.75" x14ac:dyDescent="0.3">
      <c r="A65" s="25" t="s">
        <v>63</v>
      </c>
      <c r="B65" s="8">
        <v>3352</v>
      </c>
      <c r="C65" s="6">
        <f t="shared" si="12"/>
        <v>7124</v>
      </c>
      <c r="D65" s="8">
        <v>796471</v>
      </c>
      <c r="E65" s="26">
        <f t="shared" si="13"/>
        <v>237.61068019093079</v>
      </c>
      <c r="F65" s="16"/>
      <c r="G65" s="16"/>
      <c r="H65" s="54">
        <v>3002</v>
      </c>
      <c r="I65" s="54">
        <v>4122</v>
      </c>
    </row>
    <row r="66" spans="1:9" ht="18.75" x14ac:dyDescent="0.3">
      <c r="A66" s="25" t="s">
        <v>64</v>
      </c>
      <c r="B66" s="8">
        <v>5998</v>
      </c>
      <c r="C66" s="6">
        <f t="shared" si="12"/>
        <v>12784</v>
      </c>
      <c r="D66" s="8">
        <v>1440457</v>
      </c>
      <c r="E66" s="26">
        <f t="shared" si="13"/>
        <v>240.15621873957986</v>
      </c>
      <c r="F66" s="16"/>
      <c r="G66" s="16"/>
      <c r="H66" s="54">
        <v>5352</v>
      </c>
      <c r="I66" s="54">
        <v>7432</v>
      </c>
    </row>
    <row r="67" spans="1:9" ht="18.75" x14ac:dyDescent="0.3">
      <c r="A67" s="25" t="s">
        <v>65</v>
      </c>
      <c r="B67" s="8">
        <v>2102</v>
      </c>
      <c r="C67" s="6">
        <f t="shared" si="12"/>
        <v>4457</v>
      </c>
      <c r="D67" s="8">
        <v>501383</v>
      </c>
      <c r="E67" s="26">
        <f t="shared" si="13"/>
        <v>238.52664129400571</v>
      </c>
      <c r="F67" s="16"/>
      <c r="G67" s="16"/>
      <c r="H67" s="54">
        <v>1867</v>
      </c>
      <c r="I67" s="54">
        <v>2590</v>
      </c>
    </row>
    <row r="68" spans="1:9" ht="18.75" x14ac:dyDescent="0.3">
      <c r="A68" s="25" t="s">
        <v>66</v>
      </c>
      <c r="B68" s="8">
        <v>6857</v>
      </c>
      <c r="C68" s="6">
        <f t="shared" si="12"/>
        <v>14390</v>
      </c>
      <c r="D68" s="8">
        <v>1631752</v>
      </c>
      <c r="E68" s="26">
        <f t="shared" si="13"/>
        <v>237.96879101647951</v>
      </c>
      <c r="F68" s="16"/>
      <c r="G68" s="16"/>
      <c r="H68" s="54">
        <v>5862</v>
      </c>
      <c r="I68" s="54">
        <v>8528</v>
      </c>
    </row>
    <row r="69" spans="1:9" ht="19.5" thickBot="1" x14ac:dyDescent="0.35">
      <c r="A69" s="25" t="s">
        <v>67</v>
      </c>
      <c r="B69" s="55">
        <v>547</v>
      </c>
      <c r="C69" s="6">
        <f t="shared" si="12"/>
        <v>1002</v>
      </c>
      <c r="D69" s="8">
        <v>114835</v>
      </c>
      <c r="E69" s="26">
        <f t="shared" si="13"/>
        <v>209.93601462522852</v>
      </c>
      <c r="F69" s="16"/>
      <c r="G69" s="16"/>
      <c r="H69" s="54">
        <v>411</v>
      </c>
      <c r="I69" s="54">
        <v>591</v>
      </c>
    </row>
    <row r="70" spans="1:9" ht="19.5" thickBot="1" x14ac:dyDescent="0.35">
      <c r="A70" s="28" t="s">
        <v>49</v>
      </c>
      <c r="B70" s="39">
        <f>SUM(B61:B69)</f>
        <v>47335</v>
      </c>
      <c r="C70" s="39">
        <f t="shared" ref="C70:D70" si="14">SUM(C61:C69)</f>
        <v>100516</v>
      </c>
      <c r="D70" s="39">
        <f t="shared" si="14"/>
        <v>11338407</v>
      </c>
      <c r="E70" s="30">
        <f>D70/B70</f>
        <v>239.53537551494665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3459</v>
      </c>
      <c r="C73" s="6">
        <f>SUM(H73:I73)</f>
        <v>7462</v>
      </c>
      <c r="D73" s="7">
        <v>832386</v>
      </c>
      <c r="E73" s="26">
        <f>D73/B73</f>
        <v>240.64353859496964</v>
      </c>
      <c r="F73" s="16"/>
      <c r="G73" s="16"/>
      <c r="H73" s="54">
        <v>3229</v>
      </c>
      <c r="I73" s="54">
        <v>4233</v>
      </c>
    </row>
    <row r="74" spans="1:9" ht="18.75" x14ac:dyDescent="0.3">
      <c r="A74" s="25" t="s">
        <v>70</v>
      </c>
      <c r="B74" s="8">
        <v>5851</v>
      </c>
      <c r="C74" s="6">
        <f t="shared" ref="C74:C78" si="15">SUM(H74:I74)</f>
        <v>11438</v>
      </c>
      <c r="D74" s="8">
        <v>1281176</v>
      </c>
      <c r="E74" s="26">
        <f t="shared" ref="E74:E78" si="16">D74/B74</f>
        <v>218.96701418560929</v>
      </c>
      <c r="F74" s="16"/>
      <c r="G74" s="16"/>
      <c r="H74" s="54">
        <v>4941</v>
      </c>
      <c r="I74" s="54">
        <v>6497</v>
      </c>
    </row>
    <row r="75" spans="1:9" ht="18.75" x14ac:dyDescent="0.3">
      <c r="A75" s="25" t="s">
        <v>68</v>
      </c>
      <c r="B75" s="8">
        <v>7243</v>
      </c>
      <c r="C75" s="6">
        <f t="shared" si="15"/>
        <v>15289</v>
      </c>
      <c r="D75" s="8">
        <v>1717529</v>
      </c>
      <c r="E75" s="26">
        <f t="shared" si="16"/>
        <v>237.12950434902663</v>
      </c>
      <c r="F75" s="16"/>
      <c r="G75" s="16"/>
      <c r="H75" s="54">
        <v>6547</v>
      </c>
      <c r="I75" s="54">
        <v>8742</v>
      </c>
    </row>
    <row r="76" spans="1:9" ht="18.75" x14ac:dyDescent="0.3">
      <c r="A76" s="25" t="s">
        <v>71</v>
      </c>
      <c r="B76" s="8">
        <v>3512</v>
      </c>
      <c r="C76" s="6">
        <f t="shared" si="15"/>
        <v>6691</v>
      </c>
      <c r="D76" s="8">
        <v>813185</v>
      </c>
      <c r="E76" s="26">
        <f t="shared" si="16"/>
        <v>231.54470387243737</v>
      </c>
      <c r="F76" s="16"/>
      <c r="G76" s="16"/>
      <c r="H76" s="54">
        <v>3078</v>
      </c>
      <c r="I76" s="54">
        <v>3613</v>
      </c>
    </row>
    <row r="77" spans="1:9" ht="18.75" x14ac:dyDescent="0.3">
      <c r="A77" s="25" t="s">
        <v>72</v>
      </c>
      <c r="B77" s="8">
        <v>5303</v>
      </c>
      <c r="C77" s="6">
        <f t="shared" si="15"/>
        <v>11097</v>
      </c>
      <c r="D77" s="8">
        <v>1251564</v>
      </c>
      <c r="E77" s="26">
        <f t="shared" si="16"/>
        <v>236.01056006034321</v>
      </c>
      <c r="F77" s="16"/>
      <c r="G77" s="16"/>
      <c r="H77" s="54">
        <v>4819</v>
      </c>
      <c r="I77" s="54">
        <v>6278</v>
      </c>
    </row>
    <row r="78" spans="1:9" ht="19.5" thickBot="1" x14ac:dyDescent="0.35">
      <c r="A78" s="27" t="s">
        <v>73</v>
      </c>
      <c r="B78" s="9">
        <v>3466</v>
      </c>
      <c r="C78" s="6">
        <f t="shared" si="15"/>
        <v>7681</v>
      </c>
      <c r="D78" s="9">
        <v>846935</v>
      </c>
      <c r="E78" s="26">
        <f t="shared" si="16"/>
        <v>244.35516445470282</v>
      </c>
      <c r="F78" s="16"/>
      <c r="G78" s="16"/>
      <c r="H78" s="54">
        <v>3390</v>
      </c>
      <c r="I78" s="54">
        <v>4291</v>
      </c>
    </row>
    <row r="79" spans="1:9" ht="19.5" thickBot="1" x14ac:dyDescent="0.35">
      <c r="A79" s="28" t="s">
        <v>49</v>
      </c>
      <c r="B79" s="39">
        <f>SUM(B73:B78)</f>
        <v>28834</v>
      </c>
      <c r="C79" s="39">
        <f t="shared" ref="C79:D79" si="17">SUM(C73:C78)</f>
        <v>59658</v>
      </c>
      <c r="D79" s="39">
        <f t="shared" si="17"/>
        <v>6742775</v>
      </c>
      <c r="E79" s="30">
        <f>D79/B79</f>
        <v>233.84806131650134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1969</v>
      </c>
      <c r="C82" s="6">
        <f>SUM(H82:I82)</f>
        <v>4096</v>
      </c>
      <c r="D82" s="7">
        <v>460417</v>
      </c>
      <c r="E82" s="26">
        <f>D82/B82</f>
        <v>233.83291010665312</v>
      </c>
      <c r="F82" s="16"/>
      <c r="G82" s="16"/>
      <c r="H82" s="54">
        <v>1682</v>
      </c>
      <c r="I82" s="54">
        <v>2414</v>
      </c>
    </row>
    <row r="83" spans="1:9" ht="18.75" x14ac:dyDescent="0.3">
      <c r="A83" s="25" t="s">
        <v>76</v>
      </c>
      <c r="B83" s="8">
        <v>155</v>
      </c>
      <c r="C83" s="6">
        <f t="shared" ref="C83:C91" si="18">SUM(H83:I83)</f>
        <v>336</v>
      </c>
      <c r="D83" s="8">
        <v>36067</v>
      </c>
      <c r="E83" s="26">
        <f t="shared" ref="E83:E91" si="19">D83/B83</f>
        <v>232.69032258064516</v>
      </c>
      <c r="F83" s="16"/>
      <c r="G83" s="16"/>
      <c r="H83" s="54">
        <v>150</v>
      </c>
      <c r="I83" s="54">
        <v>186</v>
      </c>
    </row>
    <row r="84" spans="1:9" ht="18.75" x14ac:dyDescent="0.3">
      <c r="A84" s="25" t="s">
        <v>77</v>
      </c>
      <c r="B84" s="8">
        <v>6053</v>
      </c>
      <c r="C84" s="6">
        <f t="shared" si="18"/>
        <v>12584</v>
      </c>
      <c r="D84" s="8">
        <v>1428061</v>
      </c>
      <c r="E84" s="26">
        <f t="shared" si="19"/>
        <v>235.92615232116307</v>
      </c>
      <c r="F84" s="16"/>
      <c r="G84" s="16"/>
      <c r="H84" s="54">
        <v>4978</v>
      </c>
      <c r="I84" s="54">
        <v>7606</v>
      </c>
    </row>
    <row r="85" spans="1:9" ht="18.75" x14ac:dyDescent="0.3">
      <c r="A85" s="25" t="s">
        <v>74</v>
      </c>
      <c r="B85" s="8">
        <v>9732</v>
      </c>
      <c r="C85" s="6">
        <f t="shared" si="18"/>
        <v>19380</v>
      </c>
      <c r="D85" s="8">
        <v>2195088</v>
      </c>
      <c r="E85" s="26">
        <f t="shared" si="19"/>
        <v>225.55363748458694</v>
      </c>
      <c r="F85" s="16"/>
      <c r="G85" s="16"/>
      <c r="H85" s="54">
        <v>8065</v>
      </c>
      <c r="I85" s="54">
        <v>11315</v>
      </c>
    </row>
    <row r="86" spans="1:9" ht="18.75" x14ac:dyDescent="0.3">
      <c r="A86" s="25" t="s">
        <v>78</v>
      </c>
      <c r="B86" s="8">
        <v>7239</v>
      </c>
      <c r="C86" s="6">
        <f t="shared" si="18"/>
        <v>15362</v>
      </c>
      <c r="D86" s="8">
        <v>1746222</v>
      </c>
      <c r="E86" s="26">
        <f t="shared" si="19"/>
        <v>241.22420223787816</v>
      </c>
      <c r="F86" s="16"/>
      <c r="G86" s="16"/>
      <c r="H86" s="54">
        <v>6556</v>
      </c>
      <c r="I86" s="54">
        <v>8806</v>
      </c>
    </row>
    <row r="87" spans="1:9" ht="18.75" x14ac:dyDescent="0.3">
      <c r="A87" s="25" t="s">
        <v>79</v>
      </c>
      <c r="B87" s="8">
        <v>6057</v>
      </c>
      <c r="C87" s="6">
        <f t="shared" si="18"/>
        <v>12450</v>
      </c>
      <c r="D87" s="8">
        <v>1418467</v>
      </c>
      <c r="E87" s="26">
        <f t="shared" si="19"/>
        <v>234.18639590556381</v>
      </c>
      <c r="F87" s="16"/>
      <c r="G87" s="16"/>
      <c r="H87" s="54">
        <v>5342</v>
      </c>
      <c r="I87" s="54">
        <v>7108</v>
      </c>
    </row>
    <row r="88" spans="1:9" ht="18.75" x14ac:dyDescent="0.3">
      <c r="A88" s="25" t="s">
        <v>80</v>
      </c>
      <c r="B88" s="8">
        <v>2556</v>
      </c>
      <c r="C88" s="6">
        <f t="shared" si="18"/>
        <v>5252</v>
      </c>
      <c r="D88" s="8">
        <v>584479</v>
      </c>
      <c r="E88" s="26">
        <f t="shared" si="19"/>
        <v>228.66940532081378</v>
      </c>
      <c r="F88" s="16"/>
      <c r="G88" s="16"/>
      <c r="H88" s="54">
        <v>2386</v>
      </c>
      <c r="I88" s="54">
        <v>2866</v>
      </c>
    </row>
    <row r="89" spans="1:9" ht="18.75" x14ac:dyDescent="0.3">
      <c r="A89" s="25" t="s">
        <v>81</v>
      </c>
      <c r="B89" s="8">
        <v>4506</v>
      </c>
      <c r="C89" s="6">
        <f t="shared" si="18"/>
        <v>9427</v>
      </c>
      <c r="D89" s="8">
        <v>1066037</v>
      </c>
      <c r="E89" s="26">
        <f t="shared" si="19"/>
        <v>236.58166888592987</v>
      </c>
      <c r="F89" s="16"/>
      <c r="G89" s="16"/>
      <c r="H89" s="54">
        <v>4034</v>
      </c>
      <c r="I89" s="54">
        <v>5393</v>
      </c>
    </row>
    <row r="90" spans="1:9" ht="18.75" x14ac:dyDescent="0.3">
      <c r="A90" s="25" t="s">
        <v>82</v>
      </c>
      <c r="B90" s="8">
        <v>1833</v>
      </c>
      <c r="C90" s="6">
        <f t="shared" si="18"/>
        <v>3756</v>
      </c>
      <c r="D90" s="8">
        <v>423683</v>
      </c>
      <c r="E90" s="26">
        <f t="shared" si="19"/>
        <v>231.1418439716312</v>
      </c>
      <c r="F90" s="16"/>
      <c r="G90" s="16"/>
      <c r="H90" s="54">
        <v>1671</v>
      </c>
      <c r="I90" s="54">
        <v>2085</v>
      </c>
    </row>
    <row r="91" spans="1:9" ht="19.5" thickBot="1" x14ac:dyDescent="0.35">
      <c r="A91" s="27" t="s">
        <v>83</v>
      </c>
      <c r="B91" s="9">
        <v>8077</v>
      </c>
      <c r="C91" s="6">
        <f t="shared" si="18"/>
        <v>16583</v>
      </c>
      <c r="D91" s="9">
        <v>1870074</v>
      </c>
      <c r="E91" s="26">
        <f t="shared" si="19"/>
        <v>231.53076637365359</v>
      </c>
      <c r="F91" s="16"/>
      <c r="G91" s="16"/>
      <c r="H91" s="54">
        <v>7414</v>
      </c>
      <c r="I91" s="54">
        <v>9169</v>
      </c>
    </row>
    <row r="92" spans="1:9" ht="19.5" thickBot="1" x14ac:dyDescent="0.35">
      <c r="A92" s="28" t="s">
        <v>49</v>
      </c>
      <c r="B92" s="39">
        <f>SUM(B82:B91)</f>
        <v>48177</v>
      </c>
      <c r="C92" s="39">
        <f t="shared" ref="C92:D92" si="20">SUM(C82:C91)</f>
        <v>99226</v>
      </c>
      <c r="D92" s="39">
        <f t="shared" si="20"/>
        <v>11228595</v>
      </c>
      <c r="E92" s="30">
        <f>D92/B92</f>
        <v>233.06961828258298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4821</v>
      </c>
      <c r="C95" s="6">
        <f>SUM(H95:I95)</f>
        <v>9920</v>
      </c>
      <c r="D95" s="7">
        <v>1118183</v>
      </c>
      <c r="E95" s="26">
        <f>D95/B95</f>
        <v>231.94005393071976</v>
      </c>
      <c r="F95" s="16"/>
      <c r="G95" s="16"/>
      <c r="H95" s="54">
        <v>4510</v>
      </c>
      <c r="I95" s="54">
        <v>5410</v>
      </c>
    </row>
    <row r="96" spans="1:9" ht="18.75" x14ac:dyDescent="0.3">
      <c r="A96" s="25" t="s">
        <v>86</v>
      </c>
      <c r="B96" s="8">
        <v>6571</v>
      </c>
      <c r="C96" s="6">
        <f t="shared" ref="C96:C104" si="21">SUM(H96:I96)</f>
        <v>13887</v>
      </c>
      <c r="D96" s="8">
        <v>1571239</v>
      </c>
      <c r="E96" s="26">
        <f t="shared" ref="E96:E104" si="22">D96/B96</f>
        <v>239.11718155531884</v>
      </c>
      <c r="F96" s="16"/>
      <c r="G96" s="16"/>
      <c r="H96" s="54">
        <v>5945</v>
      </c>
      <c r="I96" s="54">
        <v>7942</v>
      </c>
    </row>
    <row r="97" spans="1:9" ht="18.75" x14ac:dyDescent="0.3">
      <c r="A97" s="25" t="s">
        <v>87</v>
      </c>
      <c r="B97" s="8">
        <v>3799</v>
      </c>
      <c r="C97" s="6">
        <f t="shared" si="21"/>
        <v>8320</v>
      </c>
      <c r="D97" s="8">
        <v>931295</v>
      </c>
      <c r="E97" s="26">
        <f t="shared" si="22"/>
        <v>245.14214266912344</v>
      </c>
      <c r="F97" s="16"/>
      <c r="G97" s="16"/>
      <c r="H97" s="54">
        <v>3620</v>
      </c>
      <c r="I97" s="54">
        <v>4700</v>
      </c>
    </row>
    <row r="98" spans="1:9" ht="18.75" x14ac:dyDescent="0.3">
      <c r="A98" s="25" t="s">
        <v>88</v>
      </c>
      <c r="B98" s="8">
        <v>2095</v>
      </c>
      <c r="C98" s="6">
        <f t="shared" si="21"/>
        <v>3970</v>
      </c>
      <c r="D98" s="8">
        <v>452320</v>
      </c>
      <c r="E98" s="26">
        <f t="shared" si="22"/>
        <v>215.90453460620526</v>
      </c>
      <c r="F98" s="16"/>
      <c r="G98" s="16"/>
      <c r="H98" s="54">
        <v>1623</v>
      </c>
      <c r="I98" s="54">
        <v>2347</v>
      </c>
    </row>
    <row r="99" spans="1:9" ht="18.75" x14ac:dyDescent="0.3">
      <c r="A99" s="25" t="s">
        <v>89</v>
      </c>
      <c r="B99" s="8">
        <v>4430</v>
      </c>
      <c r="C99" s="6">
        <f t="shared" si="21"/>
        <v>9524</v>
      </c>
      <c r="D99" s="8">
        <v>1066574</v>
      </c>
      <c r="E99" s="26">
        <f t="shared" si="22"/>
        <v>240.76162528216705</v>
      </c>
      <c r="F99" s="16"/>
      <c r="G99" s="16"/>
      <c r="H99" s="54">
        <v>4237</v>
      </c>
      <c r="I99" s="54">
        <v>5287</v>
      </c>
    </row>
    <row r="100" spans="1:9" ht="18.75" x14ac:dyDescent="0.3">
      <c r="A100" s="25" t="s">
        <v>90</v>
      </c>
      <c r="B100" s="8">
        <v>1028</v>
      </c>
      <c r="C100" s="6">
        <f t="shared" si="21"/>
        <v>2484</v>
      </c>
      <c r="D100" s="8">
        <v>275838</v>
      </c>
      <c r="E100" s="26">
        <f t="shared" si="22"/>
        <v>268.32490272373542</v>
      </c>
      <c r="F100" s="16"/>
      <c r="G100" s="16"/>
      <c r="H100" s="54">
        <v>1208</v>
      </c>
      <c r="I100" s="54">
        <v>1276</v>
      </c>
    </row>
    <row r="101" spans="1:9" ht="18.75" x14ac:dyDescent="0.3">
      <c r="A101" s="25" t="s">
        <v>91</v>
      </c>
      <c r="B101" s="8">
        <v>7183</v>
      </c>
      <c r="C101" s="6">
        <f t="shared" si="21"/>
        <v>14713</v>
      </c>
      <c r="D101" s="8">
        <v>1669035</v>
      </c>
      <c r="E101" s="26">
        <f t="shared" si="22"/>
        <v>232.35904218293192</v>
      </c>
      <c r="F101" s="16"/>
      <c r="G101" s="16"/>
      <c r="H101" s="54">
        <v>5914</v>
      </c>
      <c r="I101" s="54">
        <v>8799</v>
      </c>
    </row>
    <row r="102" spans="1:9" ht="18.75" x14ac:dyDescent="0.3">
      <c r="A102" s="25" t="s">
        <v>92</v>
      </c>
      <c r="B102" s="8">
        <v>6504</v>
      </c>
      <c r="C102" s="6">
        <f t="shared" si="21"/>
        <v>12421</v>
      </c>
      <c r="D102" s="8">
        <v>1433111</v>
      </c>
      <c r="E102" s="26">
        <f t="shared" si="22"/>
        <v>220.34301968019679</v>
      </c>
      <c r="F102" s="16"/>
      <c r="G102" s="16"/>
      <c r="H102" s="54">
        <v>5239</v>
      </c>
      <c r="I102" s="54">
        <v>7182</v>
      </c>
    </row>
    <row r="103" spans="1:9" ht="18.75" x14ac:dyDescent="0.3">
      <c r="A103" s="46" t="s">
        <v>93</v>
      </c>
      <c r="B103" s="8">
        <v>3722</v>
      </c>
      <c r="C103" s="6">
        <f t="shared" si="21"/>
        <v>8041</v>
      </c>
      <c r="D103" s="8">
        <v>894399</v>
      </c>
      <c r="E103" s="26">
        <f t="shared" si="22"/>
        <v>240.30064481461579</v>
      </c>
      <c r="F103" s="16"/>
      <c r="G103" s="16"/>
      <c r="H103" s="54">
        <v>3616</v>
      </c>
      <c r="I103" s="54">
        <v>4425</v>
      </c>
    </row>
    <row r="104" spans="1:9" ht="19.5" thickBot="1" x14ac:dyDescent="0.35">
      <c r="A104" s="25" t="s">
        <v>94</v>
      </c>
      <c r="B104" s="9">
        <v>5708</v>
      </c>
      <c r="C104" s="6">
        <f t="shared" si="21"/>
        <v>11872</v>
      </c>
      <c r="D104" s="8">
        <v>1337794</v>
      </c>
      <c r="E104" s="26">
        <f t="shared" si="22"/>
        <v>234.37175893482831</v>
      </c>
      <c r="F104" s="16"/>
      <c r="G104" s="16"/>
      <c r="H104" s="54">
        <v>5233</v>
      </c>
      <c r="I104" s="54">
        <v>6639</v>
      </c>
    </row>
    <row r="105" spans="1:9" ht="19.5" thickBot="1" x14ac:dyDescent="0.35">
      <c r="A105" s="28" t="s">
        <v>49</v>
      </c>
      <c r="B105" s="39">
        <f>SUM(B95:B104)</f>
        <v>45861</v>
      </c>
      <c r="C105" s="39">
        <f t="shared" ref="C105:D105" si="23">SUM(C95:C104)</f>
        <v>95152</v>
      </c>
      <c r="D105" s="39">
        <f t="shared" si="23"/>
        <v>10749788</v>
      </c>
      <c r="E105" s="30">
        <f>D105/B105</f>
        <v>234.39933712740674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214">
        <v>3511</v>
      </c>
      <c r="C108" s="6">
        <f>SUM(H108:I108)</f>
        <v>8510</v>
      </c>
      <c r="D108" s="7">
        <v>955023</v>
      </c>
      <c r="E108" s="26">
        <f>D108/B108</f>
        <v>272.00882939333525</v>
      </c>
      <c r="F108" s="16"/>
      <c r="G108" s="16"/>
      <c r="H108" s="54">
        <v>3945</v>
      </c>
      <c r="I108" s="54">
        <v>4565</v>
      </c>
    </row>
    <row r="109" spans="1:9" ht="18.75" x14ac:dyDescent="0.3">
      <c r="A109" s="48" t="s">
        <v>97</v>
      </c>
      <c r="B109" s="8">
        <v>5006</v>
      </c>
      <c r="C109" s="6">
        <f t="shared" ref="C109:C121" si="24">SUM(H109:I109)</f>
        <v>9768</v>
      </c>
      <c r="D109" s="7">
        <v>1166959</v>
      </c>
      <c r="E109" s="26">
        <f t="shared" ref="E109:E121" si="25">D109/B109</f>
        <v>233.11206552137435</v>
      </c>
      <c r="F109" s="16"/>
      <c r="G109" s="16"/>
      <c r="H109" s="54">
        <v>4361</v>
      </c>
      <c r="I109" s="54">
        <v>5407</v>
      </c>
    </row>
    <row r="110" spans="1:9" ht="18.75" x14ac:dyDescent="0.3">
      <c r="A110" s="48" t="s">
        <v>98</v>
      </c>
      <c r="B110" s="8">
        <v>797</v>
      </c>
      <c r="C110" s="6">
        <f t="shared" si="24"/>
        <v>1879</v>
      </c>
      <c r="D110" s="8">
        <v>215664</v>
      </c>
      <c r="E110" s="26">
        <f t="shared" si="25"/>
        <v>270.59473023839399</v>
      </c>
      <c r="F110" s="16"/>
      <c r="G110" s="16"/>
      <c r="H110" s="54">
        <v>936</v>
      </c>
      <c r="I110" s="54">
        <v>943</v>
      </c>
    </row>
    <row r="111" spans="1:9" ht="18.75" x14ac:dyDescent="0.3">
      <c r="A111" s="48" t="s">
        <v>99</v>
      </c>
      <c r="B111" s="8">
        <v>6771</v>
      </c>
      <c r="C111" s="6">
        <f t="shared" si="24"/>
        <v>14845</v>
      </c>
      <c r="D111" s="8">
        <v>1667012</v>
      </c>
      <c r="E111" s="26">
        <f t="shared" si="25"/>
        <v>246.19878895288733</v>
      </c>
      <c r="F111" s="16"/>
      <c r="G111" s="16"/>
      <c r="H111" s="54">
        <v>6532</v>
      </c>
      <c r="I111" s="54">
        <v>8313</v>
      </c>
    </row>
    <row r="112" spans="1:9" ht="18.75" x14ac:dyDescent="0.3">
      <c r="A112" s="25" t="s">
        <v>100</v>
      </c>
      <c r="B112" s="8">
        <v>4118</v>
      </c>
      <c r="C112" s="6">
        <f t="shared" si="24"/>
        <v>9205</v>
      </c>
      <c r="D112" s="8">
        <v>1030702</v>
      </c>
      <c r="E112" s="26">
        <f t="shared" si="25"/>
        <v>250.29188926663429</v>
      </c>
      <c r="F112" s="16"/>
      <c r="G112" s="16"/>
      <c r="H112" s="54">
        <v>4097</v>
      </c>
      <c r="I112" s="54">
        <v>5108</v>
      </c>
    </row>
    <row r="113" spans="1:9" ht="18.75" x14ac:dyDescent="0.3">
      <c r="A113" s="25" t="s">
        <v>101</v>
      </c>
      <c r="B113" s="8">
        <v>3362</v>
      </c>
      <c r="C113" s="6">
        <f t="shared" si="24"/>
        <v>8164</v>
      </c>
      <c r="D113" s="8">
        <v>914758</v>
      </c>
      <c r="E113" s="26">
        <f t="shared" si="25"/>
        <v>272.08744794765022</v>
      </c>
      <c r="F113" s="16"/>
      <c r="G113" s="16"/>
      <c r="H113" s="54">
        <v>3914</v>
      </c>
      <c r="I113" s="54">
        <v>4250</v>
      </c>
    </row>
    <row r="114" spans="1:9" ht="18.75" x14ac:dyDescent="0.3">
      <c r="A114" s="25" t="s">
        <v>102</v>
      </c>
      <c r="B114" s="8">
        <v>7581</v>
      </c>
      <c r="C114" s="6">
        <f t="shared" si="24"/>
        <v>17409</v>
      </c>
      <c r="D114" s="8">
        <v>1935483</v>
      </c>
      <c r="E114" s="26">
        <f t="shared" si="25"/>
        <v>255.30708349821924</v>
      </c>
      <c r="F114" s="16"/>
      <c r="G114" s="16"/>
      <c r="H114" s="54">
        <v>7469</v>
      </c>
      <c r="I114" s="54">
        <v>9940</v>
      </c>
    </row>
    <row r="115" spans="1:9" ht="18.75" x14ac:dyDescent="0.3">
      <c r="A115" s="25" t="s">
        <v>103</v>
      </c>
      <c r="B115" s="8">
        <v>5192</v>
      </c>
      <c r="C115" s="6">
        <f t="shared" si="24"/>
        <v>12168</v>
      </c>
      <c r="D115" s="8">
        <v>1352953</v>
      </c>
      <c r="E115" s="26">
        <f t="shared" si="25"/>
        <v>260.58416795069337</v>
      </c>
      <c r="F115" s="16"/>
      <c r="G115" s="16"/>
      <c r="H115" s="54">
        <v>5875</v>
      </c>
      <c r="I115" s="54">
        <v>6293</v>
      </c>
    </row>
    <row r="116" spans="1:9" ht="18.75" x14ac:dyDescent="0.3">
      <c r="A116" s="25" t="s">
        <v>104</v>
      </c>
      <c r="B116" s="8">
        <v>4256</v>
      </c>
      <c r="C116" s="6">
        <f t="shared" si="24"/>
        <v>10192</v>
      </c>
      <c r="D116" s="8">
        <v>1129467</v>
      </c>
      <c r="E116" s="26">
        <f t="shared" si="25"/>
        <v>265.38228383458647</v>
      </c>
      <c r="F116" s="16"/>
      <c r="G116" s="16"/>
      <c r="H116" s="54">
        <v>4616</v>
      </c>
      <c r="I116" s="54">
        <v>5576</v>
      </c>
    </row>
    <row r="117" spans="1:9" ht="18.75" x14ac:dyDescent="0.3">
      <c r="A117" s="25" t="s">
        <v>105</v>
      </c>
      <c r="B117" s="8">
        <v>6292</v>
      </c>
      <c r="C117" s="6">
        <f t="shared" si="24"/>
        <v>13034</v>
      </c>
      <c r="D117" s="8">
        <v>1468768</v>
      </c>
      <c r="E117" s="26">
        <f t="shared" si="25"/>
        <v>233.4342021614749</v>
      </c>
      <c r="F117" s="16"/>
      <c r="G117" s="16"/>
      <c r="H117" s="54">
        <v>5354</v>
      </c>
      <c r="I117" s="54">
        <v>7680</v>
      </c>
    </row>
    <row r="118" spans="1:9" ht="18.75" x14ac:dyDescent="0.3">
      <c r="A118" s="25" t="s">
        <v>106</v>
      </c>
      <c r="B118" s="8">
        <v>7252</v>
      </c>
      <c r="C118" s="6">
        <f t="shared" si="24"/>
        <v>17122</v>
      </c>
      <c r="D118" s="8">
        <v>1916762</v>
      </c>
      <c r="E118" s="26">
        <f t="shared" si="25"/>
        <v>264.30805295091011</v>
      </c>
      <c r="F118" s="16"/>
      <c r="G118" s="16"/>
      <c r="H118" s="54">
        <v>7282</v>
      </c>
      <c r="I118" s="54">
        <v>9840</v>
      </c>
    </row>
    <row r="119" spans="1:9" ht="18.75" x14ac:dyDescent="0.3">
      <c r="A119" s="25" t="s">
        <v>107</v>
      </c>
      <c r="B119" s="8">
        <v>14374</v>
      </c>
      <c r="C119" s="6">
        <f t="shared" si="24"/>
        <v>32044</v>
      </c>
      <c r="D119" s="8">
        <v>3621220</v>
      </c>
      <c r="E119" s="26">
        <f t="shared" si="25"/>
        <v>251.92848198135522</v>
      </c>
      <c r="F119" s="16"/>
      <c r="G119" s="16"/>
      <c r="H119" s="54">
        <v>13486</v>
      </c>
      <c r="I119" s="54">
        <v>18558</v>
      </c>
    </row>
    <row r="120" spans="1:9" ht="18.75" x14ac:dyDescent="0.3">
      <c r="A120" s="25" t="s">
        <v>108</v>
      </c>
      <c r="B120" s="8">
        <v>4820</v>
      </c>
      <c r="C120" s="6">
        <f t="shared" si="24"/>
        <v>11289</v>
      </c>
      <c r="D120" s="8">
        <v>1263645</v>
      </c>
      <c r="E120" s="26">
        <f t="shared" si="25"/>
        <v>262.16701244813277</v>
      </c>
      <c r="F120" s="16"/>
      <c r="G120" s="16"/>
      <c r="H120" s="54">
        <v>5150</v>
      </c>
      <c r="I120" s="54">
        <v>6139</v>
      </c>
    </row>
    <row r="121" spans="1:9" ht="19.5" thickBot="1" x14ac:dyDescent="0.35">
      <c r="A121" s="25" t="s">
        <v>109</v>
      </c>
      <c r="B121" s="9">
        <v>7320</v>
      </c>
      <c r="C121" s="6">
        <f t="shared" si="24"/>
        <v>15929</v>
      </c>
      <c r="D121" s="8">
        <v>1786951</v>
      </c>
      <c r="E121" s="26">
        <f t="shared" si="25"/>
        <v>244.11898907103824</v>
      </c>
      <c r="F121" s="16"/>
      <c r="G121" s="16"/>
      <c r="H121" s="54">
        <v>7068</v>
      </c>
      <c r="I121" s="54">
        <v>8861</v>
      </c>
    </row>
    <row r="122" spans="1:9" ht="19.5" thickBot="1" x14ac:dyDescent="0.35">
      <c r="A122" s="28" t="s">
        <v>49</v>
      </c>
      <c r="B122" s="39">
        <f>SUM(B108:B121)</f>
        <v>80652</v>
      </c>
      <c r="C122" s="39">
        <f t="shared" ref="C122:D122" si="26">SUM(C108:C121)</f>
        <v>181558</v>
      </c>
      <c r="D122" s="39">
        <f t="shared" si="26"/>
        <v>20425367</v>
      </c>
      <c r="E122" s="30">
        <f>D122/B122</f>
        <v>253.25307493924515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1304</v>
      </c>
      <c r="C125" s="6">
        <f>SUM(H125:I125)</f>
        <v>3061</v>
      </c>
      <c r="D125" s="7">
        <v>344206</v>
      </c>
      <c r="E125" s="26">
        <f>D125/B125</f>
        <v>263.96165644171776</v>
      </c>
      <c r="F125" s="16"/>
      <c r="G125" s="16"/>
      <c r="H125" s="54">
        <v>1206</v>
      </c>
      <c r="I125" s="54">
        <v>1855</v>
      </c>
    </row>
    <row r="126" spans="1:9" ht="18.75" x14ac:dyDescent="0.3">
      <c r="A126" s="25" t="s">
        <v>112</v>
      </c>
      <c r="B126" s="8">
        <v>4061</v>
      </c>
      <c r="C126" s="6">
        <f t="shared" ref="C126:C135" si="27">SUM(H126:I126)</f>
        <v>8399</v>
      </c>
      <c r="D126" s="8">
        <v>953157</v>
      </c>
      <c r="E126" s="26">
        <f t="shared" ref="E126:E135" si="28">D126/B126</f>
        <v>234.70992366412213</v>
      </c>
      <c r="F126" s="16"/>
      <c r="G126" s="16"/>
      <c r="H126" s="54">
        <v>3254</v>
      </c>
      <c r="I126" s="54">
        <v>5145</v>
      </c>
    </row>
    <row r="127" spans="1:9" ht="18.75" x14ac:dyDescent="0.3">
      <c r="A127" s="25" t="s">
        <v>113</v>
      </c>
      <c r="B127" s="8">
        <v>1440</v>
      </c>
      <c r="C127" s="6">
        <f t="shared" si="27"/>
        <v>3027</v>
      </c>
      <c r="D127" s="8">
        <v>341432</v>
      </c>
      <c r="E127" s="26">
        <f t="shared" si="28"/>
        <v>237.10555555555555</v>
      </c>
      <c r="F127" s="16"/>
      <c r="G127" s="16"/>
      <c r="H127" s="54">
        <v>1232</v>
      </c>
      <c r="I127" s="54">
        <v>1795</v>
      </c>
    </row>
    <row r="128" spans="1:9" ht="18.75" x14ac:dyDescent="0.3">
      <c r="A128" s="25" t="s">
        <v>114</v>
      </c>
      <c r="B128" s="8">
        <v>4397</v>
      </c>
      <c r="C128" s="6">
        <f t="shared" si="27"/>
        <v>8742</v>
      </c>
      <c r="D128" s="8">
        <v>997195</v>
      </c>
      <c r="E128" s="26">
        <f t="shared" si="28"/>
        <v>226.78985672049126</v>
      </c>
      <c r="F128" s="16"/>
      <c r="G128" s="16"/>
      <c r="H128" s="54">
        <v>3778</v>
      </c>
      <c r="I128" s="54">
        <v>4964</v>
      </c>
    </row>
    <row r="129" spans="1:9" ht="18.75" x14ac:dyDescent="0.3">
      <c r="A129" s="25" t="s">
        <v>115</v>
      </c>
      <c r="B129" s="8">
        <v>6274</v>
      </c>
      <c r="C129" s="6">
        <f t="shared" si="27"/>
        <v>10868</v>
      </c>
      <c r="D129" s="8">
        <v>1267014</v>
      </c>
      <c r="E129" s="26">
        <f t="shared" si="28"/>
        <v>201.94676442460951</v>
      </c>
      <c r="F129" s="16"/>
      <c r="G129" s="16"/>
      <c r="H129" s="54">
        <v>4398</v>
      </c>
      <c r="I129" s="54">
        <v>6470</v>
      </c>
    </row>
    <row r="130" spans="1:9" ht="18.75" x14ac:dyDescent="0.3">
      <c r="A130" s="25" t="s">
        <v>116</v>
      </c>
      <c r="B130" s="8">
        <v>5564</v>
      </c>
      <c r="C130" s="6">
        <f t="shared" si="27"/>
        <v>12564</v>
      </c>
      <c r="D130" s="8">
        <v>1416191</v>
      </c>
      <c r="E130" s="26">
        <f t="shared" si="28"/>
        <v>254.52749820273183</v>
      </c>
      <c r="F130" s="16"/>
      <c r="G130" s="16"/>
      <c r="H130" s="54">
        <v>4781</v>
      </c>
      <c r="I130" s="54">
        <v>7783</v>
      </c>
    </row>
    <row r="131" spans="1:9" ht="18.75" x14ac:dyDescent="0.3">
      <c r="A131" s="25" t="s">
        <v>117</v>
      </c>
      <c r="B131" s="8">
        <v>5063</v>
      </c>
      <c r="C131" s="6">
        <f t="shared" si="27"/>
        <v>10478</v>
      </c>
      <c r="D131" s="8">
        <v>1202569</v>
      </c>
      <c r="E131" s="26">
        <f t="shared" si="28"/>
        <v>237.52103495951016</v>
      </c>
      <c r="F131" s="16"/>
      <c r="G131" s="16"/>
      <c r="H131" s="54">
        <v>4023</v>
      </c>
      <c r="I131" s="54">
        <v>6455</v>
      </c>
    </row>
    <row r="132" spans="1:9" ht="18.75" x14ac:dyDescent="0.3">
      <c r="A132" s="25" t="s">
        <v>118</v>
      </c>
      <c r="B132" s="8">
        <v>7747</v>
      </c>
      <c r="C132" s="6">
        <f t="shared" si="27"/>
        <v>16551</v>
      </c>
      <c r="D132" s="8">
        <v>1875443</v>
      </c>
      <c r="E132" s="26">
        <f t="shared" si="28"/>
        <v>242.08635600877759</v>
      </c>
      <c r="F132" s="16"/>
      <c r="G132" s="16"/>
      <c r="H132" s="54">
        <v>6140</v>
      </c>
      <c r="I132" s="54">
        <v>10411</v>
      </c>
    </row>
    <row r="133" spans="1:9" ht="18.75" x14ac:dyDescent="0.3">
      <c r="A133" s="25" t="s">
        <v>119</v>
      </c>
      <c r="B133" s="8">
        <v>6483</v>
      </c>
      <c r="C133" s="6">
        <f t="shared" si="27"/>
        <v>14589</v>
      </c>
      <c r="D133" s="8">
        <v>1652082</v>
      </c>
      <c r="E133" s="26">
        <f t="shared" si="28"/>
        <v>254.83294770939381</v>
      </c>
      <c r="F133" s="16"/>
      <c r="G133" s="16"/>
      <c r="H133" s="54">
        <v>5590</v>
      </c>
      <c r="I133" s="54">
        <v>8999</v>
      </c>
    </row>
    <row r="134" spans="1:9" ht="18.75" x14ac:dyDescent="0.3">
      <c r="A134" s="46" t="s">
        <v>120</v>
      </c>
      <c r="B134" s="8">
        <v>6651</v>
      </c>
      <c r="C134" s="6">
        <f t="shared" si="27"/>
        <v>14059</v>
      </c>
      <c r="D134" s="8">
        <v>1654518</v>
      </c>
      <c r="E134" s="26">
        <f t="shared" si="28"/>
        <v>248.76229138475418</v>
      </c>
      <c r="F134" s="16"/>
      <c r="G134" s="16"/>
      <c r="H134" s="54">
        <v>5303</v>
      </c>
      <c r="I134" s="54">
        <v>8756</v>
      </c>
    </row>
    <row r="135" spans="1:9" ht="19.5" thickBot="1" x14ac:dyDescent="0.35">
      <c r="A135" s="46" t="s">
        <v>121</v>
      </c>
      <c r="B135" s="55">
        <v>5014</v>
      </c>
      <c r="C135" s="6">
        <f t="shared" si="27"/>
        <v>8664</v>
      </c>
      <c r="D135" s="8">
        <v>1004748</v>
      </c>
      <c r="E135" s="26">
        <f t="shared" si="28"/>
        <v>200.38851216593537</v>
      </c>
      <c r="F135" s="16"/>
      <c r="G135" s="16"/>
      <c r="H135" s="54">
        <v>3460</v>
      </c>
      <c r="I135" s="54">
        <v>5204</v>
      </c>
    </row>
    <row r="136" spans="1:9" ht="19.5" thickBot="1" x14ac:dyDescent="0.35">
      <c r="A136" s="28" t="s">
        <v>49</v>
      </c>
      <c r="B136" s="39">
        <f>SUM(B125:B135)</f>
        <v>53998</v>
      </c>
      <c r="C136" s="39">
        <f t="shared" ref="C136:D136" si="29">SUM(C125:C135)</f>
        <v>111002</v>
      </c>
      <c r="D136" s="39">
        <f t="shared" si="29"/>
        <v>12708555</v>
      </c>
      <c r="E136" s="30">
        <f>D136/B136</f>
        <v>235.35232786399496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559745</v>
      </c>
      <c r="C138" s="49">
        <f>SUM(C136+C122+C105+C92+C79+C70+C58+C48+C32+C16)</f>
        <v>1187574</v>
      </c>
      <c r="D138" s="49">
        <f>SUM(D136+D122+D105+D92+D79+D70+D58+D48+D32+D16)</f>
        <v>134409179</v>
      </c>
      <c r="E138" s="42">
        <f>D138/B138</f>
        <v>240.12573403960732</v>
      </c>
      <c r="F138" s="16"/>
      <c r="G138" s="16"/>
      <c r="H138" s="54">
        <f>SUM(H8:H136)</f>
        <v>506038</v>
      </c>
      <c r="I138" s="54">
        <f>SUM(I8:I136)</f>
        <v>681536</v>
      </c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D87" sqref="D87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11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11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11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11" ht="18.75" x14ac:dyDescent="0.3">
      <c r="A4" s="279" t="s">
        <v>129</v>
      </c>
      <c r="B4" s="279"/>
      <c r="C4" s="279"/>
      <c r="D4" s="279"/>
      <c r="E4" s="279"/>
      <c r="F4" s="16"/>
      <c r="G4" s="16"/>
      <c r="H4" s="16"/>
      <c r="I4" s="16"/>
    </row>
    <row r="5" spans="1:11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11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11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  <c r="K7" s="266"/>
    </row>
    <row r="8" spans="1:11" ht="18.75" x14ac:dyDescent="0.3">
      <c r="A8" s="23" t="s">
        <v>11</v>
      </c>
      <c r="B8" s="14">
        <v>6514</v>
      </c>
      <c r="C8" s="12">
        <f>H8+I8</f>
        <v>14597</v>
      </c>
      <c r="D8" s="13">
        <v>1642858</v>
      </c>
      <c r="E8" s="24">
        <f>D8/B8</f>
        <v>252.20417562173779</v>
      </c>
      <c r="F8" s="16"/>
      <c r="G8" s="16"/>
      <c r="H8" s="54">
        <v>6436</v>
      </c>
      <c r="I8" s="54">
        <v>8161</v>
      </c>
    </row>
    <row r="9" spans="1:11" ht="18.75" x14ac:dyDescent="0.3">
      <c r="A9" s="25" t="s">
        <v>12</v>
      </c>
      <c r="B9" s="2">
        <v>5290</v>
      </c>
      <c r="C9" s="12">
        <f t="shared" ref="C9:C15" si="0">H9+I9</f>
        <v>10969</v>
      </c>
      <c r="D9" s="2">
        <v>1258198</v>
      </c>
      <c r="E9" s="24">
        <f t="shared" ref="E9:E15" si="1">D9/B9</f>
        <v>237.84461247637051</v>
      </c>
      <c r="F9" s="16"/>
      <c r="G9" s="16"/>
      <c r="H9" s="54">
        <v>4823</v>
      </c>
      <c r="I9" s="54">
        <v>6146</v>
      </c>
    </row>
    <row r="10" spans="1:11" ht="18.75" x14ac:dyDescent="0.3">
      <c r="A10" s="25" t="s">
        <v>13</v>
      </c>
      <c r="B10" s="2">
        <v>5572</v>
      </c>
      <c r="C10" s="12">
        <f t="shared" si="0"/>
        <v>11302</v>
      </c>
      <c r="D10" s="2">
        <v>1302397</v>
      </c>
      <c r="E10" s="24">
        <f t="shared" si="1"/>
        <v>233.73959081119884</v>
      </c>
      <c r="F10" s="16"/>
      <c r="G10" s="16"/>
      <c r="H10" s="54">
        <v>4938</v>
      </c>
      <c r="I10" s="54">
        <v>6364</v>
      </c>
    </row>
    <row r="11" spans="1:11" ht="18.75" x14ac:dyDescent="0.3">
      <c r="A11" s="25" t="s">
        <v>14</v>
      </c>
      <c r="B11" s="2">
        <v>7243</v>
      </c>
      <c r="C11" s="12">
        <f t="shared" si="0"/>
        <v>15313</v>
      </c>
      <c r="D11" s="2">
        <v>1729659</v>
      </c>
      <c r="E11" s="24">
        <f t="shared" si="1"/>
        <v>238.80422476874224</v>
      </c>
      <c r="F11" s="16"/>
      <c r="G11" s="16"/>
      <c r="H11" s="54">
        <v>6832</v>
      </c>
      <c r="I11" s="54">
        <v>8481</v>
      </c>
    </row>
    <row r="12" spans="1:11" ht="18.75" x14ac:dyDescent="0.3">
      <c r="A12" s="25" t="s">
        <v>15</v>
      </c>
      <c r="B12" s="2">
        <v>1827</v>
      </c>
      <c r="C12" s="12">
        <f t="shared" si="0"/>
        <v>4076</v>
      </c>
      <c r="D12" s="2">
        <v>461596</v>
      </c>
      <c r="E12" s="24">
        <f t="shared" si="1"/>
        <v>252.65243568691844</v>
      </c>
      <c r="F12" s="16"/>
      <c r="G12" s="16"/>
      <c r="H12" s="54">
        <v>1947</v>
      </c>
      <c r="I12" s="54">
        <v>2129</v>
      </c>
    </row>
    <row r="13" spans="1:11" ht="18.75" x14ac:dyDescent="0.3">
      <c r="A13" s="25" t="s">
        <v>16</v>
      </c>
      <c r="B13" s="2">
        <v>7616</v>
      </c>
      <c r="C13" s="12">
        <f t="shared" si="0"/>
        <v>17155</v>
      </c>
      <c r="D13" s="2">
        <v>1950413</v>
      </c>
      <c r="E13" s="24">
        <f t="shared" si="1"/>
        <v>256.09414390756302</v>
      </c>
      <c r="F13" s="16"/>
      <c r="G13" s="16"/>
      <c r="H13" s="54">
        <v>7858</v>
      </c>
      <c r="I13" s="54">
        <v>9297</v>
      </c>
    </row>
    <row r="14" spans="1:11" ht="18.75" x14ac:dyDescent="0.3">
      <c r="A14" s="25" t="s">
        <v>17</v>
      </c>
      <c r="B14" s="2">
        <v>2685</v>
      </c>
      <c r="C14" s="12">
        <f t="shared" si="0"/>
        <v>5398</v>
      </c>
      <c r="D14" s="2">
        <v>618204</v>
      </c>
      <c r="E14" s="24">
        <f t="shared" si="1"/>
        <v>230.24357541899442</v>
      </c>
      <c r="F14" s="16"/>
      <c r="G14" s="16"/>
      <c r="H14" s="54">
        <v>2434</v>
      </c>
      <c r="I14" s="54">
        <v>2964</v>
      </c>
    </row>
    <row r="15" spans="1:11" ht="19.5" thickBot="1" x14ac:dyDescent="0.35">
      <c r="A15" s="27" t="s">
        <v>18</v>
      </c>
      <c r="B15" s="3">
        <v>9137</v>
      </c>
      <c r="C15" s="12">
        <f t="shared" si="0"/>
        <v>18719</v>
      </c>
      <c r="D15" s="10">
        <v>2159894</v>
      </c>
      <c r="E15" s="24">
        <f t="shared" si="1"/>
        <v>236.38984349348803</v>
      </c>
      <c r="F15" s="16"/>
      <c r="G15" s="16"/>
      <c r="H15" s="54">
        <v>8350</v>
      </c>
      <c r="I15" s="54">
        <v>10369</v>
      </c>
    </row>
    <row r="16" spans="1:11" ht="19.5" thickBot="1" x14ac:dyDescent="0.35">
      <c r="A16" s="28" t="s">
        <v>19</v>
      </c>
      <c r="B16" s="29">
        <f>SUM(B8:B15)</f>
        <v>45884</v>
      </c>
      <c r="C16" s="29">
        <f t="shared" ref="C16:D16" si="2">SUM(C8:C15)</f>
        <v>97529</v>
      </c>
      <c r="D16" s="29">
        <f t="shared" si="2"/>
        <v>11123219</v>
      </c>
      <c r="E16" s="30">
        <f>D16/B16</f>
        <v>242.42042977944382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265" t="s">
        <v>21</v>
      </c>
      <c r="B19" s="271">
        <v>12808</v>
      </c>
      <c r="C19" s="13">
        <f>H19+I19</f>
        <v>25666</v>
      </c>
      <c r="D19" s="5">
        <v>2978347</v>
      </c>
      <c r="E19" s="24">
        <f>D19/B19</f>
        <v>232.53802311055591</v>
      </c>
      <c r="F19" s="37"/>
      <c r="G19" s="37"/>
      <c r="H19" s="54">
        <v>11261</v>
      </c>
      <c r="I19" s="54">
        <v>14405</v>
      </c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5931</v>
      </c>
      <c r="C20" s="2">
        <f t="shared" ref="C20:C31" si="3">H20+I20</f>
        <v>11409</v>
      </c>
      <c r="D20" s="2">
        <v>1329180</v>
      </c>
      <c r="E20" s="24">
        <f t="shared" ref="E20:E32" si="4">D20/B20</f>
        <v>224.10723318158827</v>
      </c>
      <c r="F20" s="37"/>
      <c r="G20" s="37"/>
      <c r="H20" s="54">
        <v>4923</v>
      </c>
      <c r="I20" s="54">
        <v>6486</v>
      </c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5206</v>
      </c>
      <c r="C21" s="2">
        <f t="shared" si="3"/>
        <v>10690</v>
      </c>
      <c r="D21" s="8">
        <v>1227781</v>
      </c>
      <c r="E21" s="24">
        <f t="shared" si="4"/>
        <v>235.8396081444487</v>
      </c>
      <c r="F21" s="1"/>
      <c r="G21" s="1"/>
      <c r="H21" s="54">
        <v>4648</v>
      </c>
      <c r="I21" s="54">
        <v>6042</v>
      </c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6575</v>
      </c>
      <c r="C22" s="2">
        <f t="shared" si="3"/>
        <v>13766</v>
      </c>
      <c r="D22" s="8">
        <v>1574472</v>
      </c>
      <c r="E22" s="24">
        <f t="shared" si="4"/>
        <v>239.46342205323194</v>
      </c>
      <c r="F22" s="1"/>
      <c r="G22" s="1"/>
      <c r="H22" s="54">
        <v>6190</v>
      </c>
      <c r="I22" s="54">
        <v>7576</v>
      </c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4224</v>
      </c>
      <c r="C23" s="2">
        <f t="shared" si="3"/>
        <v>9324</v>
      </c>
      <c r="D23" s="8">
        <v>1052502</v>
      </c>
      <c r="E23" s="24">
        <f t="shared" si="4"/>
        <v>249.171875</v>
      </c>
      <c r="F23" s="1"/>
      <c r="G23" s="1"/>
      <c r="H23" s="54">
        <v>4201</v>
      </c>
      <c r="I23" s="54">
        <v>5123</v>
      </c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2754</v>
      </c>
      <c r="C24" s="2">
        <f t="shared" si="3"/>
        <v>6079</v>
      </c>
      <c r="D24" s="8">
        <v>686117</v>
      </c>
      <c r="E24" s="24">
        <f t="shared" si="4"/>
        <v>249.13471314451706</v>
      </c>
      <c r="F24" s="1"/>
      <c r="G24" s="1"/>
      <c r="H24" s="54">
        <v>2719</v>
      </c>
      <c r="I24" s="54">
        <v>3360</v>
      </c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7364</v>
      </c>
      <c r="C25" s="2">
        <f t="shared" si="3"/>
        <v>15515</v>
      </c>
      <c r="D25" s="8">
        <v>1779661</v>
      </c>
      <c r="E25" s="24">
        <f t="shared" si="4"/>
        <v>241.67042368278109</v>
      </c>
      <c r="F25" s="1"/>
      <c r="G25" s="1"/>
      <c r="H25" s="54">
        <v>6882</v>
      </c>
      <c r="I25" s="54">
        <v>8633</v>
      </c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6734</v>
      </c>
      <c r="C26" s="2">
        <f t="shared" si="3"/>
        <v>15060</v>
      </c>
      <c r="D26" s="8">
        <v>1716836</v>
      </c>
      <c r="E26" s="24">
        <f t="shared" si="4"/>
        <v>254.95040095040096</v>
      </c>
      <c r="F26" s="1"/>
      <c r="G26" s="1"/>
      <c r="H26" s="54">
        <v>7072</v>
      </c>
      <c r="I26" s="54">
        <v>7988</v>
      </c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8719</v>
      </c>
      <c r="C27" s="2">
        <f t="shared" si="3"/>
        <v>17892</v>
      </c>
      <c r="D27" s="8">
        <v>2054497</v>
      </c>
      <c r="E27" s="24">
        <f t="shared" si="4"/>
        <v>235.63447643078334</v>
      </c>
      <c r="F27" s="1"/>
      <c r="G27" s="1"/>
      <c r="H27" s="54">
        <v>7559</v>
      </c>
      <c r="I27" s="54">
        <v>10333</v>
      </c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5777</v>
      </c>
      <c r="C28" s="2">
        <f t="shared" si="3"/>
        <v>13686</v>
      </c>
      <c r="D28" s="8">
        <v>1531827</v>
      </c>
      <c r="E28" s="24">
        <f t="shared" si="4"/>
        <v>265.15959840747792</v>
      </c>
      <c r="F28" s="1"/>
      <c r="G28" s="1"/>
      <c r="H28" s="54">
        <v>6208</v>
      </c>
      <c r="I28" s="54">
        <v>7478</v>
      </c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4800</v>
      </c>
      <c r="C29" s="2">
        <f t="shared" si="3"/>
        <v>10573</v>
      </c>
      <c r="D29" s="8">
        <v>1192515</v>
      </c>
      <c r="E29" s="24">
        <f t="shared" si="4"/>
        <v>248.44062500000001</v>
      </c>
      <c r="F29" s="1"/>
      <c r="G29" s="1"/>
      <c r="H29" s="54">
        <v>4721</v>
      </c>
      <c r="I29" s="54">
        <v>5852</v>
      </c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5071</v>
      </c>
      <c r="C30" s="2">
        <f t="shared" si="3"/>
        <v>11432</v>
      </c>
      <c r="D30" s="7">
        <v>1303494</v>
      </c>
      <c r="E30" s="24">
        <f t="shared" si="4"/>
        <v>257.04870834154997</v>
      </c>
      <c r="F30" s="1"/>
      <c r="G30" s="1"/>
      <c r="H30" s="54">
        <v>5303</v>
      </c>
      <c r="I30" s="54">
        <v>6129</v>
      </c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6">
        <v>1710</v>
      </c>
      <c r="C31" s="10">
        <f t="shared" si="3"/>
        <v>3775</v>
      </c>
      <c r="D31" s="56">
        <v>430555</v>
      </c>
      <c r="E31" s="24">
        <f t="shared" si="4"/>
        <v>251.78654970760235</v>
      </c>
      <c r="F31" s="1"/>
      <c r="G31" s="1"/>
      <c r="H31" s="54">
        <v>1784</v>
      </c>
      <c r="I31" s="54">
        <v>1991</v>
      </c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77673</v>
      </c>
      <c r="C32" s="39">
        <f t="shared" ref="C32:D32" si="5">SUM(C19:C31)</f>
        <v>164867</v>
      </c>
      <c r="D32" s="39">
        <f t="shared" si="5"/>
        <v>18857784</v>
      </c>
      <c r="E32" s="30">
        <f t="shared" si="4"/>
        <v>242.78428797651694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7532</v>
      </c>
      <c r="C35" s="6">
        <f>SUM(H35+I35)</f>
        <v>15915</v>
      </c>
      <c r="D35" s="7">
        <v>1856760</v>
      </c>
      <c r="E35" s="26">
        <f>D35/B35</f>
        <v>246.51619755708975</v>
      </c>
      <c r="F35" s="16"/>
      <c r="G35" s="16"/>
      <c r="H35" s="54">
        <v>6328</v>
      </c>
      <c r="I35" s="54">
        <v>9587</v>
      </c>
    </row>
    <row r="36" spans="1:9" ht="18.75" x14ac:dyDescent="0.3">
      <c r="A36" s="25" t="s">
        <v>37</v>
      </c>
      <c r="B36" s="8">
        <v>7519</v>
      </c>
      <c r="C36" s="6">
        <f t="shared" ref="C36:C47" si="6">SUM(H36+I36)</f>
        <v>15235</v>
      </c>
      <c r="D36" s="8">
        <v>1746913</v>
      </c>
      <c r="E36" s="26">
        <f t="shared" ref="E36:E47" si="7">D36/B36</f>
        <v>232.33315600478787</v>
      </c>
      <c r="F36" s="16"/>
      <c r="G36" s="16"/>
      <c r="H36" s="54">
        <v>5901</v>
      </c>
      <c r="I36" s="54">
        <v>9334</v>
      </c>
    </row>
    <row r="37" spans="1:9" ht="18.75" x14ac:dyDescent="0.3">
      <c r="A37" s="25" t="s">
        <v>38</v>
      </c>
      <c r="B37" s="8">
        <v>8899</v>
      </c>
      <c r="C37" s="6">
        <f t="shared" si="6"/>
        <v>18632</v>
      </c>
      <c r="D37" s="8">
        <v>2121436</v>
      </c>
      <c r="E37" s="26">
        <f t="shared" si="7"/>
        <v>238.39038094167884</v>
      </c>
      <c r="F37" s="16"/>
      <c r="G37" s="16"/>
      <c r="H37" s="54">
        <v>7426</v>
      </c>
      <c r="I37" s="54">
        <v>11206</v>
      </c>
    </row>
    <row r="38" spans="1:9" ht="18.75" x14ac:dyDescent="0.3">
      <c r="A38" s="25" t="s">
        <v>39</v>
      </c>
      <c r="B38" s="8">
        <v>4332</v>
      </c>
      <c r="C38" s="6">
        <f t="shared" si="6"/>
        <v>9379</v>
      </c>
      <c r="D38" s="8">
        <v>1073983</v>
      </c>
      <c r="E38" s="26">
        <f t="shared" si="7"/>
        <v>247.91851338873499</v>
      </c>
      <c r="F38" s="16"/>
      <c r="G38" s="16"/>
      <c r="H38" s="54">
        <v>3633</v>
      </c>
      <c r="I38" s="54">
        <v>5746</v>
      </c>
    </row>
    <row r="39" spans="1:9" ht="18.75" x14ac:dyDescent="0.3">
      <c r="A39" s="25" t="s">
        <v>40</v>
      </c>
      <c r="B39" s="8">
        <v>6886</v>
      </c>
      <c r="C39" s="6">
        <f t="shared" si="6"/>
        <v>15390</v>
      </c>
      <c r="D39" s="8">
        <v>1750536</v>
      </c>
      <c r="E39" s="26">
        <f t="shared" si="7"/>
        <v>254.21667150740632</v>
      </c>
      <c r="F39" s="16"/>
      <c r="G39" s="16"/>
      <c r="H39" s="54">
        <v>6962</v>
      </c>
      <c r="I39" s="54">
        <v>8428</v>
      </c>
    </row>
    <row r="40" spans="1:9" ht="18.75" x14ac:dyDescent="0.3">
      <c r="A40" s="25" t="s">
        <v>41</v>
      </c>
      <c r="B40" s="8">
        <v>4496</v>
      </c>
      <c r="C40" s="6">
        <f t="shared" si="6"/>
        <v>9073</v>
      </c>
      <c r="D40" s="8">
        <v>1094291</v>
      </c>
      <c r="E40" s="26">
        <f t="shared" si="7"/>
        <v>243.39212633451956</v>
      </c>
      <c r="F40" s="16"/>
      <c r="G40" s="16"/>
      <c r="H40" s="54">
        <v>3647</v>
      </c>
      <c r="I40" s="54">
        <v>5426</v>
      </c>
    </row>
    <row r="41" spans="1:9" ht="18.75" x14ac:dyDescent="0.3">
      <c r="A41" s="25" t="s">
        <v>42</v>
      </c>
      <c r="B41" s="8">
        <v>5407</v>
      </c>
      <c r="C41" s="6">
        <f t="shared" si="6"/>
        <v>11854</v>
      </c>
      <c r="D41" s="8">
        <v>1344621</v>
      </c>
      <c r="E41" s="26">
        <f t="shared" si="7"/>
        <v>248.68152395043461</v>
      </c>
      <c r="F41" s="16"/>
      <c r="G41" s="16"/>
      <c r="H41" s="54">
        <v>5260</v>
      </c>
      <c r="I41" s="54">
        <v>6594</v>
      </c>
    </row>
    <row r="42" spans="1:9" ht="18.75" x14ac:dyDescent="0.3">
      <c r="A42" s="25" t="s">
        <v>43</v>
      </c>
      <c r="B42" s="8">
        <v>8513</v>
      </c>
      <c r="C42" s="6">
        <f t="shared" si="6"/>
        <v>19086</v>
      </c>
      <c r="D42" s="8">
        <v>2165240</v>
      </c>
      <c r="E42" s="26">
        <f t="shared" si="7"/>
        <v>254.34511922941383</v>
      </c>
      <c r="F42" s="16"/>
      <c r="G42" s="16"/>
      <c r="H42" s="54">
        <v>7967</v>
      </c>
      <c r="I42" s="54">
        <v>11119</v>
      </c>
    </row>
    <row r="43" spans="1:9" ht="18.75" x14ac:dyDescent="0.3">
      <c r="A43" s="25" t="s">
        <v>44</v>
      </c>
      <c r="B43" s="8">
        <v>5707</v>
      </c>
      <c r="C43" s="6">
        <f t="shared" si="6"/>
        <v>12461</v>
      </c>
      <c r="D43" s="8">
        <v>1417073</v>
      </c>
      <c r="E43" s="26">
        <f t="shared" si="7"/>
        <v>248.3043630629052</v>
      </c>
      <c r="F43" s="16"/>
      <c r="G43" s="16"/>
      <c r="H43" s="54">
        <v>5071</v>
      </c>
      <c r="I43" s="54">
        <v>7390</v>
      </c>
    </row>
    <row r="44" spans="1:9" ht="18.75" x14ac:dyDescent="0.3">
      <c r="A44" s="25" t="s">
        <v>45</v>
      </c>
      <c r="B44" s="8">
        <v>4713</v>
      </c>
      <c r="C44" s="6">
        <f t="shared" si="6"/>
        <v>9758</v>
      </c>
      <c r="D44" s="8">
        <v>1104516</v>
      </c>
      <c r="E44" s="26">
        <f t="shared" si="7"/>
        <v>234.35518777848503</v>
      </c>
      <c r="F44" s="16"/>
      <c r="G44" s="16"/>
      <c r="H44" s="54">
        <v>3719</v>
      </c>
      <c r="I44" s="54">
        <v>6039</v>
      </c>
    </row>
    <row r="45" spans="1:9" ht="18.75" x14ac:dyDescent="0.3">
      <c r="A45" s="25" t="s">
        <v>46</v>
      </c>
      <c r="B45" s="8">
        <v>6272</v>
      </c>
      <c r="C45" s="6">
        <f t="shared" si="6"/>
        <v>13692</v>
      </c>
      <c r="D45" s="8">
        <v>1555085</v>
      </c>
      <c r="E45" s="26">
        <f t="shared" si="7"/>
        <v>247.94084821428572</v>
      </c>
      <c r="F45" s="16"/>
      <c r="G45" s="16"/>
      <c r="H45" s="54">
        <v>5709</v>
      </c>
      <c r="I45" s="54">
        <v>7983</v>
      </c>
    </row>
    <row r="46" spans="1:9" ht="18.75" x14ac:dyDescent="0.3">
      <c r="A46" s="38" t="s">
        <v>47</v>
      </c>
      <c r="B46" s="8">
        <v>5945</v>
      </c>
      <c r="C46" s="6">
        <f t="shared" si="6"/>
        <v>12685</v>
      </c>
      <c r="D46" s="11">
        <v>1444400</v>
      </c>
      <c r="E46" s="26">
        <f t="shared" si="7"/>
        <v>242.96047098402019</v>
      </c>
      <c r="F46" s="16"/>
      <c r="G46" s="16"/>
      <c r="H46" s="54">
        <v>5401</v>
      </c>
      <c r="I46" s="54">
        <v>7284</v>
      </c>
    </row>
    <row r="47" spans="1:9" ht="19.5" thickBot="1" x14ac:dyDescent="0.35">
      <c r="A47" s="38" t="s">
        <v>48</v>
      </c>
      <c r="B47" s="55">
        <v>4619</v>
      </c>
      <c r="C47" s="6">
        <f t="shared" si="6"/>
        <v>9599</v>
      </c>
      <c r="D47" s="11">
        <v>1094872</v>
      </c>
      <c r="E47" s="26">
        <f t="shared" si="7"/>
        <v>237.03658800606192</v>
      </c>
      <c r="F47" s="16"/>
      <c r="G47" s="16"/>
      <c r="H47" s="54">
        <v>4011</v>
      </c>
      <c r="I47" s="54">
        <v>5588</v>
      </c>
    </row>
    <row r="48" spans="1:9" ht="19.5" thickBot="1" x14ac:dyDescent="0.35">
      <c r="A48" s="28" t="s">
        <v>49</v>
      </c>
      <c r="B48" s="39">
        <f>SUM(B35:B47)</f>
        <v>80840</v>
      </c>
      <c r="C48" s="39">
        <f t="shared" ref="C48:D48" si="8">SUM(C35:C47)</f>
        <v>172759</v>
      </c>
      <c r="D48" s="39">
        <f t="shared" si="8"/>
        <v>19769726</v>
      </c>
      <c r="E48" s="30">
        <f>D48/B48</f>
        <v>244.55376051459675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4276</v>
      </c>
      <c r="C51" s="6">
        <f>SUM(H51:I51)</f>
        <v>8971</v>
      </c>
      <c r="D51" s="7">
        <v>1029639</v>
      </c>
      <c r="E51" s="26">
        <f>D51/B51</f>
        <v>240.79490177736201</v>
      </c>
      <c r="F51" s="16"/>
      <c r="G51" s="16"/>
      <c r="H51" s="54">
        <v>3693</v>
      </c>
      <c r="I51" s="54">
        <v>5278</v>
      </c>
    </row>
    <row r="52" spans="1:9" ht="18.75" x14ac:dyDescent="0.3">
      <c r="A52" s="25" t="s">
        <v>52</v>
      </c>
      <c r="B52" s="8">
        <v>7097</v>
      </c>
      <c r="C52" s="6">
        <f t="shared" ref="C52:C57" si="9">SUM(H52:I52)</f>
        <v>16385</v>
      </c>
      <c r="D52" s="8">
        <v>1862379</v>
      </c>
      <c r="E52" s="26">
        <f t="shared" ref="E52:E57" si="10">D52/B52</f>
        <v>262.41778216147668</v>
      </c>
      <c r="F52" s="16"/>
      <c r="G52" s="16"/>
      <c r="H52" s="54">
        <v>7467</v>
      </c>
      <c r="I52" s="54">
        <v>8918</v>
      </c>
    </row>
    <row r="53" spans="1:9" ht="18.75" x14ac:dyDescent="0.3">
      <c r="A53" s="25" t="s">
        <v>53</v>
      </c>
      <c r="B53" s="8">
        <v>18649</v>
      </c>
      <c r="C53" s="6">
        <f t="shared" si="9"/>
        <v>38049</v>
      </c>
      <c r="D53" s="8">
        <v>4341248</v>
      </c>
      <c r="E53" s="26">
        <f t="shared" si="10"/>
        <v>232.78717357499062</v>
      </c>
      <c r="F53" s="16"/>
      <c r="G53" s="16"/>
      <c r="H53" s="54">
        <v>15263</v>
      </c>
      <c r="I53" s="54">
        <v>22786</v>
      </c>
    </row>
    <row r="54" spans="1:9" ht="18.75" x14ac:dyDescent="0.3">
      <c r="A54" s="25" t="s">
        <v>54</v>
      </c>
      <c r="B54" s="8">
        <v>5741</v>
      </c>
      <c r="C54" s="6">
        <f t="shared" si="9"/>
        <v>12468</v>
      </c>
      <c r="D54" s="8">
        <v>1413529</v>
      </c>
      <c r="E54" s="26">
        <f t="shared" si="10"/>
        <v>246.21651280264763</v>
      </c>
      <c r="F54" s="16"/>
      <c r="G54" s="16"/>
      <c r="H54" s="54">
        <v>5399</v>
      </c>
      <c r="I54" s="54">
        <v>7069</v>
      </c>
    </row>
    <row r="55" spans="1:9" ht="18.75" x14ac:dyDescent="0.3">
      <c r="A55" s="25" t="s">
        <v>55</v>
      </c>
      <c r="B55" s="8">
        <v>4696</v>
      </c>
      <c r="C55" s="6">
        <f t="shared" si="9"/>
        <v>9837</v>
      </c>
      <c r="D55" s="8">
        <v>1131098</v>
      </c>
      <c r="E55" s="26">
        <f t="shared" si="10"/>
        <v>240.86413969335604</v>
      </c>
      <c r="F55" s="16"/>
      <c r="G55" s="16"/>
      <c r="H55" s="54">
        <v>4442</v>
      </c>
      <c r="I55" s="54">
        <v>5395</v>
      </c>
    </row>
    <row r="56" spans="1:9" ht="18.75" x14ac:dyDescent="0.3">
      <c r="A56" s="25" t="s">
        <v>56</v>
      </c>
      <c r="B56" s="8">
        <v>4631</v>
      </c>
      <c r="C56" s="6">
        <f t="shared" si="9"/>
        <v>9357</v>
      </c>
      <c r="D56" s="8">
        <v>1064235</v>
      </c>
      <c r="E56" s="26">
        <f t="shared" si="10"/>
        <v>229.8067372057871</v>
      </c>
      <c r="F56" s="16"/>
      <c r="G56" s="16"/>
      <c r="H56" s="54">
        <v>3982</v>
      </c>
      <c r="I56" s="54">
        <v>5375</v>
      </c>
    </row>
    <row r="57" spans="1:9" ht="19.5" thickBot="1" x14ac:dyDescent="0.35">
      <c r="A57" s="25" t="s">
        <v>57</v>
      </c>
      <c r="B57" s="9">
        <v>6643</v>
      </c>
      <c r="C57" s="6">
        <f t="shared" si="9"/>
        <v>13694</v>
      </c>
      <c r="D57" s="8">
        <v>1559907</v>
      </c>
      <c r="E57" s="26">
        <f t="shared" si="10"/>
        <v>234.81965979226254</v>
      </c>
      <c r="F57" s="16"/>
      <c r="G57" s="16"/>
      <c r="H57" s="54">
        <v>6105</v>
      </c>
      <c r="I57" s="54">
        <v>7589</v>
      </c>
    </row>
    <row r="58" spans="1:9" ht="19.5" thickBot="1" x14ac:dyDescent="0.35">
      <c r="A58" s="28" t="s">
        <v>49</v>
      </c>
      <c r="B58" s="39">
        <f>SUM(B51:B57)</f>
        <v>51733</v>
      </c>
      <c r="C58" s="39">
        <f t="shared" ref="C58:D58" si="11">SUM(C51:C57)</f>
        <v>108761</v>
      </c>
      <c r="D58" s="39">
        <f t="shared" si="11"/>
        <v>12402035</v>
      </c>
      <c r="E58" s="30">
        <f>D58/B58</f>
        <v>239.73160265207895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7166</v>
      </c>
      <c r="C61" s="6">
        <f>SUM(H61:I61)</f>
        <v>15487</v>
      </c>
      <c r="D61" s="7">
        <v>1756748</v>
      </c>
      <c r="E61" s="26">
        <f>D61/B61</f>
        <v>245.15043259838126</v>
      </c>
      <c r="F61" s="16"/>
      <c r="G61" s="16"/>
      <c r="H61" s="54">
        <v>6401</v>
      </c>
      <c r="I61" s="54">
        <v>9086</v>
      </c>
    </row>
    <row r="62" spans="1:9" ht="18.75" x14ac:dyDescent="0.3">
      <c r="A62" s="25" t="s">
        <v>60</v>
      </c>
      <c r="B62" s="8">
        <v>7588</v>
      </c>
      <c r="C62" s="6">
        <f t="shared" ref="C62:C69" si="12">SUM(H62:I62)</f>
        <v>15933</v>
      </c>
      <c r="D62" s="8">
        <v>1819422</v>
      </c>
      <c r="E62" s="26">
        <f t="shared" ref="E62:E69" si="13">D62/B62</f>
        <v>239.77622561939904</v>
      </c>
      <c r="F62" s="16"/>
      <c r="G62" s="16"/>
      <c r="H62" s="54">
        <v>6329</v>
      </c>
      <c r="I62" s="54">
        <v>9604</v>
      </c>
    </row>
    <row r="63" spans="1:9" ht="18.75" x14ac:dyDescent="0.3">
      <c r="A63" s="25" t="s">
        <v>61</v>
      </c>
      <c r="B63" s="8">
        <v>9396</v>
      </c>
      <c r="C63" s="6">
        <f t="shared" si="12"/>
        <v>19260</v>
      </c>
      <c r="D63" s="8">
        <v>2197085</v>
      </c>
      <c r="E63" s="26">
        <f t="shared" si="13"/>
        <v>233.83194976585781</v>
      </c>
      <c r="F63" s="16"/>
      <c r="G63" s="16"/>
      <c r="H63" s="54">
        <v>7191</v>
      </c>
      <c r="I63" s="54">
        <v>12069</v>
      </c>
    </row>
    <row r="64" spans="1:9" ht="18.75" x14ac:dyDescent="0.3">
      <c r="A64" s="25" t="s">
        <v>62</v>
      </c>
      <c r="B64" s="8">
        <v>4537</v>
      </c>
      <c r="C64" s="6">
        <f t="shared" si="12"/>
        <v>10508</v>
      </c>
      <c r="D64" s="8">
        <v>1194575</v>
      </c>
      <c r="E64" s="26">
        <f t="shared" si="13"/>
        <v>263.29623098964072</v>
      </c>
      <c r="F64" s="16"/>
      <c r="G64" s="16"/>
      <c r="H64" s="54">
        <v>4216</v>
      </c>
      <c r="I64" s="54">
        <v>6292</v>
      </c>
    </row>
    <row r="65" spans="1:9" ht="18.75" x14ac:dyDescent="0.3">
      <c r="A65" s="25" t="s">
        <v>63</v>
      </c>
      <c r="B65" s="8">
        <v>3365</v>
      </c>
      <c r="C65" s="6">
        <f t="shared" si="12"/>
        <v>7177</v>
      </c>
      <c r="D65" s="8">
        <v>811023</v>
      </c>
      <c r="E65" s="26">
        <f t="shared" si="13"/>
        <v>241.01723625557207</v>
      </c>
      <c r="F65" s="16"/>
      <c r="G65" s="16"/>
      <c r="H65" s="54">
        <v>3022</v>
      </c>
      <c r="I65" s="54">
        <v>4155</v>
      </c>
    </row>
    <row r="66" spans="1:9" ht="18.75" x14ac:dyDescent="0.3">
      <c r="A66" s="25" t="s">
        <v>64</v>
      </c>
      <c r="B66" s="8">
        <v>6048</v>
      </c>
      <c r="C66" s="6">
        <f t="shared" si="12"/>
        <v>12900</v>
      </c>
      <c r="D66" s="8">
        <v>1468834</v>
      </c>
      <c r="E66" s="26">
        <f t="shared" si="13"/>
        <v>242.86276455026456</v>
      </c>
      <c r="F66" s="16"/>
      <c r="G66" s="16"/>
      <c r="H66" s="54">
        <v>5390</v>
      </c>
      <c r="I66" s="54">
        <v>7510</v>
      </c>
    </row>
    <row r="67" spans="1:9" ht="18.75" x14ac:dyDescent="0.3">
      <c r="A67" s="25" t="s">
        <v>65</v>
      </c>
      <c r="B67" s="8">
        <v>2101</v>
      </c>
      <c r="C67" s="6">
        <f t="shared" si="12"/>
        <v>4478</v>
      </c>
      <c r="D67" s="8">
        <v>511602</v>
      </c>
      <c r="E67" s="26">
        <f t="shared" si="13"/>
        <v>243.50404569252737</v>
      </c>
      <c r="F67" s="16"/>
      <c r="G67" s="16"/>
      <c r="H67" s="54">
        <v>1890</v>
      </c>
      <c r="I67" s="54">
        <v>2588</v>
      </c>
    </row>
    <row r="68" spans="1:9" ht="18.75" x14ac:dyDescent="0.3">
      <c r="A68" s="25" t="s">
        <v>66</v>
      </c>
      <c r="B68" s="8">
        <v>6931</v>
      </c>
      <c r="C68" s="6">
        <f t="shared" si="12"/>
        <v>14558</v>
      </c>
      <c r="D68" s="8">
        <v>1665821</v>
      </c>
      <c r="E68" s="26">
        <f t="shared" si="13"/>
        <v>240.34352907228393</v>
      </c>
      <c r="F68" s="16"/>
      <c r="G68" s="16"/>
      <c r="H68" s="54">
        <v>5936</v>
      </c>
      <c r="I68" s="54">
        <v>8622</v>
      </c>
    </row>
    <row r="69" spans="1:9" ht="19.5" thickBot="1" x14ac:dyDescent="0.35">
      <c r="A69" s="25" t="s">
        <v>67</v>
      </c>
      <c r="B69" s="55">
        <v>553</v>
      </c>
      <c r="C69" s="6">
        <f t="shared" si="12"/>
        <v>1014</v>
      </c>
      <c r="D69" s="8">
        <v>116883</v>
      </c>
      <c r="E69" s="26">
        <f t="shared" si="13"/>
        <v>211.36166365280289</v>
      </c>
      <c r="F69" s="16"/>
      <c r="G69" s="16"/>
      <c r="H69" s="54">
        <v>413</v>
      </c>
      <c r="I69" s="54">
        <v>601</v>
      </c>
    </row>
    <row r="70" spans="1:9" ht="19.5" thickBot="1" x14ac:dyDescent="0.35">
      <c r="A70" s="28" t="s">
        <v>49</v>
      </c>
      <c r="B70" s="39">
        <f>SUM(B61:B69)</f>
        <v>47685</v>
      </c>
      <c r="C70" s="39">
        <f t="shared" ref="C70:D70" si="14">SUM(C61:C69)</f>
        <v>101315</v>
      </c>
      <c r="D70" s="39">
        <f t="shared" si="14"/>
        <v>11541993</v>
      </c>
      <c r="E70" s="30">
        <f>D70/B70</f>
        <v>242.04661843346963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3473</v>
      </c>
      <c r="C73" s="6">
        <f>SUM(H73:I73)</f>
        <v>7489</v>
      </c>
      <c r="D73" s="7">
        <v>844147</v>
      </c>
      <c r="E73" s="26">
        <f>D73/B73</f>
        <v>243.05989058450908</v>
      </c>
      <c r="F73" s="16"/>
      <c r="G73" s="16"/>
      <c r="H73" s="54">
        <v>3230</v>
      </c>
      <c r="I73" s="54">
        <v>4259</v>
      </c>
    </row>
    <row r="74" spans="1:9" ht="18.75" x14ac:dyDescent="0.3">
      <c r="A74" s="25" t="s">
        <v>70</v>
      </c>
      <c r="B74" s="8">
        <v>5886</v>
      </c>
      <c r="C74" s="6">
        <f t="shared" ref="C74:C78" si="15">SUM(H74:I74)</f>
        <v>11505</v>
      </c>
      <c r="D74" s="8">
        <v>1299168</v>
      </c>
      <c r="E74" s="26">
        <f t="shared" ref="E74:E78" si="16">D74/B74</f>
        <v>220.72171253822631</v>
      </c>
      <c r="F74" s="16"/>
      <c r="G74" s="16"/>
      <c r="H74" s="54">
        <v>4954</v>
      </c>
      <c r="I74" s="54">
        <v>6551</v>
      </c>
    </row>
    <row r="75" spans="1:9" ht="18.75" x14ac:dyDescent="0.3">
      <c r="A75" s="25" t="s">
        <v>68</v>
      </c>
      <c r="B75" s="8">
        <v>7251</v>
      </c>
      <c r="C75" s="6">
        <f t="shared" si="15"/>
        <v>15336</v>
      </c>
      <c r="D75" s="8">
        <v>1736578</v>
      </c>
      <c r="E75" s="26">
        <f t="shared" si="16"/>
        <v>239.49496621155703</v>
      </c>
      <c r="F75" s="16"/>
      <c r="G75" s="16"/>
      <c r="H75" s="54">
        <v>6582</v>
      </c>
      <c r="I75" s="54">
        <v>8754</v>
      </c>
    </row>
    <row r="76" spans="1:9" ht="18.75" x14ac:dyDescent="0.3">
      <c r="A76" s="25" t="s">
        <v>71</v>
      </c>
      <c r="B76" s="8">
        <v>3521</v>
      </c>
      <c r="C76" s="6">
        <f t="shared" si="15"/>
        <v>6838</v>
      </c>
      <c r="D76" s="8">
        <v>823828</v>
      </c>
      <c r="E76" s="26">
        <f t="shared" si="16"/>
        <v>233.97557512070435</v>
      </c>
      <c r="F76" s="16"/>
      <c r="G76" s="16"/>
      <c r="H76" s="54">
        <v>3131</v>
      </c>
      <c r="I76" s="54">
        <v>3707</v>
      </c>
    </row>
    <row r="77" spans="1:9" ht="18.75" x14ac:dyDescent="0.3">
      <c r="A77" s="25" t="s">
        <v>72</v>
      </c>
      <c r="B77" s="8">
        <v>5309</v>
      </c>
      <c r="C77" s="6">
        <f t="shared" si="15"/>
        <v>11149</v>
      </c>
      <c r="D77" s="8">
        <v>1265866</v>
      </c>
      <c r="E77" s="26">
        <f t="shared" si="16"/>
        <v>238.437747221699</v>
      </c>
      <c r="F77" s="16"/>
      <c r="G77" s="16"/>
      <c r="H77" s="54">
        <v>4850</v>
      </c>
      <c r="I77" s="54">
        <v>6299</v>
      </c>
    </row>
    <row r="78" spans="1:9" ht="19.5" thickBot="1" x14ac:dyDescent="0.35">
      <c r="A78" s="27" t="s">
        <v>73</v>
      </c>
      <c r="B78" s="9">
        <v>3477</v>
      </c>
      <c r="C78" s="6">
        <f t="shared" si="15"/>
        <v>7715</v>
      </c>
      <c r="D78" s="9">
        <v>858382</v>
      </c>
      <c r="E78" s="26">
        <f t="shared" si="16"/>
        <v>246.87431693989072</v>
      </c>
      <c r="F78" s="16"/>
      <c r="G78" s="16"/>
      <c r="H78" s="54">
        <v>3420</v>
      </c>
      <c r="I78" s="54">
        <v>4295</v>
      </c>
    </row>
    <row r="79" spans="1:9" ht="19.5" thickBot="1" x14ac:dyDescent="0.35">
      <c r="A79" s="28" t="s">
        <v>49</v>
      </c>
      <c r="B79" s="39">
        <f>SUM(B73:B78)</f>
        <v>28917</v>
      </c>
      <c r="C79" s="39">
        <f t="shared" ref="C79:D79" si="17">SUM(C73:C78)</f>
        <v>60032</v>
      </c>
      <c r="D79" s="39">
        <f t="shared" si="17"/>
        <v>6827969</v>
      </c>
      <c r="E79" s="30">
        <f>D79/B79</f>
        <v>236.12300722758238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1968</v>
      </c>
      <c r="C82" s="6">
        <f>SUM(H82:I82)</f>
        <v>4072</v>
      </c>
      <c r="D82" s="7">
        <v>458309</v>
      </c>
      <c r="E82" s="26">
        <f>D82/B82</f>
        <v>232.8805894308943</v>
      </c>
      <c r="F82" s="16"/>
      <c r="G82" s="16"/>
      <c r="H82" s="54">
        <v>1678</v>
      </c>
      <c r="I82" s="54">
        <v>2394</v>
      </c>
    </row>
    <row r="83" spans="1:9" ht="18.75" x14ac:dyDescent="0.3">
      <c r="A83" s="25" t="s">
        <v>76</v>
      </c>
      <c r="B83" s="8">
        <v>162</v>
      </c>
      <c r="C83" s="6">
        <f t="shared" ref="C83:C91" si="18">SUM(H83:I83)</f>
        <v>344</v>
      </c>
      <c r="D83" s="8">
        <v>37191</v>
      </c>
      <c r="E83" s="26">
        <f t="shared" ref="E83:E92" si="19">D83/B83</f>
        <v>229.57407407407408</v>
      </c>
      <c r="F83" s="16"/>
      <c r="G83" s="16"/>
      <c r="H83" s="54">
        <v>152</v>
      </c>
      <c r="I83" s="54">
        <v>192</v>
      </c>
    </row>
    <row r="84" spans="1:9" ht="18.75" x14ac:dyDescent="0.3">
      <c r="A84" s="25" t="s">
        <v>77</v>
      </c>
      <c r="B84" s="8">
        <v>6081</v>
      </c>
      <c r="C84" s="6">
        <f t="shared" si="18"/>
        <v>12625</v>
      </c>
      <c r="D84" s="8">
        <v>1446892</v>
      </c>
      <c r="E84" s="26">
        <f t="shared" si="19"/>
        <v>237.93652359809241</v>
      </c>
      <c r="F84" s="16"/>
      <c r="G84" s="16"/>
      <c r="H84" s="54">
        <v>5009</v>
      </c>
      <c r="I84" s="54">
        <v>7616</v>
      </c>
    </row>
    <row r="85" spans="1:9" ht="18.75" x14ac:dyDescent="0.3">
      <c r="A85" s="25" t="s">
        <v>74</v>
      </c>
      <c r="B85" s="8">
        <v>9790</v>
      </c>
      <c r="C85" s="6">
        <f t="shared" si="18"/>
        <v>19538</v>
      </c>
      <c r="D85" s="8">
        <v>2235957</v>
      </c>
      <c r="E85" s="26">
        <f t="shared" si="19"/>
        <v>228.39193054136874</v>
      </c>
      <c r="F85" s="16"/>
      <c r="G85" s="16"/>
      <c r="H85" s="54">
        <v>8129</v>
      </c>
      <c r="I85" s="54">
        <v>11409</v>
      </c>
    </row>
    <row r="86" spans="1:9" ht="18.75" x14ac:dyDescent="0.3">
      <c r="A86" s="25" t="s">
        <v>78</v>
      </c>
      <c r="B86" s="8">
        <v>7251</v>
      </c>
      <c r="C86" s="6">
        <f t="shared" si="18"/>
        <v>15408</v>
      </c>
      <c r="D86" s="8">
        <v>1769104</v>
      </c>
      <c r="E86" s="26">
        <f t="shared" si="19"/>
        <v>243.98069231830092</v>
      </c>
      <c r="F86" s="16"/>
      <c r="G86" s="16"/>
      <c r="H86" s="54">
        <v>6582</v>
      </c>
      <c r="I86" s="54">
        <v>8826</v>
      </c>
    </row>
    <row r="87" spans="1:9" ht="18.75" x14ac:dyDescent="0.3">
      <c r="A87" s="25" t="s">
        <v>79</v>
      </c>
      <c r="B87" s="8">
        <v>6075</v>
      </c>
      <c r="C87" s="6">
        <f t="shared" si="18"/>
        <v>12467</v>
      </c>
      <c r="D87" s="8">
        <v>1434745</v>
      </c>
      <c r="E87" s="26">
        <f t="shared" si="19"/>
        <v>236.17201646090535</v>
      </c>
      <c r="F87" s="16"/>
      <c r="G87" s="16"/>
      <c r="H87" s="54">
        <v>5335</v>
      </c>
      <c r="I87" s="54">
        <v>7132</v>
      </c>
    </row>
    <row r="88" spans="1:9" ht="18.75" x14ac:dyDescent="0.3">
      <c r="A88" s="25" t="s">
        <v>80</v>
      </c>
      <c r="B88" s="8">
        <v>2551</v>
      </c>
      <c r="C88" s="6">
        <f t="shared" si="18"/>
        <v>5222</v>
      </c>
      <c r="D88" s="8">
        <v>587964</v>
      </c>
      <c r="E88" s="26">
        <f t="shared" si="19"/>
        <v>230.48373186985495</v>
      </c>
      <c r="F88" s="16"/>
      <c r="G88" s="16"/>
      <c r="H88" s="54">
        <v>2380</v>
      </c>
      <c r="I88" s="54">
        <v>2842</v>
      </c>
    </row>
    <row r="89" spans="1:9" ht="18.75" x14ac:dyDescent="0.3">
      <c r="A89" s="25" t="s">
        <v>81</v>
      </c>
      <c r="B89" s="8">
        <v>4542</v>
      </c>
      <c r="C89" s="6">
        <f t="shared" si="18"/>
        <v>9565</v>
      </c>
      <c r="D89" s="8">
        <v>1088121</v>
      </c>
      <c r="E89" s="26">
        <f t="shared" si="19"/>
        <v>239.56869220607661</v>
      </c>
      <c r="F89" s="16"/>
      <c r="G89" s="16"/>
      <c r="H89" s="54">
        <v>4078</v>
      </c>
      <c r="I89" s="54">
        <v>5487</v>
      </c>
    </row>
    <row r="90" spans="1:9" ht="18.75" x14ac:dyDescent="0.3">
      <c r="A90" s="25" t="s">
        <v>82</v>
      </c>
      <c r="B90" s="8">
        <v>1838</v>
      </c>
      <c r="C90" s="6">
        <f t="shared" si="18"/>
        <v>3767</v>
      </c>
      <c r="D90" s="8">
        <v>428152</v>
      </c>
      <c r="E90" s="26">
        <f t="shared" si="19"/>
        <v>232.94450489662677</v>
      </c>
      <c r="F90" s="16"/>
      <c r="G90" s="16"/>
      <c r="H90" s="54">
        <v>1671</v>
      </c>
      <c r="I90" s="54">
        <v>2096</v>
      </c>
    </row>
    <row r="91" spans="1:9" ht="19.5" thickBot="1" x14ac:dyDescent="0.35">
      <c r="A91" s="27" t="s">
        <v>83</v>
      </c>
      <c r="B91" s="9">
        <v>8081</v>
      </c>
      <c r="C91" s="6">
        <f t="shared" si="18"/>
        <v>16602</v>
      </c>
      <c r="D91" s="9">
        <v>1890474</v>
      </c>
      <c r="E91" s="26">
        <f t="shared" si="19"/>
        <v>233.94060141071648</v>
      </c>
      <c r="F91" s="16"/>
      <c r="G91" s="16"/>
      <c r="H91" s="54">
        <v>7430</v>
      </c>
      <c r="I91" s="54">
        <v>9172</v>
      </c>
    </row>
    <row r="92" spans="1:9" ht="19.5" thickBot="1" x14ac:dyDescent="0.35">
      <c r="A92" s="28" t="s">
        <v>49</v>
      </c>
      <c r="B92" s="39">
        <f>SUM(B82:B91)</f>
        <v>48339</v>
      </c>
      <c r="C92" s="39">
        <f t="shared" ref="C92:D92" si="20">SUM(C82:C91)</f>
        <v>99610</v>
      </c>
      <c r="D92" s="39">
        <f t="shared" si="20"/>
        <v>11376909</v>
      </c>
      <c r="E92" s="30">
        <f t="shared" si="19"/>
        <v>235.35673059020667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4850</v>
      </c>
      <c r="C95" s="6">
        <f>SUM(H95:I95)</f>
        <v>10017</v>
      </c>
      <c r="D95" s="7">
        <v>1138442</v>
      </c>
      <c r="E95" s="26">
        <f>D95/B95</f>
        <v>234.73030927835052</v>
      </c>
      <c r="F95" s="16"/>
      <c r="G95" s="16"/>
      <c r="H95" s="54">
        <v>4560</v>
      </c>
      <c r="I95" s="54">
        <v>5457</v>
      </c>
    </row>
    <row r="96" spans="1:9" ht="18.75" x14ac:dyDescent="0.3">
      <c r="A96" s="25" t="s">
        <v>86</v>
      </c>
      <c r="B96" s="8">
        <v>6637</v>
      </c>
      <c r="C96" s="6">
        <f t="shared" ref="C96:C104" si="21">SUM(H96:I96)</f>
        <v>14026</v>
      </c>
      <c r="D96" s="8">
        <v>1600573</v>
      </c>
      <c r="E96" s="26">
        <f t="shared" ref="E96:E104" si="22">D96/B96</f>
        <v>241.15910803073677</v>
      </c>
      <c r="F96" s="16"/>
      <c r="G96" s="16"/>
      <c r="H96" s="54">
        <v>6019</v>
      </c>
      <c r="I96" s="54">
        <v>8007</v>
      </c>
    </row>
    <row r="97" spans="1:9" ht="18.75" x14ac:dyDescent="0.3">
      <c r="A97" s="25" t="s">
        <v>87</v>
      </c>
      <c r="B97" s="8">
        <v>3795</v>
      </c>
      <c r="C97" s="6">
        <f t="shared" si="21"/>
        <v>8317</v>
      </c>
      <c r="D97" s="8">
        <v>942892</v>
      </c>
      <c r="E97" s="26">
        <f t="shared" si="22"/>
        <v>248.45638998682477</v>
      </c>
      <c r="F97" s="16"/>
      <c r="G97" s="16"/>
      <c r="H97" s="54">
        <v>3619</v>
      </c>
      <c r="I97" s="54">
        <v>4698</v>
      </c>
    </row>
    <row r="98" spans="1:9" ht="18.75" x14ac:dyDescent="0.3">
      <c r="A98" s="25" t="s">
        <v>88</v>
      </c>
      <c r="B98" s="8">
        <v>2127</v>
      </c>
      <c r="C98" s="6">
        <f t="shared" si="21"/>
        <v>4038</v>
      </c>
      <c r="D98" s="8">
        <v>463689</v>
      </c>
      <c r="E98" s="26">
        <f t="shared" si="22"/>
        <v>218.00141043723553</v>
      </c>
      <c r="F98" s="16"/>
      <c r="G98" s="16"/>
      <c r="H98" s="54">
        <v>1648</v>
      </c>
      <c r="I98" s="54">
        <v>2390</v>
      </c>
    </row>
    <row r="99" spans="1:9" ht="18.75" x14ac:dyDescent="0.3">
      <c r="A99" s="25" t="s">
        <v>89</v>
      </c>
      <c r="B99" s="8">
        <v>4421</v>
      </c>
      <c r="C99" s="6">
        <f t="shared" si="21"/>
        <v>9498</v>
      </c>
      <c r="D99" s="8">
        <v>1073835</v>
      </c>
      <c r="E99" s="26">
        <f t="shared" si="22"/>
        <v>242.89414159692376</v>
      </c>
      <c r="F99" s="16"/>
      <c r="G99" s="16"/>
      <c r="H99" s="54">
        <v>4224</v>
      </c>
      <c r="I99" s="54">
        <v>5274</v>
      </c>
    </row>
    <row r="100" spans="1:9" ht="18.75" x14ac:dyDescent="0.3">
      <c r="A100" s="25" t="s">
        <v>90</v>
      </c>
      <c r="B100" s="8">
        <v>1026</v>
      </c>
      <c r="C100" s="6">
        <f t="shared" si="21"/>
        <v>2474</v>
      </c>
      <c r="D100" s="8">
        <v>276942</v>
      </c>
      <c r="E100" s="26">
        <f t="shared" si="22"/>
        <v>269.92397660818716</v>
      </c>
      <c r="F100" s="16"/>
      <c r="G100" s="16"/>
      <c r="H100" s="54">
        <v>1203</v>
      </c>
      <c r="I100" s="54">
        <v>1271</v>
      </c>
    </row>
    <row r="101" spans="1:9" ht="18.75" x14ac:dyDescent="0.3">
      <c r="A101" s="25" t="s">
        <v>91</v>
      </c>
      <c r="B101" s="8">
        <v>7196</v>
      </c>
      <c r="C101" s="6">
        <f t="shared" si="21"/>
        <v>14784</v>
      </c>
      <c r="D101" s="8">
        <v>1694765</v>
      </c>
      <c r="E101" s="26">
        <f t="shared" si="22"/>
        <v>235.51486937187326</v>
      </c>
      <c r="F101" s="16"/>
      <c r="G101" s="16"/>
      <c r="H101" s="54">
        <v>5951</v>
      </c>
      <c r="I101" s="54">
        <v>8833</v>
      </c>
    </row>
    <row r="102" spans="1:9" ht="18.75" x14ac:dyDescent="0.3">
      <c r="A102" s="25" t="s">
        <v>92</v>
      </c>
      <c r="B102" s="8">
        <v>6515</v>
      </c>
      <c r="C102" s="6">
        <f t="shared" si="21"/>
        <v>12437</v>
      </c>
      <c r="D102" s="8">
        <v>1451305</v>
      </c>
      <c r="E102" s="26">
        <f t="shared" si="22"/>
        <v>222.76362240982348</v>
      </c>
      <c r="F102" s="16"/>
      <c r="G102" s="16"/>
      <c r="H102" s="54">
        <v>5253</v>
      </c>
      <c r="I102" s="54">
        <v>7184</v>
      </c>
    </row>
    <row r="103" spans="1:9" ht="18.75" x14ac:dyDescent="0.3">
      <c r="A103" s="46" t="s">
        <v>93</v>
      </c>
      <c r="B103" s="8">
        <v>3753</v>
      </c>
      <c r="C103" s="6">
        <f t="shared" si="21"/>
        <v>8126</v>
      </c>
      <c r="D103" s="8">
        <v>909993</v>
      </c>
      <c r="E103" s="26">
        <f t="shared" si="22"/>
        <v>242.47082334132693</v>
      </c>
      <c r="F103" s="16"/>
      <c r="G103" s="16"/>
      <c r="H103" s="54">
        <v>3651</v>
      </c>
      <c r="I103" s="54">
        <v>4475</v>
      </c>
    </row>
    <row r="104" spans="1:9" ht="19.5" thickBot="1" x14ac:dyDescent="0.35">
      <c r="A104" s="25" t="s">
        <v>94</v>
      </c>
      <c r="B104" s="9">
        <v>5716</v>
      </c>
      <c r="C104" s="6">
        <f t="shared" si="21"/>
        <v>11829</v>
      </c>
      <c r="D104" s="8">
        <v>1346973</v>
      </c>
      <c r="E104" s="26">
        <f t="shared" si="22"/>
        <v>235.64958012596222</v>
      </c>
      <c r="F104" s="16"/>
      <c r="G104" s="16"/>
      <c r="H104" s="54">
        <v>5216</v>
      </c>
      <c r="I104" s="54">
        <v>6613</v>
      </c>
    </row>
    <row r="105" spans="1:9" ht="19.5" thickBot="1" x14ac:dyDescent="0.35">
      <c r="A105" s="28" t="s">
        <v>49</v>
      </c>
      <c r="B105" s="39">
        <f>SUM(B95:B104)</f>
        <v>46036</v>
      </c>
      <c r="C105" s="39">
        <v>400</v>
      </c>
      <c r="D105" s="39">
        <f t="shared" ref="D105" si="23">SUM(D95:D104)</f>
        <v>10899409</v>
      </c>
      <c r="E105" s="30">
        <f>D105/B105</f>
        <v>236.75838474237554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214">
        <v>2528</v>
      </c>
      <c r="C108" s="6">
        <f>SUM(H108:I108)</f>
        <v>8542</v>
      </c>
      <c r="D108" s="7">
        <v>968906</v>
      </c>
      <c r="E108" s="26">
        <f>D108/B108</f>
        <v>383.26977848101268</v>
      </c>
      <c r="F108" s="16"/>
      <c r="G108" s="16"/>
      <c r="H108" s="54">
        <v>3955</v>
      </c>
      <c r="I108" s="54">
        <v>4587</v>
      </c>
    </row>
    <row r="109" spans="1:9" ht="18.75" x14ac:dyDescent="0.3">
      <c r="A109" s="48" t="s">
        <v>97</v>
      </c>
      <c r="B109" s="8">
        <v>5026</v>
      </c>
      <c r="C109" s="6">
        <f t="shared" ref="C109:C121" si="24">SUM(H109:I109)</f>
        <v>9913</v>
      </c>
      <c r="D109" s="7">
        <v>1186333</v>
      </c>
      <c r="E109" s="26">
        <f t="shared" ref="E109:E121" si="25">D109/B109</f>
        <v>236.03919617986472</v>
      </c>
      <c r="F109" s="16"/>
      <c r="G109" s="16"/>
      <c r="H109" s="54">
        <v>4417</v>
      </c>
      <c r="I109" s="54">
        <v>5496</v>
      </c>
    </row>
    <row r="110" spans="1:9" ht="18.75" x14ac:dyDescent="0.3">
      <c r="A110" s="48" t="s">
        <v>98</v>
      </c>
      <c r="B110" s="8">
        <v>801</v>
      </c>
      <c r="C110" s="6">
        <f t="shared" si="24"/>
        <v>1888</v>
      </c>
      <c r="D110" s="8">
        <v>218599</v>
      </c>
      <c r="E110" s="26">
        <f t="shared" si="25"/>
        <v>272.90761548064921</v>
      </c>
      <c r="F110" s="16"/>
      <c r="G110" s="16"/>
      <c r="H110" s="54">
        <v>939</v>
      </c>
      <c r="I110" s="54">
        <v>949</v>
      </c>
    </row>
    <row r="111" spans="1:9" ht="18.75" x14ac:dyDescent="0.3">
      <c r="A111" s="48" t="s">
        <v>99</v>
      </c>
      <c r="B111" s="8">
        <v>6768</v>
      </c>
      <c r="C111" s="6">
        <f t="shared" si="24"/>
        <v>14864</v>
      </c>
      <c r="D111" s="8">
        <v>1683925</v>
      </c>
      <c r="E111" s="26">
        <f t="shared" si="25"/>
        <v>248.8068853427896</v>
      </c>
      <c r="F111" s="16"/>
      <c r="G111" s="16"/>
      <c r="H111" s="54">
        <v>6550</v>
      </c>
      <c r="I111" s="54">
        <v>8314</v>
      </c>
    </row>
    <row r="112" spans="1:9" ht="18.75" x14ac:dyDescent="0.3">
      <c r="A112" s="25" t="s">
        <v>100</v>
      </c>
      <c r="B112" s="8">
        <v>4113</v>
      </c>
      <c r="C112" s="6">
        <f t="shared" si="24"/>
        <v>9213</v>
      </c>
      <c r="D112" s="8">
        <v>1041648</v>
      </c>
      <c r="E112" s="26">
        <f t="shared" si="25"/>
        <v>253.25747629467543</v>
      </c>
      <c r="F112" s="16"/>
      <c r="G112" s="16"/>
      <c r="H112" s="54">
        <v>4110</v>
      </c>
      <c r="I112" s="54">
        <v>5103</v>
      </c>
    </row>
    <row r="113" spans="1:9" ht="18.75" x14ac:dyDescent="0.3">
      <c r="A113" s="25" t="s">
        <v>101</v>
      </c>
      <c r="B113" s="8">
        <v>3386</v>
      </c>
      <c r="C113" s="6">
        <f t="shared" si="24"/>
        <v>8243</v>
      </c>
      <c r="D113" s="8">
        <v>930925</v>
      </c>
      <c r="E113" s="26">
        <f t="shared" si="25"/>
        <v>274.93354991139989</v>
      </c>
      <c r="F113" s="16"/>
      <c r="G113" s="16"/>
      <c r="H113" s="54">
        <v>3957</v>
      </c>
      <c r="I113" s="54">
        <v>4286</v>
      </c>
    </row>
    <row r="114" spans="1:9" ht="18.75" x14ac:dyDescent="0.3">
      <c r="A114" s="25" t="s">
        <v>102</v>
      </c>
      <c r="B114" s="8">
        <v>7584</v>
      </c>
      <c r="C114" s="6">
        <f t="shared" si="24"/>
        <v>17442</v>
      </c>
      <c r="D114" s="8">
        <v>1959405</v>
      </c>
      <c r="E114" s="26">
        <f t="shared" si="25"/>
        <v>258.36036392405066</v>
      </c>
      <c r="F114" s="16"/>
      <c r="G114" s="16"/>
      <c r="H114" s="54">
        <v>7482</v>
      </c>
      <c r="I114" s="54">
        <v>9960</v>
      </c>
    </row>
    <row r="115" spans="1:9" ht="18.75" x14ac:dyDescent="0.3">
      <c r="A115" s="25" t="s">
        <v>103</v>
      </c>
      <c r="B115" s="8">
        <v>5196</v>
      </c>
      <c r="C115" s="6">
        <f t="shared" si="24"/>
        <v>12182</v>
      </c>
      <c r="D115" s="8">
        <v>1368231</v>
      </c>
      <c r="E115" s="26">
        <f t="shared" si="25"/>
        <v>263.32390300230946</v>
      </c>
      <c r="F115" s="16"/>
      <c r="G115" s="16"/>
      <c r="H115" s="54">
        <v>5880</v>
      </c>
      <c r="I115" s="54">
        <v>6302</v>
      </c>
    </row>
    <row r="116" spans="1:9" ht="18.75" x14ac:dyDescent="0.3">
      <c r="A116" s="25" t="s">
        <v>104</v>
      </c>
      <c r="B116" s="8">
        <v>4255</v>
      </c>
      <c r="C116" s="6">
        <f t="shared" si="24"/>
        <v>10218</v>
      </c>
      <c r="D116" s="8">
        <v>1140972</v>
      </c>
      <c r="E116" s="26">
        <f t="shared" si="25"/>
        <v>268.14853113983548</v>
      </c>
      <c r="F116" s="16"/>
      <c r="G116" s="16"/>
      <c r="H116" s="54">
        <v>4642</v>
      </c>
      <c r="I116" s="54">
        <v>5576</v>
      </c>
    </row>
    <row r="117" spans="1:9" ht="18.75" x14ac:dyDescent="0.3">
      <c r="A117" s="25" t="s">
        <v>105</v>
      </c>
      <c r="B117" s="8">
        <v>6322</v>
      </c>
      <c r="C117" s="6">
        <f t="shared" si="24"/>
        <v>13066</v>
      </c>
      <c r="D117" s="8">
        <v>1484743</v>
      </c>
      <c r="E117" s="26">
        <f t="shared" si="25"/>
        <v>234.85336918696615</v>
      </c>
      <c r="F117" s="16"/>
      <c r="G117" s="16"/>
      <c r="H117" s="54">
        <v>5354</v>
      </c>
      <c r="I117" s="54">
        <v>7712</v>
      </c>
    </row>
    <row r="118" spans="1:9" ht="18.75" x14ac:dyDescent="0.3">
      <c r="A118" s="25" t="s">
        <v>106</v>
      </c>
      <c r="B118" s="8">
        <v>7327</v>
      </c>
      <c r="C118" s="6">
        <f t="shared" si="24"/>
        <v>17316</v>
      </c>
      <c r="D118" s="8">
        <v>1955490</v>
      </c>
      <c r="E118" s="26">
        <f t="shared" si="25"/>
        <v>266.88822164596695</v>
      </c>
      <c r="F118" s="16"/>
      <c r="G118" s="16"/>
      <c r="H118" s="54">
        <v>7373</v>
      </c>
      <c r="I118" s="54">
        <v>9943</v>
      </c>
    </row>
    <row r="119" spans="1:9" ht="18.75" x14ac:dyDescent="0.3">
      <c r="A119" s="25" t="s">
        <v>107</v>
      </c>
      <c r="B119" s="8">
        <v>14449</v>
      </c>
      <c r="C119" s="6">
        <f t="shared" si="24"/>
        <v>32241</v>
      </c>
      <c r="D119" s="8">
        <v>3681490</v>
      </c>
      <c r="E119" s="26">
        <f t="shared" si="25"/>
        <v>254.79202712990519</v>
      </c>
      <c r="F119" s="16"/>
      <c r="G119" s="16"/>
      <c r="H119" s="54">
        <v>13543</v>
      </c>
      <c r="I119" s="54">
        <v>18698</v>
      </c>
    </row>
    <row r="120" spans="1:9" ht="18.75" x14ac:dyDescent="0.3">
      <c r="A120" s="25" t="s">
        <v>108</v>
      </c>
      <c r="B120" s="8">
        <v>4823</v>
      </c>
      <c r="C120" s="6">
        <f t="shared" si="24"/>
        <v>11285</v>
      </c>
      <c r="D120" s="8">
        <v>1278019</v>
      </c>
      <c r="E120" s="26">
        <f t="shared" si="25"/>
        <v>264.98424217292143</v>
      </c>
      <c r="F120" s="16"/>
      <c r="G120" s="16"/>
      <c r="H120" s="54">
        <v>5165</v>
      </c>
      <c r="I120" s="54">
        <v>6120</v>
      </c>
    </row>
    <row r="121" spans="1:9" ht="19.5" thickBot="1" x14ac:dyDescent="0.35">
      <c r="A121" s="25" t="s">
        <v>109</v>
      </c>
      <c r="B121" s="9">
        <v>7346</v>
      </c>
      <c r="C121" s="6">
        <f t="shared" si="24"/>
        <v>15959</v>
      </c>
      <c r="D121" s="8">
        <v>1804185</v>
      </c>
      <c r="E121" s="26">
        <f t="shared" si="25"/>
        <v>245.60100735093928</v>
      </c>
      <c r="F121" s="16"/>
      <c r="G121" s="16"/>
      <c r="H121" s="54">
        <v>7062</v>
      </c>
      <c r="I121" s="54">
        <v>8897</v>
      </c>
    </row>
    <row r="122" spans="1:9" ht="19.5" thickBot="1" x14ac:dyDescent="0.35">
      <c r="A122" s="28" t="s">
        <v>49</v>
      </c>
      <c r="B122" s="39">
        <f>SUM(B108:B121)</f>
        <v>79924</v>
      </c>
      <c r="C122" s="39">
        <f t="shared" ref="C122:D122" si="26">SUM(C108:C121)</f>
        <v>182372</v>
      </c>
      <c r="D122" s="39">
        <f t="shared" si="26"/>
        <v>20702871</v>
      </c>
      <c r="E122" s="30">
        <f>D122/B122</f>
        <v>259.03196786947598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 t="s">
        <v>156</v>
      </c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1306</v>
      </c>
      <c r="C125" s="6">
        <f>SUM(H125:I125)</f>
        <v>3060</v>
      </c>
      <c r="D125" s="7">
        <v>347763</v>
      </c>
      <c r="E125" s="26">
        <f>D125/B125</f>
        <v>266.28101071975499</v>
      </c>
      <c r="F125" s="16"/>
      <c r="G125" s="16"/>
      <c r="H125" s="54">
        <v>1207</v>
      </c>
      <c r="I125" s="54">
        <v>1853</v>
      </c>
    </row>
    <row r="126" spans="1:9" ht="18.75" x14ac:dyDescent="0.3">
      <c r="A126" s="25" t="s">
        <v>112</v>
      </c>
      <c r="B126" s="8">
        <v>4086</v>
      </c>
      <c r="C126" s="6">
        <f t="shared" ref="C126:C135" si="27">SUM(H126:I126)</f>
        <v>8452</v>
      </c>
      <c r="D126" s="8">
        <v>969562</v>
      </c>
      <c r="E126" s="26">
        <f t="shared" ref="E126:E135" si="28">D126/B126</f>
        <v>237.28879099363681</v>
      </c>
      <c r="F126" s="16"/>
      <c r="G126" s="16"/>
      <c r="H126" s="54">
        <v>3259</v>
      </c>
      <c r="I126" s="54">
        <v>5193</v>
      </c>
    </row>
    <row r="127" spans="1:9" ht="18.75" x14ac:dyDescent="0.3">
      <c r="A127" s="25" t="s">
        <v>113</v>
      </c>
      <c r="B127" s="8">
        <v>1436</v>
      </c>
      <c r="C127" s="6">
        <f t="shared" si="27"/>
        <v>3025</v>
      </c>
      <c r="D127" s="8">
        <v>343050</v>
      </c>
      <c r="E127" s="26">
        <f t="shared" si="28"/>
        <v>238.89275766016712</v>
      </c>
      <c r="F127" s="16"/>
      <c r="G127" s="16"/>
      <c r="H127" s="54">
        <v>1235</v>
      </c>
      <c r="I127" s="54">
        <v>1790</v>
      </c>
    </row>
    <row r="128" spans="1:9" ht="18.75" x14ac:dyDescent="0.3">
      <c r="A128" s="25" t="s">
        <v>114</v>
      </c>
      <c r="B128" s="8">
        <v>4408</v>
      </c>
      <c r="C128" s="6">
        <f t="shared" si="27"/>
        <v>8768</v>
      </c>
      <c r="D128" s="8">
        <v>1009540</v>
      </c>
      <c r="E128" s="26">
        <f t="shared" si="28"/>
        <v>229.02450090744102</v>
      </c>
      <c r="F128" s="16"/>
      <c r="G128" s="16"/>
      <c r="H128" s="54">
        <v>3791</v>
      </c>
      <c r="I128" s="54">
        <v>4977</v>
      </c>
    </row>
    <row r="129" spans="1:9" ht="18.75" x14ac:dyDescent="0.3">
      <c r="A129" s="25" t="s">
        <v>115</v>
      </c>
      <c r="B129" s="8">
        <v>6256</v>
      </c>
      <c r="C129" s="6">
        <f t="shared" si="27"/>
        <v>10814</v>
      </c>
      <c r="D129" s="8">
        <v>1276385</v>
      </c>
      <c r="E129" s="26">
        <f t="shared" si="28"/>
        <v>204.02573529411765</v>
      </c>
      <c r="F129" s="16"/>
      <c r="G129" s="16"/>
      <c r="H129" s="54">
        <v>4390</v>
      </c>
      <c r="I129" s="54">
        <v>6424</v>
      </c>
    </row>
    <row r="130" spans="1:9" ht="18.75" x14ac:dyDescent="0.3">
      <c r="A130" s="25" t="s">
        <v>116</v>
      </c>
      <c r="B130" s="8">
        <v>5573</v>
      </c>
      <c r="C130" s="6">
        <f t="shared" si="27"/>
        <v>12574</v>
      </c>
      <c r="D130" s="8">
        <v>1430254</v>
      </c>
      <c r="E130" s="26">
        <f t="shared" si="28"/>
        <v>256.63987080567017</v>
      </c>
      <c r="F130" s="16"/>
      <c r="G130" s="16"/>
      <c r="H130" s="54">
        <v>4795</v>
      </c>
      <c r="I130" s="54">
        <v>7779</v>
      </c>
    </row>
    <row r="131" spans="1:9" ht="18.75" x14ac:dyDescent="0.3">
      <c r="A131" s="25" t="s">
        <v>117</v>
      </c>
      <c r="B131" s="8">
        <v>5065</v>
      </c>
      <c r="C131" s="6">
        <f t="shared" si="27"/>
        <v>10499</v>
      </c>
      <c r="D131" s="8">
        <v>1219279</v>
      </c>
      <c r="E131" s="26">
        <f t="shared" si="28"/>
        <v>240.72635735439289</v>
      </c>
      <c r="F131" s="16"/>
      <c r="G131" s="16"/>
      <c r="H131" s="54">
        <v>4042</v>
      </c>
      <c r="I131" s="54">
        <v>6457</v>
      </c>
    </row>
    <row r="132" spans="1:9" ht="18.75" x14ac:dyDescent="0.3">
      <c r="A132" s="25" t="s">
        <v>118</v>
      </c>
      <c r="B132" s="8">
        <v>7794</v>
      </c>
      <c r="C132" s="6">
        <f t="shared" si="27"/>
        <v>16615</v>
      </c>
      <c r="D132" s="8">
        <v>1897050</v>
      </c>
      <c r="E132" s="26">
        <f t="shared" si="28"/>
        <v>243.39876828329483</v>
      </c>
      <c r="F132" s="16"/>
      <c r="G132" s="16"/>
      <c r="H132" s="54">
        <v>6138</v>
      </c>
      <c r="I132" s="54">
        <v>10477</v>
      </c>
    </row>
    <row r="133" spans="1:9" ht="18.75" x14ac:dyDescent="0.3">
      <c r="A133" s="25" t="s">
        <v>119</v>
      </c>
      <c r="B133" s="8">
        <v>6503</v>
      </c>
      <c r="C133" s="6">
        <f t="shared" si="27"/>
        <v>14657</v>
      </c>
      <c r="D133" s="8">
        <v>1673244</v>
      </c>
      <c r="E133" s="26">
        <f t="shared" si="28"/>
        <v>257.30339843149318</v>
      </c>
      <c r="F133" s="16"/>
      <c r="G133" s="16"/>
      <c r="H133" s="54">
        <v>5616</v>
      </c>
      <c r="I133" s="54">
        <v>9041</v>
      </c>
    </row>
    <row r="134" spans="1:9" ht="18.75" x14ac:dyDescent="0.3">
      <c r="A134" s="46" t="s">
        <v>120</v>
      </c>
      <c r="B134" s="8">
        <v>6632</v>
      </c>
      <c r="C134" s="6">
        <f t="shared" si="27"/>
        <v>14055</v>
      </c>
      <c r="D134" s="8">
        <v>1665028</v>
      </c>
      <c r="E134" s="26">
        <f t="shared" si="28"/>
        <v>251.05971049457176</v>
      </c>
      <c r="F134" s="16"/>
      <c r="G134" s="16"/>
      <c r="H134" s="54">
        <v>5315</v>
      </c>
      <c r="I134" s="54">
        <v>8740</v>
      </c>
    </row>
    <row r="135" spans="1:9" ht="19.5" thickBot="1" x14ac:dyDescent="0.35">
      <c r="A135" s="46" t="s">
        <v>121</v>
      </c>
      <c r="B135" s="55">
        <v>5036</v>
      </c>
      <c r="C135" s="6">
        <f t="shared" si="27"/>
        <v>8723</v>
      </c>
      <c r="D135" s="8">
        <v>1020047</v>
      </c>
      <c r="E135" s="26">
        <f t="shared" si="28"/>
        <v>202.5510325655282</v>
      </c>
      <c r="F135" s="16"/>
      <c r="G135" s="16"/>
      <c r="H135" s="54">
        <v>3483</v>
      </c>
      <c r="I135" s="54">
        <v>5240</v>
      </c>
    </row>
    <row r="136" spans="1:9" ht="19.5" thickBot="1" x14ac:dyDescent="0.35">
      <c r="A136" s="28" t="s">
        <v>49</v>
      </c>
      <c r="B136" s="39">
        <f>SUM(B125:B135)</f>
        <v>54095</v>
      </c>
      <c r="C136" s="39">
        <f t="shared" ref="C136:D136" si="29">SUM(C125:C135)</f>
        <v>111242</v>
      </c>
      <c r="D136" s="39">
        <f t="shared" si="29"/>
        <v>12851202</v>
      </c>
      <c r="E136" s="267">
        <f>D136/B136</f>
        <v>237.56727978556245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561126</v>
      </c>
      <c r="C138" s="49">
        <f t="shared" ref="C138:E138" si="30">SUM(C136+C122+C105+C92+C79+C70+C58+C48+C32+C16)</f>
        <v>1098887</v>
      </c>
      <c r="D138" s="49">
        <f t="shared" si="30"/>
        <v>136353117</v>
      </c>
      <c r="E138" s="49">
        <f t="shared" si="30"/>
        <v>2416.3740695713091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opLeftCell="A76" workbookViewId="0">
      <selection activeCell="D87" sqref="D87"/>
    </sheetView>
  </sheetViews>
  <sheetFormatPr defaultRowHeight="15" x14ac:dyDescent="0.25"/>
  <cols>
    <col min="1" max="1" width="18.7109375" bestFit="1" customWidth="1"/>
    <col min="2" max="2" width="12.42578125" bestFit="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130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6500</v>
      </c>
      <c r="C8" s="12">
        <v>14567</v>
      </c>
      <c r="D8" s="13">
        <v>1646788</v>
      </c>
      <c r="E8" s="24">
        <f>D8/B8</f>
        <v>253.352</v>
      </c>
      <c r="F8" s="16"/>
      <c r="G8" s="16"/>
      <c r="H8" s="54"/>
      <c r="I8" s="54"/>
    </row>
    <row r="9" spans="1:9" ht="18.75" x14ac:dyDescent="0.3">
      <c r="A9" s="25" t="s">
        <v>12</v>
      </c>
      <c r="B9" s="2">
        <v>5287</v>
      </c>
      <c r="C9" s="12">
        <v>10978</v>
      </c>
      <c r="D9" s="2">
        <v>1263841</v>
      </c>
      <c r="E9" s="24">
        <f t="shared" ref="E9:E16" si="0">D9/B9</f>
        <v>239.0469075089843</v>
      </c>
      <c r="F9" s="16"/>
      <c r="G9" s="16"/>
      <c r="H9" s="54"/>
      <c r="I9" s="54"/>
    </row>
    <row r="10" spans="1:9" ht="18.75" x14ac:dyDescent="0.3">
      <c r="A10" s="25" t="s">
        <v>13</v>
      </c>
      <c r="B10" s="2">
        <v>5612</v>
      </c>
      <c r="C10" s="12">
        <v>11383</v>
      </c>
      <c r="D10" s="2">
        <v>1320794</v>
      </c>
      <c r="E10" s="24">
        <f t="shared" si="0"/>
        <v>235.35174625801852</v>
      </c>
      <c r="F10" s="16"/>
      <c r="G10" s="16"/>
      <c r="H10" s="54"/>
      <c r="I10" s="54"/>
    </row>
    <row r="11" spans="1:9" ht="18.75" x14ac:dyDescent="0.3">
      <c r="A11" s="25" t="s">
        <v>14</v>
      </c>
      <c r="B11" s="2">
        <v>7259</v>
      </c>
      <c r="C11" s="12">
        <v>15337</v>
      </c>
      <c r="D11" s="2">
        <v>1741206</v>
      </c>
      <c r="E11" s="24">
        <f t="shared" si="0"/>
        <v>239.8685769389723</v>
      </c>
      <c r="F11" s="16"/>
      <c r="G11" s="16"/>
      <c r="H11" s="54"/>
      <c r="I11" s="54"/>
    </row>
    <row r="12" spans="1:9" ht="18.75" x14ac:dyDescent="0.3">
      <c r="A12" s="25" t="s">
        <v>15</v>
      </c>
      <c r="B12" s="2">
        <v>1843</v>
      </c>
      <c r="C12" s="12">
        <v>4118</v>
      </c>
      <c r="D12" s="2">
        <v>468383</v>
      </c>
      <c r="E12" s="24">
        <f t="shared" si="0"/>
        <v>254.14161692892023</v>
      </c>
      <c r="F12" s="16"/>
      <c r="G12" s="16"/>
      <c r="H12" s="54"/>
      <c r="I12" s="54"/>
    </row>
    <row r="13" spans="1:9" ht="18.75" x14ac:dyDescent="0.3">
      <c r="A13" s="25" t="s">
        <v>16</v>
      </c>
      <c r="B13" s="2">
        <v>7600</v>
      </c>
      <c r="C13" s="12">
        <v>17158</v>
      </c>
      <c r="D13" s="2">
        <v>1957622</v>
      </c>
      <c r="E13" s="24">
        <f t="shared" si="0"/>
        <v>257.58184210526315</v>
      </c>
      <c r="F13" s="16"/>
      <c r="G13" s="16"/>
      <c r="H13" s="54"/>
      <c r="I13" s="54"/>
    </row>
    <row r="14" spans="1:9" ht="18.75" x14ac:dyDescent="0.3">
      <c r="A14" s="25" t="s">
        <v>17</v>
      </c>
      <c r="B14" s="2">
        <v>2686</v>
      </c>
      <c r="C14" s="12">
        <v>5415</v>
      </c>
      <c r="D14" s="2">
        <v>622521</v>
      </c>
      <c r="E14" s="24">
        <f t="shared" si="0"/>
        <v>231.76507818317199</v>
      </c>
      <c r="F14" s="16"/>
      <c r="G14" s="16"/>
      <c r="H14" s="54"/>
      <c r="I14" s="54"/>
    </row>
    <row r="15" spans="1:9" ht="19.5" thickBot="1" x14ac:dyDescent="0.35">
      <c r="A15" s="27" t="s">
        <v>18</v>
      </c>
      <c r="B15" s="3">
        <v>9160</v>
      </c>
      <c r="C15" s="12">
        <v>18872</v>
      </c>
      <c r="D15" s="10">
        <v>2184279</v>
      </c>
      <c r="E15" s="24">
        <f t="shared" si="0"/>
        <v>238.45840611353711</v>
      </c>
      <c r="F15" s="16"/>
      <c r="G15" s="16"/>
      <c r="H15" s="54"/>
      <c r="I15" s="54"/>
    </row>
    <row r="16" spans="1:9" ht="19.5" thickBot="1" x14ac:dyDescent="0.35">
      <c r="A16" s="28" t="s">
        <v>19</v>
      </c>
      <c r="B16" s="29">
        <f>SUM(B8:B15)</f>
        <v>45947</v>
      </c>
      <c r="C16" s="29">
        <f t="shared" ref="C16:D16" si="1">SUM(C8:C15)</f>
        <v>97828</v>
      </c>
      <c r="D16" s="29">
        <f t="shared" si="1"/>
        <v>11205434</v>
      </c>
      <c r="E16" s="30">
        <f t="shared" si="0"/>
        <v>243.87738046009534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 s="270">
        <v>12857</v>
      </c>
      <c r="C19" s="14">
        <v>25800</v>
      </c>
      <c r="D19" s="5">
        <v>3004736</v>
      </c>
      <c r="E19" s="26">
        <f>D19/B19</f>
        <v>233.70428560317336</v>
      </c>
      <c r="F19" s="37"/>
      <c r="G19" s="37"/>
      <c r="H19" s="54"/>
      <c r="I19" s="54"/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5955</v>
      </c>
      <c r="C20" s="2">
        <v>11457</v>
      </c>
      <c r="D20" s="2">
        <v>1339863</v>
      </c>
      <c r="E20" s="26">
        <f t="shared" ref="E20:E31" si="2">D20/B20</f>
        <v>224.99798488664987</v>
      </c>
      <c r="F20" s="37"/>
      <c r="G20" s="37"/>
      <c r="H20" s="54"/>
      <c r="I20" s="54"/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5215</v>
      </c>
      <c r="C21" s="2">
        <v>10740</v>
      </c>
      <c r="D21" s="8">
        <v>1237687</v>
      </c>
      <c r="E21" s="26">
        <f t="shared" si="2"/>
        <v>237.33211888782358</v>
      </c>
      <c r="F21" s="1"/>
      <c r="G21" s="1"/>
      <c r="H21" s="54"/>
      <c r="I21" s="54"/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6620</v>
      </c>
      <c r="C22" s="2">
        <v>13891</v>
      </c>
      <c r="D22" s="8">
        <v>1591815</v>
      </c>
      <c r="E22" s="26">
        <f t="shared" si="2"/>
        <v>240.45543806646526</v>
      </c>
      <c r="F22" s="1"/>
      <c r="G22" s="1"/>
      <c r="H22" s="54"/>
      <c r="I22" s="54"/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4208</v>
      </c>
      <c r="C23" s="2">
        <v>9294</v>
      </c>
      <c r="D23" s="8">
        <v>1054047</v>
      </c>
      <c r="E23" s="26">
        <f t="shared" si="2"/>
        <v>250.48645437262357</v>
      </c>
      <c r="F23" s="1"/>
      <c r="G23" s="1"/>
      <c r="H23" s="54"/>
      <c r="I23" s="54"/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2765</v>
      </c>
      <c r="C24" s="2">
        <v>6126</v>
      </c>
      <c r="D24" s="8">
        <v>695588</v>
      </c>
      <c r="E24" s="26">
        <f t="shared" si="2"/>
        <v>251.56889692585895</v>
      </c>
      <c r="F24" s="1"/>
      <c r="G24" s="1"/>
      <c r="H24" s="54"/>
      <c r="I24" s="54"/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7373</v>
      </c>
      <c r="C25" s="2">
        <v>15570</v>
      </c>
      <c r="D25" s="8">
        <v>1794334</v>
      </c>
      <c r="E25" s="26">
        <f t="shared" si="2"/>
        <v>243.36552285365522</v>
      </c>
      <c r="F25" s="1"/>
      <c r="G25" s="1"/>
      <c r="H25" s="54"/>
      <c r="I25" s="54"/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6768</v>
      </c>
      <c r="C26" s="2">
        <v>15147</v>
      </c>
      <c r="D26" s="8">
        <v>1735381</v>
      </c>
      <c r="E26" s="26">
        <f t="shared" si="2"/>
        <v>256.40972222222223</v>
      </c>
      <c r="F26" s="1"/>
      <c r="G26" s="1"/>
      <c r="H26" s="54"/>
      <c r="I26" s="54"/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8761</v>
      </c>
      <c r="C27" s="2">
        <v>17995</v>
      </c>
      <c r="D27" s="8">
        <v>2076515</v>
      </c>
      <c r="E27" s="26">
        <f t="shared" si="2"/>
        <v>237.01803447095079</v>
      </c>
      <c r="F27" s="1"/>
      <c r="G27" s="1"/>
      <c r="H27" s="54"/>
      <c r="I27" s="54"/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5773</v>
      </c>
      <c r="C28" s="2">
        <v>13657</v>
      </c>
      <c r="D28" s="8">
        <v>1538025</v>
      </c>
      <c r="E28" s="26">
        <f t="shared" si="2"/>
        <v>266.4169409319245</v>
      </c>
      <c r="F28" s="1"/>
      <c r="G28" s="1"/>
      <c r="H28" s="54"/>
      <c r="I28" s="54"/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4830</v>
      </c>
      <c r="C29" s="2">
        <v>10622</v>
      </c>
      <c r="D29" s="8">
        <v>1204902</v>
      </c>
      <c r="E29" s="26">
        <f t="shared" si="2"/>
        <v>249.46211180124223</v>
      </c>
      <c r="F29" s="1"/>
      <c r="G29" s="1"/>
      <c r="H29" s="54"/>
      <c r="I29" s="54"/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5076</v>
      </c>
      <c r="C30" s="12">
        <v>11442</v>
      </c>
      <c r="D30" s="7">
        <v>1310067</v>
      </c>
      <c r="E30" s="26">
        <f t="shared" si="2"/>
        <v>258.09042553191489</v>
      </c>
      <c r="F30" s="1"/>
      <c r="G30" s="1"/>
      <c r="H30" s="54"/>
      <c r="I30" s="54"/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1698</v>
      </c>
      <c r="C31" s="4">
        <v>3751</v>
      </c>
      <c r="D31" s="56">
        <v>429954</v>
      </c>
      <c r="E31" s="26">
        <f t="shared" si="2"/>
        <v>253.21201413427562</v>
      </c>
      <c r="F31" s="1"/>
      <c r="G31" s="1"/>
      <c r="H31" s="54"/>
      <c r="I31" s="54"/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77899</v>
      </c>
      <c r="C32" s="39">
        <f t="shared" ref="C32:D32" si="3">SUM(C19:C31)</f>
        <v>165492</v>
      </c>
      <c r="D32" s="39">
        <f t="shared" si="3"/>
        <v>19012914</v>
      </c>
      <c r="E32" s="30">
        <f>D32/B32</f>
        <v>244.07134879780227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7519</v>
      </c>
      <c r="C35" s="6">
        <v>16185</v>
      </c>
      <c r="D35" s="7">
        <v>1858754</v>
      </c>
      <c r="E35" s="26">
        <f>D35/B35</f>
        <v>247.20760739460036</v>
      </c>
      <c r="F35" s="16"/>
      <c r="G35" s="16"/>
      <c r="H35" s="54"/>
      <c r="I35" s="54"/>
    </row>
    <row r="36" spans="1:9" ht="18.75" x14ac:dyDescent="0.3">
      <c r="A36" s="25" t="s">
        <v>37</v>
      </c>
      <c r="B36" s="8">
        <v>7479</v>
      </c>
      <c r="C36" s="6">
        <v>15174</v>
      </c>
      <c r="D36" s="8">
        <v>1741136</v>
      </c>
      <c r="E36" s="26">
        <f t="shared" ref="E36:E47" si="4">D36/B36</f>
        <v>232.8033159513304</v>
      </c>
      <c r="F36" s="16"/>
      <c r="G36" s="16"/>
      <c r="H36" s="54"/>
      <c r="I36" s="54"/>
    </row>
    <row r="37" spans="1:9" ht="18.75" x14ac:dyDescent="0.3">
      <c r="A37" s="25" t="s">
        <v>38</v>
      </c>
      <c r="B37" s="8">
        <v>8945</v>
      </c>
      <c r="C37" s="6">
        <v>18734</v>
      </c>
      <c r="D37" s="8">
        <v>2136860</v>
      </c>
      <c r="E37" s="26">
        <f t="shared" si="4"/>
        <v>238.88876467300167</v>
      </c>
      <c r="F37" s="16"/>
      <c r="G37" s="16"/>
      <c r="H37" s="54"/>
      <c r="I37" s="54"/>
    </row>
    <row r="38" spans="1:9" ht="18.75" x14ac:dyDescent="0.3">
      <c r="A38" s="25" t="s">
        <v>39</v>
      </c>
      <c r="B38" s="8">
        <v>4361</v>
      </c>
      <c r="C38" s="6">
        <v>9472</v>
      </c>
      <c r="D38" s="8">
        <v>1089842</v>
      </c>
      <c r="E38" s="26">
        <f t="shared" si="4"/>
        <v>249.9064434762669</v>
      </c>
      <c r="F38" s="16"/>
      <c r="G38" s="16"/>
      <c r="H38" s="54"/>
      <c r="I38" s="54"/>
    </row>
    <row r="39" spans="1:9" ht="18.75" x14ac:dyDescent="0.3">
      <c r="A39" s="25" t="s">
        <v>40</v>
      </c>
      <c r="B39" s="8">
        <v>6943</v>
      </c>
      <c r="C39" s="6">
        <v>15554</v>
      </c>
      <c r="D39" s="8">
        <v>1776087</v>
      </c>
      <c r="E39" s="26">
        <f t="shared" si="4"/>
        <v>255.80973642517642</v>
      </c>
      <c r="F39" s="16"/>
      <c r="G39" s="16"/>
      <c r="H39" s="54"/>
      <c r="I39" s="54"/>
    </row>
    <row r="40" spans="1:9" ht="18.75" x14ac:dyDescent="0.3">
      <c r="A40" s="25" t="s">
        <v>41</v>
      </c>
      <c r="B40" s="8">
        <v>4450</v>
      </c>
      <c r="C40" s="6">
        <v>9525</v>
      </c>
      <c r="D40" s="8">
        <v>1081387</v>
      </c>
      <c r="E40" s="26">
        <f t="shared" si="4"/>
        <v>243.00831460674158</v>
      </c>
      <c r="F40" s="16"/>
      <c r="G40" s="16"/>
      <c r="H40" s="54"/>
      <c r="I40" s="54"/>
    </row>
    <row r="41" spans="1:9" ht="18.75" x14ac:dyDescent="0.3">
      <c r="A41" s="25" t="s">
        <v>42</v>
      </c>
      <c r="B41" s="8">
        <v>5430</v>
      </c>
      <c r="C41" s="6">
        <v>11961</v>
      </c>
      <c r="D41" s="8">
        <v>1361082</v>
      </c>
      <c r="E41" s="26">
        <f t="shared" si="4"/>
        <v>250.6596685082873</v>
      </c>
      <c r="F41" s="16"/>
      <c r="G41" s="16"/>
      <c r="H41" s="54"/>
      <c r="I41" s="54"/>
    </row>
    <row r="42" spans="1:9" ht="18.75" x14ac:dyDescent="0.3">
      <c r="A42" s="25" t="s">
        <v>43</v>
      </c>
      <c r="B42" s="8">
        <v>8523</v>
      </c>
      <c r="C42" s="6">
        <v>19123</v>
      </c>
      <c r="D42" s="8">
        <v>2174421</v>
      </c>
      <c r="E42" s="26">
        <f t="shared" si="4"/>
        <v>255.12390003519889</v>
      </c>
      <c r="F42" s="16"/>
      <c r="G42" s="16"/>
      <c r="H42" s="54"/>
      <c r="I42" s="54"/>
    </row>
    <row r="43" spans="1:9" ht="18.75" x14ac:dyDescent="0.3">
      <c r="A43" s="25" t="s">
        <v>44</v>
      </c>
      <c r="B43" s="8">
        <v>5709</v>
      </c>
      <c r="C43" s="6">
        <v>12487</v>
      </c>
      <c r="D43" s="8">
        <v>1423569</v>
      </c>
      <c r="E43" s="26">
        <f t="shared" si="4"/>
        <v>249.35522858644245</v>
      </c>
      <c r="F43" s="16"/>
      <c r="G43" s="16"/>
      <c r="H43" s="54"/>
      <c r="I43" s="54"/>
    </row>
    <row r="44" spans="1:9" ht="18.75" x14ac:dyDescent="0.3">
      <c r="A44" s="25" t="s">
        <v>45</v>
      </c>
      <c r="B44" s="8">
        <v>4721</v>
      </c>
      <c r="C44" s="6">
        <v>9761</v>
      </c>
      <c r="D44" s="8">
        <v>1104556</v>
      </c>
      <c r="E44" s="26">
        <f t="shared" si="4"/>
        <v>233.96653251429782</v>
      </c>
      <c r="F44" s="16"/>
      <c r="G44" s="16"/>
      <c r="H44" s="54"/>
      <c r="I44" s="54"/>
    </row>
    <row r="45" spans="1:9" ht="18.75" x14ac:dyDescent="0.3">
      <c r="A45" s="25" t="s">
        <v>46</v>
      </c>
      <c r="B45" s="8">
        <v>6282</v>
      </c>
      <c r="C45" s="6">
        <v>13739</v>
      </c>
      <c r="D45" s="8">
        <v>1565982</v>
      </c>
      <c r="E45" s="26">
        <f t="shared" si="4"/>
        <v>249.28080229226362</v>
      </c>
      <c r="F45" s="16"/>
      <c r="G45" s="16"/>
      <c r="H45" s="54"/>
      <c r="I45" s="54"/>
    </row>
    <row r="46" spans="1:9" ht="18.75" x14ac:dyDescent="0.3">
      <c r="A46" s="38" t="s">
        <v>47</v>
      </c>
      <c r="B46" s="8">
        <v>5957</v>
      </c>
      <c r="C46" s="6">
        <v>12714</v>
      </c>
      <c r="D46" s="11">
        <v>1454660</v>
      </c>
      <c r="E46" s="26">
        <f t="shared" si="4"/>
        <v>244.19338593251638</v>
      </c>
      <c r="F46" s="16"/>
      <c r="G46" s="16"/>
      <c r="H46" s="54"/>
      <c r="I46" s="54"/>
    </row>
    <row r="47" spans="1:9" ht="19.5" thickBot="1" x14ac:dyDescent="0.35">
      <c r="A47" s="38" t="s">
        <v>48</v>
      </c>
      <c r="B47" s="55">
        <v>4575</v>
      </c>
      <c r="C47" s="6">
        <v>9530</v>
      </c>
      <c r="D47" s="11">
        <v>1087777</v>
      </c>
      <c r="E47" s="26">
        <f t="shared" si="4"/>
        <v>237.76546448087433</v>
      </c>
      <c r="F47" s="16"/>
      <c r="G47" s="16"/>
      <c r="H47" s="54"/>
      <c r="I47" s="54"/>
    </row>
    <row r="48" spans="1:9" ht="19.5" thickBot="1" x14ac:dyDescent="0.35">
      <c r="A48" s="28" t="s">
        <v>49</v>
      </c>
      <c r="B48" s="39">
        <f>SUM(B35:B47)</f>
        <v>80894</v>
      </c>
      <c r="C48" s="39">
        <f t="shared" ref="C48:D48" si="5">SUM(C35:C47)</f>
        <v>173959</v>
      </c>
      <c r="D48" s="39">
        <f t="shared" si="5"/>
        <v>19856113</v>
      </c>
      <c r="E48" s="30">
        <f>D48/B48</f>
        <v>245.45841471555369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4275</v>
      </c>
      <c r="C51" s="6">
        <v>8969</v>
      </c>
      <c r="D51" s="7">
        <v>1029672</v>
      </c>
      <c r="E51" s="26">
        <f>D51/B51</f>
        <v>240.85894736842104</v>
      </c>
      <c r="F51" s="16"/>
      <c r="G51" s="16"/>
      <c r="H51" s="54"/>
      <c r="I51" s="54"/>
    </row>
    <row r="52" spans="1:9" ht="18.75" x14ac:dyDescent="0.3">
      <c r="A52" s="25" t="s">
        <v>52</v>
      </c>
      <c r="B52" s="8">
        <v>7110</v>
      </c>
      <c r="C52" s="6">
        <v>16425</v>
      </c>
      <c r="D52" s="8">
        <v>1877047</v>
      </c>
      <c r="E52" s="26">
        <f t="shared" ref="E52:E57" si="6">D52/B52</f>
        <v>264.00098452883265</v>
      </c>
      <c r="F52" s="16"/>
      <c r="G52" s="16"/>
      <c r="H52" s="54"/>
      <c r="I52" s="54"/>
    </row>
    <row r="53" spans="1:9" ht="18.75" x14ac:dyDescent="0.3">
      <c r="A53" s="25" t="s">
        <v>53</v>
      </c>
      <c r="B53" s="8">
        <v>18667</v>
      </c>
      <c r="C53" s="6">
        <v>38104</v>
      </c>
      <c r="D53" s="8">
        <v>4361172</v>
      </c>
      <c r="E53" s="26">
        <f t="shared" si="6"/>
        <v>233.63004232067286</v>
      </c>
      <c r="F53" s="16"/>
      <c r="G53" s="16"/>
      <c r="H53" s="54"/>
      <c r="I53" s="54"/>
    </row>
    <row r="54" spans="1:9" ht="18.75" x14ac:dyDescent="0.3">
      <c r="A54" s="25" t="s">
        <v>54</v>
      </c>
      <c r="B54" s="8">
        <v>5736</v>
      </c>
      <c r="C54" s="6">
        <v>12473</v>
      </c>
      <c r="D54" s="8">
        <v>1415241</v>
      </c>
      <c r="E54" s="26">
        <f t="shared" si="6"/>
        <v>246.72960251046024</v>
      </c>
      <c r="F54" s="16"/>
      <c r="G54" s="16"/>
      <c r="H54" s="54"/>
      <c r="I54" s="54"/>
    </row>
    <row r="55" spans="1:9" ht="18.75" x14ac:dyDescent="0.3">
      <c r="A55" s="25" t="s">
        <v>55</v>
      </c>
      <c r="B55" s="8">
        <v>4694</v>
      </c>
      <c r="C55" s="6">
        <v>9820</v>
      </c>
      <c r="D55" s="8">
        <v>1133414</v>
      </c>
      <c r="E55" s="26">
        <f t="shared" si="6"/>
        <v>241.46016190881977</v>
      </c>
      <c r="F55" s="16"/>
      <c r="G55" s="16"/>
      <c r="H55" s="54"/>
      <c r="I55" s="54"/>
    </row>
    <row r="56" spans="1:9" ht="18.75" x14ac:dyDescent="0.3">
      <c r="A56" s="25" t="s">
        <v>56</v>
      </c>
      <c r="B56" s="8">
        <v>4656</v>
      </c>
      <c r="C56" s="6">
        <v>9456</v>
      </c>
      <c r="D56" s="8">
        <v>1077744</v>
      </c>
      <c r="E56" s="26">
        <f t="shared" si="6"/>
        <v>231.4742268041237</v>
      </c>
      <c r="F56" s="16"/>
      <c r="G56" s="16"/>
      <c r="H56" s="54"/>
      <c r="I56" s="54"/>
    </row>
    <row r="57" spans="1:9" ht="19.5" thickBot="1" x14ac:dyDescent="0.35">
      <c r="A57" s="25" t="s">
        <v>57</v>
      </c>
      <c r="B57" s="9">
        <v>6683</v>
      </c>
      <c r="C57" s="6">
        <v>13771</v>
      </c>
      <c r="D57" s="8">
        <v>1573003</v>
      </c>
      <c r="E57" s="26">
        <f t="shared" si="6"/>
        <v>235.37378422863983</v>
      </c>
      <c r="F57" s="16"/>
      <c r="G57" s="16"/>
      <c r="H57" s="54"/>
      <c r="I57" s="54"/>
    </row>
    <row r="58" spans="1:9" ht="19.5" thickBot="1" x14ac:dyDescent="0.35">
      <c r="A58" s="28" t="s">
        <v>49</v>
      </c>
      <c r="B58" s="39">
        <f>SUM(B51:B57)</f>
        <v>51821</v>
      </c>
      <c r="C58" s="39">
        <f t="shared" ref="C58:D58" si="7">SUM(C51:C57)</f>
        <v>109018</v>
      </c>
      <c r="D58" s="39">
        <f t="shared" si="7"/>
        <v>12467293</v>
      </c>
      <c r="E58" s="30">
        <f>D58/B58</f>
        <v>240.58379807413982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7172</v>
      </c>
      <c r="C61" s="6">
        <v>15533</v>
      </c>
      <c r="D61" s="7">
        <v>1763377</v>
      </c>
      <c r="E61" s="26">
        <f>D61/B61</f>
        <v>245.86963190184048</v>
      </c>
      <c r="F61" s="16"/>
      <c r="G61" s="16"/>
      <c r="H61" s="54"/>
      <c r="I61" s="54"/>
    </row>
    <row r="62" spans="1:9" ht="18.75" x14ac:dyDescent="0.3">
      <c r="A62" s="25" t="s">
        <v>60</v>
      </c>
      <c r="B62" s="8">
        <v>7659</v>
      </c>
      <c r="C62" s="6">
        <v>16036</v>
      </c>
      <c r="D62" s="8">
        <v>1838896</v>
      </c>
      <c r="E62" s="26">
        <f t="shared" ref="E62:E70" si="8">D62/B62</f>
        <v>240.09609609609609</v>
      </c>
      <c r="F62" s="16"/>
      <c r="G62" s="16"/>
      <c r="H62" s="54"/>
      <c r="I62" s="54"/>
    </row>
    <row r="63" spans="1:9" ht="18.75" x14ac:dyDescent="0.3">
      <c r="A63" s="25" t="s">
        <v>61</v>
      </c>
      <c r="B63" s="8">
        <v>9444</v>
      </c>
      <c r="C63" s="6">
        <v>19392</v>
      </c>
      <c r="D63" s="8">
        <v>2215785</v>
      </c>
      <c r="E63" s="26">
        <f t="shared" si="8"/>
        <v>234.6235705209657</v>
      </c>
      <c r="F63" s="16"/>
      <c r="G63" s="16"/>
      <c r="H63" s="54"/>
      <c r="I63" s="54"/>
    </row>
    <row r="64" spans="1:9" ht="18.75" x14ac:dyDescent="0.3">
      <c r="A64" s="25" t="s">
        <v>62</v>
      </c>
      <c r="B64" s="8">
        <v>4581</v>
      </c>
      <c r="C64" s="6">
        <v>10590</v>
      </c>
      <c r="D64" s="8">
        <v>1212254</v>
      </c>
      <c r="E64" s="26">
        <f t="shared" si="8"/>
        <v>264.62650076402531</v>
      </c>
      <c r="F64" s="16"/>
      <c r="G64" s="16"/>
      <c r="H64" s="54"/>
      <c r="I64" s="54"/>
    </row>
    <row r="65" spans="1:9" ht="18.75" x14ac:dyDescent="0.3">
      <c r="A65" s="25" t="s">
        <v>63</v>
      </c>
      <c r="B65" s="8">
        <v>3363</v>
      </c>
      <c r="C65" s="6">
        <v>7179</v>
      </c>
      <c r="D65" s="8">
        <v>814038</v>
      </c>
      <c r="E65" s="26">
        <f t="shared" si="8"/>
        <v>242.05709188224799</v>
      </c>
      <c r="F65" s="16"/>
      <c r="G65" s="16"/>
      <c r="H65" s="54"/>
      <c r="I65" s="54"/>
    </row>
    <row r="66" spans="1:9" ht="18.75" x14ac:dyDescent="0.3">
      <c r="A66" s="25" t="s">
        <v>64</v>
      </c>
      <c r="B66" s="8">
        <v>6069</v>
      </c>
      <c r="C66" s="6">
        <v>12933</v>
      </c>
      <c r="D66" s="8">
        <v>1474487</v>
      </c>
      <c r="E66" s="26">
        <f t="shared" si="8"/>
        <v>242.95386389850057</v>
      </c>
      <c r="F66" s="16"/>
      <c r="G66" s="16"/>
      <c r="H66" s="54"/>
      <c r="I66" s="54"/>
    </row>
    <row r="67" spans="1:9" ht="18.75" x14ac:dyDescent="0.3">
      <c r="A67" s="25" t="s">
        <v>65</v>
      </c>
      <c r="B67" s="8">
        <v>2116</v>
      </c>
      <c r="C67" s="6">
        <v>4505</v>
      </c>
      <c r="D67" s="8">
        <v>513130</v>
      </c>
      <c r="E67" s="26">
        <f t="shared" si="8"/>
        <v>242.5</v>
      </c>
      <c r="F67" s="16"/>
      <c r="G67" s="16"/>
      <c r="H67" s="54"/>
      <c r="I67" s="54"/>
    </row>
    <row r="68" spans="1:9" ht="18.75" x14ac:dyDescent="0.3">
      <c r="A68" s="25" t="s">
        <v>66</v>
      </c>
      <c r="B68" s="8">
        <v>6977</v>
      </c>
      <c r="C68" s="6">
        <v>14660</v>
      </c>
      <c r="D68" s="8">
        <v>1684849</v>
      </c>
      <c r="E68" s="26">
        <f t="shared" si="8"/>
        <v>241.48616884047584</v>
      </c>
      <c r="F68" s="16"/>
      <c r="G68" s="16"/>
      <c r="H68" s="54"/>
      <c r="I68" s="54"/>
    </row>
    <row r="69" spans="1:9" ht="19.5" thickBot="1" x14ac:dyDescent="0.35">
      <c r="A69" s="25" t="s">
        <v>67</v>
      </c>
      <c r="B69" s="55">
        <v>559</v>
      </c>
      <c r="C69" s="6">
        <v>1033</v>
      </c>
      <c r="D69" s="8">
        <v>119402</v>
      </c>
      <c r="E69" s="26">
        <f t="shared" si="8"/>
        <v>213.59928443649375</v>
      </c>
      <c r="F69" s="16"/>
      <c r="G69" s="16"/>
      <c r="H69" s="54"/>
      <c r="I69" s="54"/>
    </row>
    <row r="70" spans="1:9" ht="19.5" thickBot="1" x14ac:dyDescent="0.35">
      <c r="A70" s="28" t="s">
        <v>49</v>
      </c>
      <c r="B70" s="39">
        <f>SUM(B61:B69)</f>
        <v>47940</v>
      </c>
      <c r="C70" s="39">
        <f t="shared" ref="C70:D70" si="9">SUM(C61:C69)</f>
        <v>101861</v>
      </c>
      <c r="D70" s="39">
        <f t="shared" si="9"/>
        <v>11636218</v>
      </c>
      <c r="E70" s="30">
        <f t="shared" si="8"/>
        <v>242.72461410095954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3475</v>
      </c>
      <c r="C73" s="6">
        <v>7482</v>
      </c>
      <c r="D73" s="7">
        <v>846995</v>
      </c>
      <c r="E73" s="26">
        <f t="shared" ref="E73:E79" si="10">D73/B73</f>
        <v>243.73956834532373</v>
      </c>
      <c r="F73" s="16"/>
      <c r="G73" s="16"/>
      <c r="H73" s="54"/>
      <c r="I73" s="54"/>
    </row>
    <row r="74" spans="1:9" ht="18.75" x14ac:dyDescent="0.3">
      <c r="A74" s="25" t="s">
        <v>70</v>
      </c>
      <c r="B74" s="8">
        <v>5919</v>
      </c>
      <c r="C74" s="6">
        <v>11589</v>
      </c>
      <c r="D74" s="8">
        <v>1313217</v>
      </c>
      <c r="E74" s="26">
        <f t="shared" si="10"/>
        <v>221.86467308667005</v>
      </c>
      <c r="F74" s="16"/>
      <c r="G74" s="16"/>
      <c r="H74" s="54"/>
      <c r="I74" s="54"/>
    </row>
    <row r="75" spans="1:9" ht="18.75" x14ac:dyDescent="0.3">
      <c r="A75" s="25" t="s">
        <v>68</v>
      </c>
      <c r="B75" s="8">
        <v>7282</v>
      </c>
      <c r="C75" s="6">
        <v>15399</v>
      </c>
      <c r="D75" s="8">
        <v>1751259</v>
      </c>
      <c r="E75" s="26">
        <f t="shared" si="10"/>
        <v>240.49148585553419</v>
      </c>
      <c r="F75" s="16"/>
      <c r="G75" s="16"/>
      <c r="H75" s="54"/>
      <c r="I75" s="54"/>
    </row>
    <row r="76" spans="1:9" ht="18.75" x14ac:dyDescent="0.3">
      <c r="A76" s="25" t="s">
        <v>71</v>
      </c>
      <c r="B76" s="8">
        <v>3525</v>
      </c>
      <c r="C76" s="6">
        <v>7231</v>
      </c>
      <c r="D76" s="8">
        <v>826884</v>
      </c>
      <c r="E76" s="26">
        <f t="shared" si="10"/>
        <v>234.57702127659576</v>
      </c>
      <c r="F76" s="16"/>
      <c r="G76" s="16"/>
      <c r="H76" s="54"/>
      <c r="I76" s="54"/>
    </row>
    <row r="77" spans="1:9" ht="18.75" x14ac:dyDescent="0.3">
      <c r="A77" s="25" t="s">
        <v>72</v>
      </c>
      <c r="B77" s="8">
        <v>5349</v>
      </c>
      <c r="C77" s="6">
        <v>11220</v>
      </c>
      <c r="D77" s="8">
        <v>1278798</v>
      </c>
      <c r="E77" s="26">
        <f t="shared" si="10"/>
        <v>239.07234997195738</v>
      </c>
      <c r="F77" s="16"/>
      <c r="G77" s="16"/>
      <c r="H77" s="54"/>
      <c r="I77" s="54"/>
    </row>
    <row r="78" spans="1:9" ht="19.5" thickBot="1" x14ac:dyDescent="0.35">
      <c r="A78" s="27" t="s">
        <v>73</v>
      </c>
      <c r="B78" s="9">
        <v>3485</v>
      </c>
      <c r="C78" s="6">
        <v>7769</v>
      </c>
      <c r="D78" s="9">
        <v>867034</v>
      </c>
      <c r="E78" s="26">
        <f t="shared" si="10"/>
        <v>248.79024390243902</v>
      </c>
      <c r="F78" s="16"/>
      <c r="G78" s="16"/>
      <c r="H78" s="54"/>
      <c r="I78" s="54"/>
    </row>
    <row r="79" spans="1:9" ht="19.5" thickBot="1" x14ac:dyDescent="0.35">
      <c r="A79" s="28" t="s">
        <v>49</v>
      </c>
      <c r="B79" s="39">
        <f>SUM(B73:B78)</f>
        <v>29035</v>
      </c>
      <c r="C79" s="39">
        <f t="shared" ref="C79:D79" si="11">SUM(C73:C78)</f>
        <v>60690</v>
      </c>
      <c r="D79" s="39">
        <f t="shared" si="11"/>
        <v>6884187</v>
      </c>
      <c r="E79" s="30">
        <f t="shared" si="10"/>
        <v>237.09960392629586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1953</v>
      </c>
      <c r="C82" s="6">
        <v>4070</v>
      </c>
      <c r="D82" s="7">
        <v>456935</v>
      </c>
      <c r="E82" s="26">
        <f t="shared" ref="E82:E92" si="12">D82/B82</f>
        <v>233.96569380440349</v>
      </c>
      <c r="F82" s="16"/>
      <c r="G82" s="16"/>
      <c r="H82" s="54"/>
      <c r="I82" s="54"/>
    </row>
    <row r="83" spans="1:9" ht="18.75" x14ac:dyDescent="0.3">
      <c r="A83" s="25" t="s">
        <v>76</v>
      </c>
      <c r="B83" s="8">
        <v>165</v>
      </c>
      <c r="C83" s="6">
        <v>350</v>
      </c>
      <c r="D83" s="8">
        <v>37782</v>
      </c>
      <c r="E83" s="26">
        <f t="shared" si="12"/>
        <v>228.98181818181817</v>
      </c>
      <c r="F83" s="16"/>
      <c r="G83" s="16"/>
      <c r="H83" s="54"/>
      <c r="I83" s="54"/>
    </row>
    <row r="84" spans="1:9" ht="18.75" x14ac:dyDescent="0.3">
      <c r="A84" s="25" t="s">
        <v>77</v>
      </c>
      <c r="B84" s="8">
        <v>6039</v>
      </c>
      <c r="C84" s="6">
        <v>12587</v>
      </c>
      <c r="D84" s="8">
        <v>1443155</v>
      </c>
      <c r="E84" s="26">
        <f t="shared" si="12"/>
        <v>238.97251200529888</v>
      </c>
      <c r="F84" s="16"/>
      <c r="G84" s="16"/>
      <c r="H84" s="54"/>
      <c r="I84" s="54"/>
    </row>
    <row r="85" spans="1:9" ht="18.75" x14ac:dyDescent="0.3">
      <c r="A85" s="25" t="s">
        <v>74</v>
      </c>
      <c r="B85" s="8">
        <v>9749</v>
      </c>
      <c r="C85" s="6">
        <v>19508</v>
      </c>
      <c r="D85" s="8">
        <v>2237944</v>
      </c>
      <c r="E85" s="26">
        <f t="shared" si="12"/>
        <v>229.5562621807365</v>
      </c>
      <c r="F85" s="16"/>
      <c r="G85" s="16"/>
      <c r="H85" s="54"/>
      <c r="I85" s="54"/>
    </row>
    <row r="86" spans="1:9" ht="18.75" x14ac:dyDescent="0.3">
      <c r="A86" s="25" t="s">
        <v>78</v>
      </c>
      <c r="B86" s="8">
        <v>7288</v>
      </c>
      <c r="C86" s="6">
        <v>15489</v>
      </c>
      <c r="D86" s="8">
        <v>1784587</v>
      </c>
      <c r="E86" s="26">
        <f t="shared" si="12"/>
        <v>244.86649286498354</v>
      </c>
      <c r="F86" s="16"/>
      <c r="G86" s="16"/>
      <c r="H86" s="54"/>
      <c r="I86" s="54"/>
    </row>
    <row r="87" spans="1:9" ht="18.75" x14ac:dyDescent="0.3">
      <c r="A87" s="25" t="s">
        <v>79</v>
      </c>
      <c r="B87" s="8">
        <v>6069</v>
      </c>
      <c r="C87" s="6">
        <v>12466</v>
      </c>
      <c r="D87" s="8">
        <v>1436599</v>
      </c>
      <c r="E87" s="26">
        <f t="shared" si="12"/>
        <v>236.71099027846432</v>
      </c>
      <c r="F87" s="16"/>
      <c r="G87" s="16"/>
      <c r="H87" s="54"/>
      <c r="I87" s="54"/>
    </row>
    <row r="88" spans="1:9" ht="18.75" x14ac:dyDescent="0.3">
      <c r="A88" s="25" t="s">
        <v>80</v>
      </c>
      <c r="B88" s="8">
        <v>2564</v>
      </c>
      <c r="C88" s="6">
        <v>5252</v>
      </c>
      <c r="D88" s="8">
        <v>594693</v>
      </c>
      <c r="E88" s="26">
        <f t="shared" si="12"/>
        <v>231.93954758190327</v>
      </c>
      <c r="F88" s="16"/>
      <c r="G88" s="16"/>
      <c r="H88" s="54"/>
      <c r="I88" s="54"/>
    </row>
    <row r="89" spans="1:9" ht="18.75" x14ac:dyDescent="0.3">
      <c r="A89" s="25" t="s">
        <v>81</v>
      </c>
      <c r="B89" s="8">
        <v>4579</v>
      </c>
      <c r="C89" s="6">
        <v>9676</v>
      </c>
      <c r="D89" s="8">
        <v>1098850</v>
      </c>
      <c r="E89" s="26">
        <f t="shared" si="12"/>
        <v>239.97597728761738</v>
      </c>
      <c r="F89" s="16"/>
      <c r="G89" s="16"/>
      <c r="H89" s="54"/>
      <c r="I89" s="54"/>
    </row>
    <row r="90" spans="1:9" ht="18.75" x14ac:dyDescent="0.3">
      <c r="A90" s="25" t="s">
        <v>82</v>
      </c>
      <c r="B90" s="8">
        <v>1859</v>
      </c>
      <c r="C90" s="6">
        <v>3812</v>
      </c>
      <c r="D90" s="8">
        <v>436387</v>
      </c>
      <c r="E90" s="26">
        <f t="shared" si="12"/>
        <v>234.74287251210328</v>
      </c>
      <c r="F90" s="16"/>
      <c r="G90" s="16"/>
      <c r="H90" s="54"/>
      <c r="I90" s="54"/>
    </row>
    <row r="91" spans="1:9" ht="19.5" thickBot="1" x14ac:dyDescent="0.35">
      <c r="A91" s="27" t="s">
        <v>83</v>
      </c>
      <c r="B91" s="9">
        <v>8097</v>
      </c>
      <c r="C91" s="6">
        <v>16616</v>
      </c>
      <c r="D91" s="9">
        <v>1895236</v>
      </c>
      <c r="E91" s="26">
        <f t="shared" si="12"/>
        <v>234.06644436210942</v>
      </c>
      <c r="F91" s="16"/>
      <c r="G91" s="16"/>
      <c r="H91" s="54"/>
      <c r="I91" s="54"/>
    </row>
    <row r="92" spans="1:9" ht="19.5" thickBot="1" x14ac:dyDescent="0.35">
      <c r="A92" s="28" t="s">
        <v>49</v>
      </c>
      <c r="B92" s="39">
        <f>SUM(B82:B91)</f>
        <v>48362</v>
      </c>
      <c r="C92" s="39">
        <f t="shared" ref="C92:D92" si="13">SUM(C82:C91)</f>
        <v>99826</v>
      </c>
      <c r="D92" s="39">
        <f t="shared" si="13"/>
        <v>11422168</v>
      </c>
      <c r="E92" s="30">
        <f t="shared" si="12"/>
        <v>236.18063769074894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4868</v>
      </c>
      <c r="C95" s="6">
        <v>10080</v>
      </c>
      <c r="D95" s="7">
        <v>1147966</v>
      </c>
      <c r="E95" s="26">
        <f t="shared" ref="E95:E105" si="14">D95/B95</f>
        <v>235.81881676253082</v>
      </c>
      <c r="F95" s="16"/>
      <c r="G95" s="16"/>
      <c r="H95" s="54"/>
      <c r="I95" s="54"/>
    </row>
    <row r="96" spans="1:9" ht="18.75" x14ac:dyDescent="0.3">
      <c r="A96" s="25" t="s">
        <v>86</v>
      </c>
      <c r="B96" s="8">
        <v>6692</v>
      </c>
      <c r="C96" s="6">
        <v>14135</v>
      </c>
      <c r="D96" s="8">
        <v>1619726</v>
      </c>
      <c r="E96" s="26">
        <f t="shared" si="14"/>
        <v>242.03915122534369</v>
      </c>
      <c r="F96" s="16"/>
      <c r="G96" s="16"/>
      <c r="H96" s="54"/>
      <c r="I96" s="54"/>
    </row>
    <row r="97" spans="1:9" ht="18.75" x14ac:dyDescent="0.3">
      <c r="A97" s="25" t="s">
        <v>87</v>
      </c>
      <c r="B97" s="8">
        <v>3790</v>
      </c>
      <c r="C97" s="6">
        <v>8290</v>
      </c>
      <c r="D97" s="8">
        <v>945084</v>
      </c>
      <c r="E97" s="26">
        <f t="shared" si="14"/>
        <v>249.36253298153034</v>
      </c>
      <c r="F97" s="16"/>
      <c r="G97" s="16"/>
      <c r="H97" s="54"/>
      <c r="I97" s="54"/>
    </row>
    <row r="98" spans="1:9" ht="18.75" x14ac:dyDescent="0.3">
      <c r="A98" s="25" t="s">
        <v>88</v>
      </c>
      <c r="B98" s="8">
        <v>2130</v>
      </c>
      <c r="C98" s="6">
        <v>4041</v>
      </c>
      <c r="D98" s="8">
        <v>464557</v>
      </c>
      <c r="E98" s="26">
        <f t="shared" si="14"/>
        <v>218.1018779342723</v>
      </c>
      <c r="F98" s="16"/>
      <c r="G98" s="16"/>
      <c r="H98" s="54"/>
      <c r="I98" s="54"/>
    </row>
    <row r="99" spans="1:9" ht="18.75" x14ac:dyDescent="0.3">
      <c r="A99" s="25" t="s">
        <v>89</v>
      </c>
      <c r="B99" s="8">
        <v>4434</v>
      </c>
      <c r="C99" s="6">
        <v>9521</v>
      </c>
      <c r="D99" s="8">
        <v>1082931</v>
      </c>
      <c r="E99" s="26">
        <f t="shared" si="14"/>
        <v>244.23342354533153</v>
      </c>
      <c r="F99" s="16"/>
      <c r="G99" s="16"/>
      <c r="H99" s="54"/>
      <c r="I99" s="54"/>
    </row>
    <row r="100" spans="1:9" ht="18.75" x14ac:dyDescent="0.3">
      <c r="A100" s="25" t="s">
        <v>90</v>
      </c>
      <c r="B100" s="8">
        <v>1024</v>
      </c>
      <c r="C100" s="6">
        <v>2473</v>
      </c>
      <c r="D100" s="8">
        <v>276785</v>
      </c>
      <c r="E100" s="26">
        <f t="shared" si="14"/>
        <v>270.2978515625</v>
      </c>
      <c r="F100" s="16"/>
      <c r="G100" s="16"/>
      <c r="H100" s="54"/>
      <c r="I100" s="54"/>
    </row>
    <row r="101" spans="1:9" ht="18.75" x14ac:dyDescent="0.3">
      <c r="A101" s="25" t="s">
        <v>91</v>
      </c>
      <c r="B101" s="8">
        <v>7181</v>
      </c>
      <c r="C101" s="6">
        <v>14757</v>
      </c>
      <c r="D101" s="8">
        <v>1697310</v>
      </c>
      <c r="E101" s="26">
        <f t="shared" si="14"/>
        <v>236.36123102631944</v>
      </c>
      <c r="F101" s="16"/>
      <c r="G101" s="16"/>
      <c r="H101" s="54"/>
      <c r="I101" s="54"/>
    </row>
    <row r="102" spans="1:9" ht="18.75" x14ac:dyDescent="0.3">
      <c r="A102" s="25" t="s">
        <v>92</v>
      </c>
      <c r="B102" s="8">
        <v>6542</v>
      </c>
      <c r="C102" s="6">
        <v>12482</v>
      </c>
      <c r="D102" s="8">
        <v>1464496</v>
      </c>
      <c r="E102" s="26">
        <f t="shared" si="14"/>
        <v>223.86059309079792</v>
      </c>
      <c r="F102" s="16"/>
      <c r="G102" s="16"/>
      <c r="H102" s="54"/>
      <c r="I102" s="54"/>
    </row>
    <row r="103" spans="1:9" ht="18.75" x14ac:dyDescent="0.3">
      <c r="A103" s="46" t="s">
        <v>93</v>
      </c>
      <c r="B103" s="8">
        <v>3769</v>
      </c>
      <c r="C103" s="6">
        <v>8150</v>
      </c>
      <c r="D103" s="8">
        <v>917298</v>
      </c>
      <c r="E103" s="26">
        <f t="shared" si="14"/>
        <v>243.37967630671267</v>
      </c>
      <c r="F103" s="16"/>
      <c r="G103" s="16"/>
      <c r="H103" s="54"/>
      <c r="I103" s="54"/>
    </row>
    <row r="104" spans="1:9" ht="19.5" thickBot="1" x14ac:dyDescent="0.35">
      <c r="A104" s="25" t="s">
        <v>94</v>
      </c>
      <c r="B104" s="9">
        <v>5766</v>
      </c>
      <c r="C104" s="6">
        <v>11990</v>
      </c>
      <c r="D104" s="8">
        <v>1367948</v>
      </c>
      <c r="E104" s="26">
        <f t="shared" si="14"/>
        <v>237.24384321886924</v>
      </c>
      <c r="F104" s="16"/>
      <c r="G104" s="16"/>
      <c r="H104" s="54"/>
      <c r="I104" s="54"/>
    </row>
    <row r="105" spans="1:9" ht="19.5" thickBot="1" x14ac:dyDescent="0.35">
      <c r="A105" s="28" t="s">
        <v>49</v>
      </c>
      <c r="B105" s="39">
        <f>SUM(B95:B104)</f>
        <v>46196</v>
      </c>
      <c r="C105" s="39">
        <f t="shared" ref="C105:D105" si="15">SUM(C95:C104)</f>
        <v>95919</v>
      </c>
      <c r="D105" s="39">
        <f t="shared" si="15"/>
        <v>10984101</v>
      </c>
      <c r="E105" s="30">
        <f t="shared" si="14"/>
        <v>237.77169018962681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15">
        <v>3552</v>
      </c>
      <c r="C108" s="6">
        <v>8624</v>
      </c>
      <c r="D108" s="7">
        <v>983365</v>
      </c>
      <c r="E108" s="26">
        <f t="shared" ref="E108:E122" si="16">D108/B108</f>
        <v>276.8482545045045</v>
      </c>
      <c r="F108" s="16"/>
      <c r="G108" s="16"/>
      <c r="H108" s="54"/>
      <c r="I108" s="54"/>
    </row>
    <row r="109" spans="1:9" ht="18.75" x14ac:dyDescent="0.3">
      <c r="A109" s="48" t="s">
        <v>97</v>
      </c>
      <c r="B109" s="7">
        <v>5054</v>
      </c>
      <c r="C109" s="6">
        <v>10528</v>
      </c>
      <c r="D109" s="7">
        <v>1199930</v>
      </c>
      <c r="E109" s="26">
        <f t="shared" si="16"/>
        <v>237.42184408389394</v>
      </c>
      <c r="F109" s="16"/>
      <c r="G109" s="16"/>
      <c r="H109" s="54"/>
      <c r="I109" s="54"/>
    </row>
    <row r="110" spans="1:9" ht="18.75" x14ac:dyDescent="0.3">
      <c r="A110" s="48" t="s">
        <v>98</v>
      </c>
      <c r="B110" s="8">
        <v>807</v>
      </c>
      <c r="C110" s="6">
        <v>1904</v>
      </c>
      <c r="D110" s="8">
        <v>221862</v>
      </c>
      <c r="E110" s="26">
        <f t="shared" si="16"/>
        <v>274.92193308550185</v>
      </c>
      <c r="F110" s="16"/>
      <c r="G110" s="16"/>
      <c r="H110" s="54"/>
      <c r="I110" s="54"/>
    </row>
    <row r="111" spans="1:9" ht="18.75" x14ac:dyDescent="0.3">
      <c r="A111" s="48" t="s">
        <v>99</v>
      </c>
      <c r="B111" s="8">
        <v>6801</v>
      </c>
      <c r="C111" s="6">
        <v>14901</v>
      </c>
      <c r="D111" s="8">
        <v>1698132</v>
      </c>
      <c r="E111" s="26">
        <f t="shared" si="16"/>
        <v>249.68857520952801</v>
      </c>
      <c r="F111" s="16"/>
      <c r="G111" s="16"/>
      <c r="H111" s="54"/>
      <c r="I111" s="54"/>
    </row>
    <row r="112" spans="1:9" ht="18.75" x14ac:dyDescent="0.3">
      <c r="A112" s="25" t="s">
        <v>100</v>
      </c>
      <c r="B112" s="8">
        <v>4149</v>
      </c>
      <c r="C112" s="6">
        <v>9297</v>
      </c>
      <c r="D112" s="8">
        <v>1056168</v>
      </c>
      <c r="E112" s="26">
        <f t="shared" si="16"/>
        <v>254.55965292841648</v>
      </c>
      <c r="F112" s="16"/>
      <c r="G112" s="16"/>
      <c r="H112" s="54"/>
      <c r="I112" s="54"/>
    </row>
    <row r="113" spans="1:9" ht="18.75" x14ac:dyDescent="0.3">
      <c r="A113" s="25" t="s">
        <v>101</v>
      </c>
      <c r="B113" s="8">
        <v>3377</v>
      </c>
      <c r="C113" s="6">
        <v>8234</v>
      </c>
      <c r="D113" s="8">
        <v>936256</v>
      </c>
      <c r="E113" s="26">
        <f t="shared" si="16"/>
        <v>277.24489191590169</v>
      </c>
      <c r="F113" s="16"/>
      <c r="G113" s="16"/>
      <c r="H113" s="54"/>
      <c r="I113" s="54"/>
    </row>
    <row r="114" spans="1:9" ht="18.75" x14ac:dyDescent="0.3">
      <c r="A114" s="25" t="s">
        <v>102</v>
      </c>
      <c r="B114" s="8">
        <v>7591</v>
      </c>
      <c r="C114" s="6">
        <v>17458</v>
      </c>
      <c r="D114" s="8">
        <v>1971522</v>
      </c>
      <c r="E114" s="26">
        <f t="shared" si="16"/>
        <v>259.718350678435</v>
      </c>
      <c r="F114" s="16"/>
      <c r="G114" s="16"/>
      <c r="H114" s="54"/>
      <c r="I114" s="54"/>
    </row>
    <row r="115" spans="1:9" ht="18.75" x14ac:dyDescent="0.3">
      <c r="A115" s="25" t="s">
        <v>103</v>
      </c>
      <c r="B115" s="8">
        <v>5256</v>
      </c>
      <c r="C115" s="6">
        <v>12355</v>
      </c>
      <c r="D115" s="8">
        <v>1396777</v>
      </c>
      <c r="E115" s="26">
        <f t="shared" si="16"/>
        <v>265.7490487062405</v>
      </c>
      <c r="F115" s="16"/>
      <c r="G115" s="16"/>
      <c r="H115" s="54"/>
      <c r="I115" s="54"/>
    </row>
    <row r="116" spans="1:9" ht="18.75" x14ac:dyDescent="0.3">
      <c r="A116" s="25" t="s">
        <v>104</v>
      </c>
      <c r="B116" s="8">
        <v>4268</v>
      </c>
      <c r="C116" s="6">
        <v>10274</v>
      </c>
      <c r="D116" s="8">
        <v>1151615</v>
      </c>
      <c r="E116" s="26">
        <f t="shared" si="16"/>
        <v>269.82544517338334</v>
      </c>
      <c r="F116" s="16"/>
      <c r="G116" s="16"/>
      <c r="H116" s="54"/>
      <c r="I116" s="54"/>
    </row>
    <row r="117" spans="1:9" ht="18.75" x14ac:dyDescent="0.3">
      <c r="A117" s="25" t="s">
        <v>105</v>
      </c>
      <c r="B117" s="8">
        <v>6299</v>
      </c>
      <c r="C117" s="6">
        <v>13044</v>
      </c>
      <c r="D117" s="8">
        <v>1489198</v>
      </c>
      <c r="E117" s="26">
        <f t="shared" si="16"/>
        <v>236.41816161295444</v>
      </c>
      <c r="F117" s="16"/>
      <c r="G117" s="16"/>
      <c r="H117" s="54"/>
      <c r="I117" s="54"/>
    </row>
    <row r="118" spans="1:9" ht="18.75" x14ac:dyDescent="0.3">
      <c r="A118" s="25" t="s">
        <v>106</v>
      </c>
      <c r="B118" s="8">
        <v>7329</v>
      </c>
      <c r="C118" s="6">
        <v>17383</v>
      </c>
      <c r="D118" s="8">
        <v>1974326</v>
      </c>
      <c r="E118" s="26">
        <f t="shared" si="16"/>
        <v>269.3854550416155</v>
      </c>
      <c r="F118" s="16"/>
      <c r="G118" s="16"/>
      <c r="H118" s="54"/>
      <c r="I118" s="54"/>
    </row>
    <row r="119" spans="1:9" ht="18.75" x14ac:dyDescent="0.3">
      <c r="A119" s="25" t="s">
        <v>107</v>
      </c>
      <c r="B119" s="8">
        <v>14467</v>
      </c>
      <c r="C119" s="6">
        <v>32355</v>
      </c>
      <c r="D119" s="8">
        <v>3710688</v>
      </c>
      <c r="E119" s="26">
        <f t="shared" si="16"/>
        <v>256.49326052395105</v>
      </c>
      <c r="F119" s="16"/>
      <c r="G119" s="16"/>
      <c r="H119" s="54"/>
      <c r="I119" s="54"/>
    </row>
    <row r="120" spans="1:9" ht="18.75" x14ac:dyDescent="0.3">
      <c r="A120" s="25" t="s">
        <v>108</v>
      </c>
      <c r="B120" s="8">
        <v>4821</v>
      </c>
      <c r="C120" s="6">
        <v>11301</v>
      </c>
      <c r="D120" s="8">
        <v>1284012</v>
      </c>
      <c r="E120" s="26">
        <f t="shared" si="16"/>
        <v>266.33727442439329</v>
      </c>
      <c r="F120" s="16"/>
      <c r="G120" s="16"/>
      <c r="H120" s="54"/>
      <c r="I120" s="54"/>
    </row>
    <row r="121" spans="1:9" ht="19.5" thickBot="1" x14ac:dyDescent="0.35">
      <c r="A121" s="25" t="s">
        <v>109</v>
      </c>
      <c r="B121" s="9">
        <v>7357</v>
      </c>
      <c r="C121" s="6">
        <v>15988</v>
      </c>
      <c r="D121" s="8">
        <v>1819119</v>
      </c>
      <c r="E121" s="26">
        <f t="shared" si="16"/>
        <v>247.26369444066876</v>
      </c>
      <c r="F121" s="16"/>
      <c r="G121" s="16"/>
      <c r="H121" s="54"/>
      <c r="I121" s="54"/>
    </row>
    <row r="122" spans="1:9" ht="19.5" thickBot="1" x14ac:dyDescent="0.35">
      <c r="A122" s="28" t="s">
        <v>49</v>
      </c>
      <c r="B122" s="39">
        <f>SUM(B108:B121)</f>
        <v>81128</v>
      </c>
      <c r="C122" s="39">
        <f t="shared" ref="C122:D122" si="17">SUM(C108:C121)</f>
        <v>183646</v>
      </c>
      <c r="D122" s="39">
        <f t="shared" si="17"/>
        <v>20892970</v>
      </c>
      <c r="E122" s="30">
        <f t="shared" si="16"/>
        <v>257.53093876343559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1308</v>
      </c>
      <c r="C125" s="6">
        <v>3068</v>
      </c>
      <c r="D125" s="7">
        <v>351331</v>
      </c>
      <c r="E125" s="26">
        <f>D125/B125</f>
        <v>268.60168195718654</v>
      </c>
      <c r="F125" s="16"/>
      <c r="G125" s="16"/>
      <c r="H125" s="54"/>
      <c r="I125" s="54"/>
    </row>
    <row r="126" spans="1:9" ht="18.75" x14ac:dyDescent="0.3">
      <c r="A126" s="25" t="s">
        <v>112</v>
      </c>
      <c r="B126" s="8">
        <v>4093</v>
      </c>
      <c r="C126" s="6">
        <v>8499</v>
      </c>
      <c r="D126" s="8">
        <v>977996</v>
      </c>
      <c r="E126" s="26">
        <f t="shared" ref="E126:E136" si="18">D126/B126</f>
        <v>238.94356217933057</v>
      </c>
      <c r="F126" s="16"/>
      <c r="G126" s="16"/>
      <c r="H126" s="54"/>
      <c r="I126" s="54"/>
    </row>
    <row r="127" spans="1:9" ht="18.75" x14ac:dyDescent="0.3">
      <c r="A127" s="25" t="s">
        <v>113</v>
      </c>
      <c r="B127" s="8">
        <v>1442</v>
      </c>
      <c r="C127" s="6">
        <v>3050</v>
      </c>
      <c r="D127" s="8">
        <v>346622</v>
      </c>
      <c r="E127" s="26">
        <f t="shared" si="18"/>
        <v>240.37586685159502</v>
      </c>
      <c r="F127" s="16"/>
      <c r="G127" s="16"/>
      <c r="H127" s="54"/>
      <c r="I127" s="54"/>
    </row>
    <row r="128" spans="1:9" ht="18.75" x14ac:dyDescent="0.3">
      <c r="A128" s="25" t="s">
        <v>114</v>
      </c>
      <c r="B128" s="8">
        <v>4411</v>
      </c>
      <c r="C128" s="6">
        <v>8795</v>
      </c>
      <c r="D128" s="8">
        <v>1016367</v>
      </c>
      <c r="E128" s="26">
        <f t="shared" si="18"/>
        <v>230.41645885286783</v>
      </c>
      <c r="F128" s="16"/>
      <c r="G128" s="16"/>
      <c r="H128" s="54"/>
      <c r="I128" s="54"/>
    </row>
    <row r="129" spans="1:9" ht="18.75" x14ac:dyDescent="0.3">
      <c r="A129" s="25" t="s">
        <v>115</v>
      </c>
      <c r="B129" s="8">
        <v>6181</v>
      </c>
      <c r="C129" s="6">
        <v>10721</v>
      </c>
      <c r="D129" s="8">
        <v>1271114</v>
      </c>
      <c r="E129" s="26">
        <f t="shared" si="18"/>
        <v>205.64860055007281</v>
      </c>
      <c r="F129" s="16"/>
      <c r="G129" s="16"/>
      <c r="H129" s="54"/>
      <c r="I129" s="54"/>
    </row>
    <row r="130" spans="1:9" ht="18.75" x14ac:dyDescent="0.3">
      <c r="A130" s="25" t="s">
        <v>116</v>
      </c>
      <c r="B130" s="8">
        <v>5613</v>
      </c>
      <c r="C130" s="6">
        <v>12632</v>
      </c>
      <c r="D130" s="8">
        <v>1443997</v>
      </c>
      <c r="E130" s="26">
        <f t="shared" si="18"/>
        <v>257.25939782647424</v>
      </c>
      <c r="F130" s="16"/>
      <c r="G130" s="16"/>
      <c r="H130" s="54"/>
      <c r="I130" s="54"/>
    </row>
    <row r="131" spans="1:9" ht="18.75" x14ac:dyDescent="0.3">
      <c r="A131" s="25" t="s">
        <v>117</v>
      </c>
      <c r="B131" s="8">
        <v>5080</v>
      </c>
      <c r="C131" s="6">
        <v>10589</v>
      </c>
      <c r="D131" s="8">
        <v>1231058</v>
      </c>
      <c r="E131" s="26">
        <f t="shared" si="18"/>
        <v>242.33425196850393</v>
      </c>
      <c r="F131" s="16"/>
      <c r="G131" s="16"/>
      <c r="H131" s="54"/>
      <c r="I131" s="54"/>
    </row>
    <row r="132" spans="1:9" ht="18.75" x14ac:dyDescent="0.3">
      <c r="A132" s="25" t="s">
        <v>118</v>
      </c>
      <c r="B132" s="8">
        <v>7778</v>
      </c>
      <c r="C132" s="6">
        <v>16569</v>
      </c>
      <c r="D132" s="8">
        <v>1905671</v>
      </c>
      <c r="E132" s="26">
        <f t="shared" si="18"/>
        <v>245.00784263306764</v>
      </c>
      <c r="F132" s="16"/>
      <c r="G132" s="16"/>
      <c r="H132" s="54"/>
      <c r="I132" s="54"/>
    </row>
    <row r="133" spans="1:9" ht="18.75" x14ac:dyDescent="0.3">
      <c r="A133" s="25" t="s">
        <v>119</v>
      </c>
      <c r="B133" s="8">
        <v>6493</v>
      </c>
      <c r="C133" s="6">
        <v>14624</v>
      </c>
      <c r="D133" s="8">
        <v>1677042</v>
      </c>
      <c r="E133" s="26">
        <f t="shared" si="18"/>
        <v>258.28461419990759</v>
      </c>
      <c r="F133" s="16"/>
      <c r="G133" s="16"/>
      <c r="H133" s="54"/>
      <c r="I133" s="54"/>
    </row>
    <row r="134" spans="1:9" ht="18.75" x14ac:dyDescent="0.3">
      <c r="A134" s="46" t="s">
        <v>120</v>
      </c>
      <c r="B134" s="8">
        <v>6628</v>
      </c>
      <c r="C134" s="6">
        <v>14485</v>
      </c>
      <c r="D134" s="8">
        <v>1672215</v>
      </c>
      <c r="E134" s="26">
        <f t="shared" si="18"/>
        <v>252.29556427278214</v>
      </c>
      <c r="F134" s="16"/>
      <c r="G134" s="16"/>
      <c r="H134" s="54"/>
      <c r="I134" s="54"/>
    </row>
    <row r="135" spans="1:9" ht="19.5" thickBot="1" x14ac:dyDescent="0.35">
      <c r="A135" s="46" t="s">
        <v>121</v>
      </c>
      <c r="B135" s="55">
        <v>5021</v>
      </c>
      <c r="C135" s="6">
        <v>8736</v>
      </c>
      <c r="D135" s="8">
        <v>1026373</v>
      </c>
      <c r="E135" s="26">
        <f t="shared" si="18"/>
        <v>204.41605257916748</v>
      </c>
      <c r="F135" s="16"/>
      <c r="G135" s="16"/>
      <c r="H135" s="54"/>
      <c r="I135" s="54"/>
    </row>
    <row r="136" spans="1:9" ht="19.5" thickBot="1" x14ac:dyDescent="0.35">
      <c r="A136" s="28" t="s">
        <v>49</v>
      </c>
      <c r="B136" s="39">
        <f>SUM(B125:B135)</f>
        <v>54048</v>
      </c>
      <c r="C136" s="39">
        <f>SUM(C125:C135)</f>
        <v>111768</v>
      </c>
      <c r="D136" s="39">
        <f>SUM(D125:D135)</f>
        <v>12919786</v>
      </c>
      <c r="E136" s="30">
        <f t="shared" si="18"/>
        <v>239.04281379514507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563270</v>
      </c>
      <c r="C138" s="49">
        <f t="shared" ref="C138:D138" si="19">SUM(C136+C122+C105+C92+C79+C70+C58+C48+C32+C16)</f>
        <v>1200007</v>
      </c>
      <c r="D138" s="49">
        <f t="shared" si="19"/>
        <v>137281184</v>
      </c>
      <c r="E138" s="42">
        <f>D138/B138</f>
        <v>243.72181014433576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D87" sqref="D87"/>
    </sheetView>
  </sheetViews>
  <sheetFormatPr defaultRowHeight="15" x14ac:dyDescent="0.25"/>
  <cols>
    <col min="1" max="1" width="18.7109375" bestFit="1" customWidth="1"/>
    <col min="2" max="2" width="11" customWidth="1"/>
    <col min="3" max="3" width="12.7109375" bestFit="1" customWidth="1"/>
    <col min="4" max="4" width="15.7109375" bestFit="1" customWidth="1"/>
    <col min="5" max="5" width="16.85546875" customWidth="1"/>
    <col min="8" max="8" width="13.5703125" bestFit="1" customWidth="1"/>
    <col min="9" max="9" width="12.7109375" bestFit="1" customWidth="1"/>
  </cols>
  <sheetData>
    <row r="1" spans="1:9" ht="18.75" x14ac:dyDescent="0.3">
      <c r="A1" s="279" t="s">
        <v>0</v>
      </c>
      <c r="B1" s="279"/>
      <c r="C1" s="279"/>
      <c r="D1" s="279"/>
      <c r="E1" s="279"/>
      <c r="F1" s="16"/>
      <c r="G1" s="16"/>
      <c r="H1" s="16"/>
      <c r="I1" s="16"/>
    </row>
    <row r="2" spans="1:9" ht="18.75" x14ac:dyDescent="0.3">
      <c r="A2" s="279" t="s">
        <v>1</v>
      </c>
      <c r="B2" s="279"/>
      <c r="C2" s="279"/>
      <c r="D2" s="279"/>
      <c r="E2" s="279"/>
      <c r="F2" s="16"/>
      <c r="G2" s="16"/>
      <c r="H2" s="16"/>
      <c r="I2" s="16"/>
    </row>
    <row r="3" spans="1:9" ht="18.75" x14ac:dyDescent="0.3">
      <c r="A3" s="280" t="s">
        <v>2</v>
      </c>
      <c r="B3" s="280"/>
      <c r="C3" s="280"/>
      <c r="D3" s="280"/>
      <c r="E3" s="280"/>
      <c r="F3" s="16"/>
      <c r="G3" s="16"/>
      <c r="H3" s="16"/>
      <c r="I3" s="16"/>
    </row>
    <row r="4" spans="1:9" ht="18.75" x14ac:dyDescent="0.3">
      <c r="A4" s="279" t="s">
        <v>131</v>
      </c>
      <c r="B4" s="279"/>
      <c r="C4" s="279"/>
      <c r="D4" s="279"/>
      <c r="E4" s="279"/>
      <c r="F4" s="16"/>
      <c r="G4" s="16"/>
      <c r="H4" s="16"/>
      <c r="I4" s="16"/>
    </row>
    <row r="5" spans="1:9" ht="19.5" thickBot="1" x14ac:dyDescent="0.35">
      <c r="A5" s="281"/>
      <c r="B5" s="281"/>
      <c r="C5" s="281"/>
      <c r="D5" s="281"/>
      <c r="E5" s="281"/>
      <c r="F5" s="16"/>
      <c r="G5" s="16"/>
      <c r="H5" s="16"/>
      <c r="I5" s="16"/>
    </row>
    <row r="6" spans="1:9" ht="57" customHeight="1" thickBot="1" x14ac:dyDescent="0.35">
      <c r="A6" s="17"/>
      <c r="B6" s="18" t="s">
        <v>3</v>
      </c>
      <c r="C6" s="19" t="s">
        <v>4</v>
      </c>
      <c r="D6" s="19" t="s">
        <v>5</v>
      </c>
      <c r="E6" s="19" t="s">
        <v>6</v>
      </c>
      <c r="F6" s="16"/>
      <c r="G6" s="16"/>
      <c r="H6" s="282" t="s">
        <v>7</v>
      </c>
      <c r="I6" s="283"/>
    </row>
    <row r="7" spans="1:9" ht="19.5" thickBot="1" x14ac:dyDescent="0.35">
      <c r="A7" s="20" t="s">
        <v>8</v>
      </c>
      <c r="B7" s="21"/>
      <c r="C7" s="21"/>
      <c r="D7" s="21"/>
      <c r="E7" s="22"/>
      <c r="F7" s="16"/>
      <c r="G7" s="16"/>
      <c r="H7" s="53" t="s">
        <v>9</v>
      </c>
      <c r="I7" s="53" t="s">
        <v>10</v>
      </c>
    </row>
    <row r="8" spans="1:9" ht="18.75" x14ac:dyDescent="0.3">
      <c r="A8" s="23" t="s">
        <v>11</v>
      </c>
      <c r="B8" s="14">
        <v>6571</v>
      </c>
      <c r="C8" s="12">
        <v>14736</v>
      </c>
      <c r="D8" s="13">
        <v>1673553</v>
      </c>
      <c r="E8" s="24">
        <f>D8/B8</f>
        <v>254.68771876426723</v>
      </c>
      <c r="F8" s="16"/>
      <c r="G8" s="16"/>
      <c r="H8" s="54"/>
      <c r="I8" s="54"/>
    </row>
    <row r="9" spans="1:9" ht="18.75" x14ac:dyDescent="0.3">
      <c r="A9" s="25" t="s">
        <v>12</v>
      </c>
      <c r="B9" s="2">
        <v>5329</v>
      </c>
      <c r="C9" s="12">
        <v>11041</v>
      </c>
      <c r="D9" s="2">
        <v>1284842</v>
      </c>
      <c r="E9" s="24">
        <f t="shared" ref="E9:E15" si="0">D9/B9</f>
        <v>241.10377181459936</v>
      </c>
      <c r="F9" s="16"/>
      <c r="G9" s="16"/>
      <c r="H9" s="54"/>
      <c r="I9" s="54"/>
    </row>
    <row r="10" spans="1:9" ht="18.75" x14ac:dyDescent="0.3">
      <c r="A10" s="25" t="s">
        <v>13</v>
      </c>
      <c r="B10" s="2">
        <v>5604</v>
      </c>
      <c r="C10" s="12">
        <v>11386</v>
      </c>
      <c r="D10" s="2">
        <v>1330418</v>
      </c>
      <c r="E10" s="24">
        <f t="shared" si="0"/>
        <v>237.40506780870805</v>
      </c>
      <c r="F10" s="16"/>
      <c r="G10" s="16"/>
      <c r="H10" s="54"/>
      <c r="I10" s="54"/>
    </row>
    <row r="11" spans="1:9" ht="18.75" x14ac:dyDescent="0.3">
      <c r="A11" s="25" t="s">
        <v>14</v>
      </c>
      <c r="B11" s="2">
        <v>7314</v>
      </c>
      <c r="C11" s="12">
        <v>15418</v>
      </c>
      <c r="D11" s="2">
        <v>1767250</v>
      </c>
      <c r="E11" s="24">
        <f t="shared" si="0"/>
        <v>241.62564943943121</v>
      </c>
      <c r="F11" s="16"/>
      <c r="G11" s="16"/>
      <c r="H11" s="54"/>
      <c r="I11" s="54"/>
    </row>
    <row r="12" spans="1:9" ht="18.75" x14ac:dyDescent="0.3">
      <c r="A12" s="25" t="s">
        <v>15</v>
      </c>
      <c r="B12" s="2">
        <v>1849</v>
      </c>
      <c r="C12" s="12">
        <v>4147</v>
      </c>
      <c r="D12" s="2">
        <v>474497</v>
      </c>
      <c r="E12" s="24">
        <f t="shared" si="0"/>
        <v>256.62358031368308</v>
      </c>
      <c r="F12" s="16"/>
      <c r="G12" s="16"/>
      <c r="H12" s="54"/>
      <c r="I12" s="54"/>
    </row>
    <row r="13" spans="1:9" ht="18.75" x14ac:dyDescent="0.3">
      <c r="A13" s="25" t="s">
        <v>16</v>
      </c>
      <c r="B13" s="2">
        <v>7589</v>
      </c>
      <c r="C13" s="12">
        <v>17122</v>
      </c>
      <c r="D13" s="2">
        <v>1967763</v>
      </c>
      <c r="E13" s="24">
        <f t="shared" si="0"/>
        <v>259.29147450256949</v>
      </c>
      <c r="F13" s="16"/>
      <c r="G13" s="16"/>
      <c r="H13" s="54"/>
      <c r="I13" s="54"/>
    </row>
    <row r="14" spans="1:9" ht="18.75" x14ac:dyDescent="0.3">
      <c r="A14" s="25" t="s">
        <v>17</v>
      </c>
      <c r="B14" s="2">
        <v>2693</v>
      </c>
      <c r="C14" s="12">
        <v>5395</v>
      </c>
      <c r="D14" s="2">
        <v>625360</v>
      </c>
      <c r="E14" s="24">
        <f t="shared" si="0"/>
        <v>232.21685852209433</v>
      </c>
      <c r="F14" s="16"/>
      <c r="G14" s="16"/>
      <c r="H14" s="54"/>
      <c r="I14" s="54"/>
    </row>
    <row r="15" spans="1:9" ht="19.5" thickBot="1" x14ac:dyDescent="0.35">
      <c r="A15" s="27" t="s">
        <v>18</v>
      </c>
      <c r="B15" s="3">
        <v>9203</v>
      </c>
      <c r="C15" s="12">
        <v>18950</v>
      </c>
      <c r="D15" s="10">
        <v>2213618</v>
      </c>
      <c r="E15" s="24">
        <f t="shared" si="0"/>
        <v>240.53221775507987</v>
      </c>
      <c r="F15" s="16"/>
      <c r="G15" s="16"/>
      <c r="H15" s="54"/>
      <c r="I15" s="54"/>
    </row>
    <row r="16" spans="1:9" ht="19.5" thickBot="1" x14ac:dyDescent="0.35">
      <c r="A16" s="28" t="s">
        <v>19</v>
      </c>
      <c r="B16" s="29">
        <f>SUM(B8:B15)</f>
        <v>46152</v>
      </c>
      <c r="C16" s="29">
        <f t="shared" ref="C16:D16" si="1">SUM(C8:C15)</f>
        <v>98195</v>
      </c>
      <c r="D16" s="29">
        <f t="shared" si="1"/>
        <v>11337301</v>
      </c>
      <c r="E16" s="30">
        <f>D16/B16</f>
        <v>245.6513477205755</v>
      </c>
      <c r="F16" s="16"/>
      <c r="G16" s="16"/>
      <c r="H16" s="54"/>
      <c r="I16" s="54"/>
    </row>
    <row r="17" spans="1:16" ht="19.5" thickBot="1" x14ac:dyDescent="0.35">
      <c r="A17" s="31"/>
      <c r="B17" s="32"/>
      <c r="C17" s="32"/>
      <c r="D17" s="32"/>
      <c r="E17" s="32"/>
      <c r="F17" s="1"/>
      <c r="G17" s="1"/>
      <c r="H17" s="54"/>
      <c r="I17" s="54"/>
      <c r="J17" s="1"/>
      <c r="K17" s="1"/>
      <c r="L17" s="1"/>
      <c r="M17" s="1"/>
      <c r="N17" s="1"/>
      <c r="O17" s="1"/>
      <c r="P17" s="1"/>
    </row>
    <row r="18" spans="1:16" ht="19.5" thickBot="1" x14ac:dyDescent="0.35">
      <c r="A18" s="33" t="s">
        <v>20</v>
      </c>
      <c r="B18" s="34"/>
      <c r="C18" s="34"/>
      <c r="D18" s="34"/>
      <c r="E18" s="35"/>
      <c r="F18" s="1"/>
      <c r="G18" s="1"/>
      <c r="H18" s="54"/>
      <c r="I18" s="54"/>
      <c r="J18" s="1"/>
      <c r="K18" s="1"/>
      <c r="L18" s="1"/>
      <c r="M18" s="1"/>
      <c r="N18" s="1"/>
      <c r="O18" s="1"/>
      <c r="P18" s="1"/>
    </row>
    <row r="19" spans="1:16" ht="18.75" x14ac:dyDescent="0.3">
      <c r="A19" s="36" t="s">
        <v>21</v>
      </c>
      <c r="B19">
        <v>12970</v>
      </c>
      <c r="C19" s="14">
        <v>26014</v>
      </c>
      <c r="D19" s="5">
        <v>3054116</v>
      </c>
      <c r="E19" s="26">
        <f>D19/B19</f>
        <v>235.47540478026215</v>
      </c>
      <c r="F19" s="37"/>
      <c r="G19" s="37"/>
      <c r="H19" s="54"/>
      <c r="I19" s="54"/>
      <c r="J19" s="37"/>
      <c r="K19" s="37"/>
      <c r="L19" s="37"/>
      <c r="M19" s="37"/>
      <c r="N19" s="37"/>
      <c r="O19" s="37"/>
      <c r="P19" s="37"/>
    </row>
    <row r="20" spans="1:16" ht="18.75" x14ac:dyDescent="0.3">
      <c r="A20" s="58" t="s">
        <v>22</v>
      </c>
      <c r="B20" s="2">
        <v>5982</v>
      </c>
      <c r="C20" s="2">
        <v>11492</v>
      </c>
      <c r="D20" s="2">
        <v>1355165</v>
      </c>
      <c r="E20" s="26">
        <f t="shared" ref="E20:E31" si="2">D20/B20</f>
        <v>226.54045469742562</v>
      </c>
      <c r="F20" s="37"/>
      <c r="G20" s="37"/>
      <c r="H20" s="54"/>
      <c r="I20" s="54"/>
      <c r="J20" s="37"/>
      <c r="K20" s="37"/>
      <c r="L20" s="37"/>
      <c r="M20" s="37"/>
      <c r="N20" s="37"/>
      <c r="O20" s="37"/>
      <c r="P20" s="37"/>
    </row>
    <row r="21" spans="1:16" ht="18.75" x14ac:dyDescent="0.3">
      <c r="A21" s="57" t="s">
        <v>23</v>
      </c>
      <c r="B21" s="8">
        <v>5237</v>
      </c>
      <c r="C21" s="2">
        <v>10775</v>
      </c>
      <c r="D21" s="8">
        <v>1251791</v>
      </c>
      <c r="E21" s="26">
        <f t="shared" si="2"/>
        <v>239.02826045445866</v>
      </c>
      <c r="F21" s="1"/>
      <c r="G21" s="1"/>
      <c r="H21" s="54"/>
      <c r="I21" s="54"/>
      <c r="J21" s="1"/>
      <c r="K21" s="1"/>
      <c r="L21" s="1"/>
      <c r="M21" s="1"/>
      <c r="N21" s="1"/>
      <c r="O21" s="1"/>
      <c r="P21" s="1"/>
    </row>
    <row r="22" spans="1:16" ht="18.75" x14ac:dyDescent="0.3">
      <c r="A22" s="25" t="s">
        <v>24</v>
      </c>
      <c r="B22" s="8">
        <v>6644</v>
      </c>
      <c r="C22" s="2">
        <v>13965</v>
      </c>
      <c r="D22" s="8">
        <v>1611364</v>
      </c>
      <c r="E22" s="26">
        <f t="shared" si="2"/>
        <v>242.52919927754365</v>
      </c>
      <c r="F22" s="1"/>
      <c r="G22" s="1"/>
      <c r="H22" s="54"/>
      <c r="I22" s="54"/>
      <c r="J22" s="1"/>
      <c r="K22" s="1"/>
      <c r="L22" s="1"/>
      <c r="M22" s="1"/>
      <c r="N22" s="1"/>
      <c r="O22" s="1"/>
      <c r="P22" s="1"/>
    </row>
    <row r="23" spans="1:16" ht="18.75" x14ac:dyDescent="0.3">
      <c r="A23" s="25" t="s">
        <v>25</v>
      </c>
      <c r="B23" s="8">
        <v>4232</v>
      </c>
      <c r="C23" s="2">
        <v>9351</v>
      </c>
      <c r="D23" s="8">
        <v>1069393</v>
      </c>
      <c r="E23" s="26">
        <f t="shared" si="2"/>
        <v>252.69210775047259</v>
      </c>
      <c r="F23" s="1"/>
      <c r="G23" s="1"/>
      <c r="H23" s="54"/>
      <c r="I23" s="54"/>
      <c r="J23" s="1"/>
      <c r="K23" s="1"/>
      <c r="L23" s="1"/>
      <c r="M23" s="1"/>
      <c r="N23" s="1"/>
      <c r="O23" s="1"/>
      <c r="P23" s="1"/>
    </row>
    <row r="24" spans="1:16" ht="18.75" x14ac:dyDescent="0.3">
      <c r="A24" s="25" t="s">
        <v>26</v>
      </c>
      <c r="B24" s="8">
        <v>2768</v>
      </c>
      <c r="C24" s="2">
        <v>6109</v>
      </c>
      <c r="D24" s="8">
        <v>699673</v>
      </c>
      <c r="E24" s="26">
        <f t="shared" si="2"/>
        <v>252.77203757225433</v>
      </c>
      <c r="F24" s="1"/>
      <c r="G24" s="1"/>
      <c r="H24" s="54"/>
      <c r="I24" s="54"/>
      <c r="J24" s="1"/>
      <c r="K24" s="1"/>
      <c r="L24" s="1"/>
      <c r="M24" s="1"/>
      <c r="N24" s="1"/>
      <c r="O24" s="1"/>
      <c r="P24" s="1"/>
    </row>
    <row r="25" spans="1:16" ht="18.75" x14ac:dyDescent="0.3">
      <c r="A25" s="25" t="s">
        <v>27</v>
      </c>
      <c r="B25" s="8">
        <v>7402</v>
      </c>
      <c r="C25" s="2">
        <v>15594</v>
      </c>
      <c r="D25" s="8">
        <v>1808742</v>
      </c>
      <c r="E25" s="26">
        <f t="shared" si="2"/>
        <v>244.35855174277222</v>
      </c>
      <c r="F25" s="1"/>
      <c r="G25" s="1"/>
      <c r="H25" s="54"/>
      <c r="I25" s="54"/>
      <c r="J25" s="1"/>
      <c r="K25" s="1"/>
      <c r="L25" s="1"/>
      <c r="M25" s="1"/>
      <c r="N25" s="1"/>
      <c r="O25" s="1"/>
      <c r="P25" s="1"/>
    </row>
    <row r="26" spans="1:16" ht="18.75" x14ac:dyDescent="0.3">
      <c r="A26" s="25" t="s">
        <v>28</v>
      </c>
      <c r="B26" s="8">
        <v>6809</v>
      </c>
      <c r="C26" s="2">
        <v>15173</v>
      </c>
      <c r="D26" s="8">
        <v>1755588</v>
      </c>
      <c r="E26" s="26">
        <f t="shared" si="2"/>
        <v>257.83345572037013</v>
      </c>
      <c r="F26" s="1"/>
      <c r="G26" s="1"/>
      <c r="H26" s="54"/>
      <c r="I26" s="54"/>
      <c r="J26" s="1"/>
      <c r="K26" s="1"/>
      <c r="L26" s="1"/>
      <c r="M26" s="1"/>
      <c r="N26" s="1"/>
      <c r="O26" s="1"/>
      <c r="P26" s="1"/>
    </row>
    <row r="27" spans="1:16" ht="18.75" x14ac:dyDescent="0.3">
      <c r="A27" s="25" t="s">
        <v>29</v>
      </c>
      <c r="B27" s="8">
        <v>8795</v>
      </c>
      <c r="C27" s="2">
        <v>18013</v>
      </c>
      <c r="D27" s="8">
        <v>2092816</v>
      </c>
      <c r="E27" s="26">
        <f t="shared" si="2"/>
        <v>237.95520181921546</v>
      </c>
      <c r="F27" s="1"/>
      <c r="G27" s="1"/>
      <c r="H27" s="54"/>
      <c r="I27" s="54"/>
      <c r="J27" s="1"/>
      <c r="K27" s="1"/>
      <c r="L27" s="1"/>
      <c r="M27" s="1"/>
      <c r="N27" s="1"/>
      <c r="O27" s="1"/>
      <c r="P27" s="1"/>
    </row>
    <row r="28" spans="1:16" ht="18.75" x14ac:dyDescent="0.3">
      <c r="A28" s="25" t="s">
        <v>30</v>
      </c>
      <c r="B28" s="8">
        <v>5784</v>
      </c>
      <c r="C28" s="2">
        <v>13697</v>
      </c>
      <c r="D28" s="8">
        <v>1554414</v>
      </c>
      <c r="E28" s="26">
        <f t="shared" si="2"/>
        <v>268.74377593360998</v>
      </c>
      <c r="F28" s="1"/>
      <c r="G28" s="1"/>
      <c r="H28" s="54"/>
      <c r="I28" s="54"/>
      <c r="J28" s="1"/>
      <c r="K28" s="1"/>
      <c r="L28" s="1"/>
      <c r="M28" s="1"/>
      <c r="N28" s="1"/>
      <c r="O28" s="1"/>
      <c r="P28" s="1"/>
    </row>
    <row r="29" spans="1:16" ht="18.75" x14ac:dyDescent="0.3">
      <c r="A29" s="25" t="s">
        <v>31</v>
      </c>
      <c r="B29" s="8">
        <v>4869</v>
      </c>
      <c r="C29" s="2">
        <v>10718</v>
      </c>
      <c r="D29" s="8">
        <v>1225260</v>
      </c>
      <c r="E29" s="26">
        <f t="shared" si="2"/>
        <v>251.64510166358596</v>
      </c>
      <c r="F29" s="1"/>
      <c r="G29" s="1"/>
      <c r="H29" s="54"/>
      <c r="I29" s="54"/>
      <c r="J29" s="1"/>
      <c r="K29" s="1"/>
      <c r="L29" s="1"/>
      <c r="M29" s="1"/>
      <c r="N29" s="1"/>
      <c r="O29" s="1"/>
      <c r="P29" s="1"/>
    </row>
    <row r="30" spans="1:16" ht="18.75" x14ac:dyDescent="0.3">
      <c r="A30" s="38" t="s">
        <v>32</v>
      </c>
      <c r="B30" s="7">
        <v>5044</v>
      </c>
      <c r="C30" s="2">
        <v>11361</v>
      </c>
      <c r="D30" s="7">
        <v>1310773</v>
      </c>
      <c r="E30" s="26">
        <f t="shared" si="2"/>
        <v>259.86776367961937</v>
      </c>
      <c r="F30" s="1"/>
      <c r="G30" s="1"/>
      <c r="H30" s="54"/>
      <c r="I30" s="54"/>
      <c r="J30" s="1"/>
      <c r="K30" s="1"/>
      <c r="L30" s="1"/>
      <c r="M30" s="1"/>
      <c r="N30" s="1"/>
      <c r="O30" s="1"/>
      <c r="P30" s="1"/>
    </row>
    <row r="31" spans="1:16" ht="19.5" thickBot="1" x14ac:dyDescent="0.35">
      <c r="A31" s="38" t="s">
        <v>33</v>
      </c>
      <c r="B31" s="55">
        <v>1697</v>
      </c>
      <c r="C31" s="4">
        <v>3751</v>
      </c>
      <c r="D31" s="56">
        <v>433925</v>
      </c>
      <c r="E31" s="26">
        <f t="shared" si="2"/>
        <v>255.70123747790217</v>
      </c>
      <c r="F31" s="1"/>
      <c r="G31" s="1"/>
      <c r="H31" s="54"/>
      <c r="I31" s="54"/>
      <c r="J31" s="1"/>
      <c r="K31" s="1"/>
      <c r="L31" s="1"/>
      <c r="M31" s="1"/>
      <c r="N31" s="1"/>
      <c r="O31" s="1"/>
      <c r="P31" s="1"/>
    </row>
    <row r="32" spans="1:16" ht="19.5" thickBot="1" x14ac:dyDescent="0.35">
      <c r="A32" s="28" t="s">
        <v>34</v>
      </c>
      <c r="B32" s="39">
        <f>SUM(B19:B31)</f>
        <v>78233</v>
      </c>
      <c r="C32" s="39">
        <f t="shared" ref="C32:D32" si="3">SUM(C19:C31)</f>
        <v>166013</v>
      </c>
      <c r="D32" s="39">
        <f t="shared" si="3"/>
        <v>19223020</v>
      </c>
      <c r="E32" s="30">
        <f>D32/B32</f>
        <v>245.71497961218412</v>
      </c>
      <c r="F32" s="1"/>
      <c r="G32" s="1"/>
      <c r="H32" s="54"/>
      <c r="I32" s="54"/>
      <c r="J32" s="1"/>
      <c r="K32" s="1"/>
      <c r="L32" s="1"/>
      <c r="M32" s="1"/>
      <c r="N32" s="1"/>
      <c r="O32" s="1"/>
      <c r="P32" s="1"/>
    </row>
    <row r="33" spans="1:9" ht="19.5" thickBot="1" x14ac:dyDescent="0.35">
      <c r="A33" s="31"/>
      <c r="B33" s="40"/>
      <c r="C33" s="40"/>
      <c r="D33" s="40"/>
      <c r="E33" s="32"/>
      <c r="F33" s="16"/>
      <c r="G33" s="16"/>
      <c r="H33" s="54"/>
      <c r="I33" s="54"/>
    </row>
    <row r="34" spans="1:9" ht="19.5" thickBot="1" x14ac:dyDescent="0.35">
      <c r="A34" s="20" t="s">
        <v>35</v>
      </c>
      <c r="B34" s="41"/>
      <c r="C34" s="41"/>
      <c r="D34" s="41"/>
      <c r="E34" s="42"/>
      <c r="F34" s="16"/>
      <c r="G34" s="16"/>
      <c r="H34" s="54"/>
      <c r="I34" s="54"/>
    </row>
    <row r="35" spans="1:9" ht="18.75" x14ac:dyDescent="0.3">
      <c r="A35" s="23" t="s">
        <v>36</v>
      </c>
      <c r="B35" s="15">
        <v>7575</v>
      </c>
      <c r="C35" s="6">
        <v>16267</v>
      </c>
      <c r="D35" s="7">
        <v>1878502</v>
      </c>
      <c r="E35" s="26">
        <f>D35/B35</f>
        <v>247.98706270627062</v>
      </c>
      <c r="F35" s="16"/>
      <c r="G35" s="16"/>
      <c r="H35" s="54"/>
      <c r="I35" s="54"/>
    </row>
    <row r="36" spans="1:9" ht="18.75" x14ac:dyDescent="0.3">
      <c r="A36" s="25" t="s">
        <v>37</v>
      </c>
      <c r="B36" s="8">
        <v>7479</v>
      </c>
      <c r="C36" s="6">
        <v>15141</v>
      </c>
      <c r="D36" s="8">
        <v>1750004</v>
      </c>
      <c r="E36" s="26">
        <f t="shared" ref="E36:E47" si="4">D36/B36</f>
        <v>233.98903596737532</v>
      </c>
      <c r="F36" s="16"/>
      <c r="G36" s="16"/>
      <c r="H36" s="54"/>
      <c r="I36" s="54"/>
    </row>
    <row r="37" spans="1:9" ht="18.75" x14ac:dyDescent="0.3">
      <c r="A37" s="25" t="s">
        <v>38</v>
      </c>
      <c r="B37" s="8">
        <v>9033</v>
      </c>
      <c r="C37" s="6">
        <v>18917</v>
      </c>
      <c r="D37" s="8">
        <v>2171069</v>
      </c>
      <c r="E37" s="26">
        <f t="shared" si="4"/>
        <v>240.34861064983949</v>
      </c>
      <c r="F37" s="16"/>
      <c r="G37" s="16"/>
      <c r="H37" s="54"/>
      <c r="I37" s="54"/>
    </row>
    <row r="38" spans="1:9" ht="18.75" x14ac:dyDescent="0.3">
      <c r="A38" s="25" t="s">
        <v>39</v>
      </c>
      <c r="B38" s="8">
        <v>4352</v>
      </c>
      <c r="C38" s="6">
        <v>9424</v>
      </c>
      <c r="D38" s="8">
        <v>1094735</v>
      </c>
      <c r="E38" s="26">
        <f t="shared" si="4"/>
        <v>251.5475643382353</v>
      </c>
      <c r="F38" s="16"/>
      <c r="G38" s="16"/>
      <c r="H38" s="54"/>
      <c r="I38" s="54"/>
    </row>
    <row r="39" spans="1:9" ht="18.75" x14ac:dyDescent="0.3">
      <c r="A39" s="25" t="s">
        <v>40</v>
      </c>
      <c r="B39" s="8">
        <v>6955</v>
      </c>
      <c r="C39" s="6">
        <v>15542</v>
      </c>
      <c r="D39" s="8">
        <v>1786731</v>
      </c>
      <c r="E39" s="26">
        <f t="shared" si="4"/>
        <v>256.89877785765634</v>
      </c>
      <c r="F39" s="16"/>
      <c r="G39" s="16"/>
      <c r="H39" s="54"/>
      <c r="I39" s="54"/>
    </row>
    <row r="40" spans="1:9" ht="18.75" x14ac:dyDescent="0.3">
      <c r="A40" s="25" t="s">
        <v>41</v>
      </c>
      <c r="B40" s="8">
        <v>4583</v>
      </c>
      <c r="C40" s="6">
        <v>9807</v>
      </c>
      <c r="D40" s="8">
        <v>1125934</v>
      </c>
      <c r="E40" s="26">
        <f t="shared" si="4"/>
        <v>245.67619463233689</v>
      </c>
      <c r="F40" s="16"/>
      <c r="G40" s="16"/>
      <c r="H40" s="54"/>
      <c r="I40" s="54"/>
    </row>
    <row r="41" spans="1:9" ht="18.75" x14ac:dyDescent="0.3">
      <c r="A41" s="25" t="s">
        <v>42</v>
      </c>
      <c r="B41" s="8">
        <v>5477</v>
      </c>
      <c r="C41" s="6">
        <v>12103</v>
      </c>
      <c r="D41" s="8">
        <v>1386333</v>
      </c>
      <c r="E41" s="26">
        <f t="shared" si="4"/>
        <v>253.11904327186417</v>
      </c>
      <c r="F41" s="16"/>
      <c r="G41" s="16"/>
      <c r="H41" s="54"/>
      <c r="I41" s="54"/>
    </row>
    <row r="42" spans="1:9" ht="18.75" x14ac:dyDescent="0.3">
      <c r="A42" s="25" t="s">
        <v>43</v>
      </c>
      <c r="B42" s="8">
        <v>8563</v>
      </c>
      <c r="C42" s="6">
        <v>19220</v>
      </c>
      <c r="D42" s="8">
        <v>2201516</v>
      </c>
      <c r="E42" s="26">
        <f t="shared" si="4"/>
        <v>257.09634473899337</v>
      </c>
      <c r="F42" s="16"/>
      <c r="G42" s="16"/>
      <c r="H42" s="54"/>
      <c r="I42" s="54"/>
    </row>
    <row r="43" spans="1:9" ht="18.75" x14ac:dyDescent="0.3">
      <c r="A43" s="25" t="s">
        <v>44</v>
      </c>
      <c r="B43" s="8">
        <v>5710</v>
      </c>
      <c r="C43" s="6">
        <v>12524</v>
      </c>
      <c r="D43" s="8">
        <v>1435667</v>
      </c>
      <c r="E43" s="26">
        <f t="shared" si="4"/>
        <v>251.43029772329248</v>
      </c>
      <c r="F43" s="16"/>
      <c r="G43" s="16"/>
      <c r="H43" s="54"/>
      <c r="I43" s="54"/>
    </row>
    <row r="44" spans="1:9" ht="18.75" x14ac:dyDescent="0.3">
      <c r="A44" s="25" t="s">
        <v>45</v>
      </c>
      <c r="B44" s="8">
        <v>4753</v>
      </c>
      <c r="C44" s="6">
        <v>9805</v>
      </c>
      <c r="D44" s="8">
        <v>1118250</v>
      </c>
      <c r="E44" s="26">
        <f t="shared" si="4"/>
        <v>235.27245949926362</v>
      </c>
      <c r="F44" s="16"/>
      <c r="G44" s="16"/>
      <c r="H44" s="54"/>
      <c r="I44" s="54"/>
    </row>
    <row r="45" spans="1:9" ht="18.75" x14ac:dyDescent="0.3">
      <c r="A45" s="25" t="s">
        <v>46</v>
      </c>
      <c r="B45" s="8">
        <v>6319</v>
      </c>
      <c r="C45" s="6">
        <v>13755</v>
      </c>
      <c r="D45" s="8">
        <v>1579678</v>
      </c>
      <c r="E45" s="26">
        <f t="shared" si="4"/>
        <v>249.98860579205569</v>
      </c>
      <c r="F45" s="16"/>
      <c r="G45" s="16"/>
      <c r="H45" s="54"/>
      <c r="I45" s="54"/>
    </row>
    <row r="46" spans="1:9" ht="18.75" x14ac:dyDescent="0.3">
      <c r="A46" s="38" t="s">
        <v>47</v>
      </c>
      <c r="B46" s="8">
        <v>5941</v>
      </c>
      <c r="C46" s="6">
        <v>12624</v>
      </c>
      <c r="D46" s="11">
        <v>1455461</v>
      </c>
      <c r="E46" s="26">
        <f t="shared" si="4"/>
        <v>244.98586096616731</v>
      </c>
      <c r="F46" s="16"/>
      <c r="G46" s="16"/>
      <c r="H46" s="54"/>
      <c r="I46" s="54"/>
    </row>
    <row r="47" spans="1:9" ht="19.5" thickBot="1" x14ac:dyDescent="0.35">
      <c r="A47" s="38" t="s">
        <v>48</v>
      </c>
      <c r="B47" s="55">
        <v>4607</v>
      </c>
      <c r="C47" s="6">
        <v>9622</v>
      </c>
      <c r="D47" s="11">
        <v>1103209</v>
      </c>
      <c r="E47" s="26">
        <f t="shared" si="4"/>
        <v>239.46364228348165</v>
      </c>
      <c r="F47" s="16"/>
      <c r="G47" s="16"/>
      <c r="H47" s="54"/>
      <c r="I47" s="54"/>
    </row>
    <row r="48" spans="1:9" ht="19.5" thickBot="1" x14ac:dyDescent="0.35">
      <c r="A48" s="28" t="s">
        <v>49</v>
      </c>
      <c r="B48" s="39">
        <f>SUM(B35:B47)</f>
        <v>81347</v>
      </c>
      <c r="C48" s="39">
        <f t="shared" ref="C48:D48" si="5">SUM(C35:C47)</f>
        <v>174751</v>
      </c>
      <c r="D48" s="39">
        <f t="shared" si="5"/>
        <v>20087089</v>
      </c>
      <c r="E48" s="30">
        <f>D48/B48</f>
        <v>246.93091324818371</v>
      </c>
      <c r="F48" s="16"/>
      <c r="G48" s="16"/>
      <c r="H48" s="54"/>
      <c r="I48" s="54"/>
    </row>
    <row r="49" spans="1:9" ht="19.5" thickBot="1" x14ac:dyDescent="0.35">
      <c r="A49" s="43"/>
      <c r="B49" s="44"/>
      <c r="C49" s="44"/>
      <c r="D49" s="44"/>
      <c r="E49" s="45"/>
      <c r="F49" s="16"/>
      <c r="G49" s="16"/>
      <c r="H49" s="54"/>
      <c r="I49" s="54"/>
    </row>
    <row r="50" spans="1:9" ht="19.5" thickBot="1" x14ac:dyDescent="0.35">
      <c r="A50" s="20" t="s">
        <v>50</v>
      </c>
      <c r="B50" s="41"/>
      <c r="C50" s="41"/>
      <c r="D50" s="41"/>
      <c r="E50" s="42"/>
      <c r="F50" s="16"/>
      <c r="G50" s="16"/>
      <c r="H50" s="54"/>
      <c r="I50" s="54"/>
    </row>
    <row r="51" spans="1:9" ht="18.75" x14ac:dyDescent="0.3">
      <c r="A51" s="23" t="s">
        <v>51</v>
      </c>
      <c r="B51" s="15">
        <v>4309</v>
      </c>
      <c r="C51" s="6">
        <v>9020</v>
      </c>
      <c r="D51" s="7">
        <v>1045035</v>
      </c>
      <c r="E51" s="26">
        <f>D51/B51</f>
        <v>242.52378742167556</v>
      </c>
      <c r="F51" s="16"/>
      <c r="G51" s="16"/>
      <c r="H51" s="54"/>
      <c r="I51" s="54"/>
    </row>
    <row r="52" spans="1:9" ht="18.75" x14ac:dyDescent="0.3">
      <c r="A52" s="25" t="s">
        <v>52</v>
      </c>
      <c r="B52" s="8">
        <v>7108</v>
      </c>
      <c r="C52" s="6">
        <v>16416</v>
      </c>
      <c r="D52" s="8">
        <v>1890205</v>
      </c>
      <c r="E52" s="26">
        <f t="shared" ref="E52:E57" si="6">D52/B52</f>
        <v>265.92642093415867</v>
      </c>
      <c r="F52" s="16"/>
      <c r="G52" s="16"/>
      <c r="H52" s="54"/>
      <c r="I52" s="54"/>
    </row>
    <row r="53" spans="1:9" ht="18.75" x14ac:dyDescent="0.3">
      <c r="A53" s="25" t="s">
        <v>53</v>
      </c>
      <c r="B53" s="8">
        <v>18626</v>
      </c>
      <c r="C53" s="6">
        <v>38096</v>
      </c>
      <c r="D53" s="8">
        <v>4387580</v>
      </c>
      <c r="E53" s="26">
        <f t="shared" si="6"/>
        <v>235.56211747020294</v>
      </c>
      <c r="F53" s="16"/>
      <c r="G53" s="16"/>
      <c r="H53" s="54"/>
      <c r="I53" s="54"/>
    </row>
    <row r="54" spans="1:9" ht="18.75" x14ac:dyDescent="0.3">
      <c r="A54" s="25" t="s">
        <v>54</v>
      </c>
      <c r="B54" s="8">
        <v>5789</v>
      </c>
      <c r="C54" s="6">
        <v>12586</v>
      </c>
      <c r="D54" s="8">
        <v>1435153</v>
      </c>
      <c r="E54" s="26">
        <f t="shared" si="6"/>
        <v>247.91034721022629</v>
      </c>
      <c r="F54" s="16"/>
      <c r="G54" s="16"/>
      <c r="H54" s="54"/>
      <c r="I54" s="54"/>
    </row>
    <row r="55" spans="1:9" ht="18.75" x14ac:dyDescent="0.3">
      <c r="A55" s="25" t="s">
        <v>55</v>
      </c>
      <c r="B55" s="8">
        <v>4714</v>
      </c>
      <c r="C55" s="6">
        <v>9863</v>
      </c>
      <c r="D55" s="8">
        <v>1148107</v>
      </c>
      <c r="E55" s="26">
        <f t="shared" si="6"/>
        <v>243.55260924904539</v>
      </c>
      <c r="F55" s="16"/>
      <c r="G55" s="16"/>
      <c r="H55" s="54"/>
      <c r="I55" s="54"/>
    </row>
    <row r="56" spans="1:9" ht="18.75" x14ac:dyDescent="0.3">
      <c r="A56" s="25" t="s">
        <v>56</v>
      </c>
      <c r="B56" s="8">
        <v>4655</v>
      </c>
      <c r="C56" s="6">
        <v>9438</v>
      </c>
      <c r="D56" s="8">
        <v>1086307</v>
      </c>
      <c r="E56" s="26">
        <f t="shared" si="6"/>
        <v>233.36348012889366</v>
      </c>
      <c r="F56" s="16"/>
      <c r="G56" s="16"/>
      <c r="H56" s="54"/>
      <c r="I56" s="54"/>
    </row>
    <row r="57" spans="1:9" ht="19.5" thickBot="1" x14ac:dyDescent="0.35">
      <c r="A57" s="25" t="s">
        <v>57</v>
      </c>
      <c r="B57" s="9">
        <v>6728</v>
      </c>
      <c r="C57" s="6">
        <v>13844</v>
      </c>
      <c r="D57" s="8">
        <v>1593212</v>
      </c>
      <c r="E57" s="26">
        <f t="shared" si="6"/>
        <v>236.80321046373365</v>
      </c>
      <c r="F57" s="16"/>
      <c r="G57" s="16"/>
      <c r="H57" s="54"/>
      <c r="I57" s="54"/>
    </row>
    <row r="58" spans="1:9" ht="19.5" thickBot="1" x14ac:dyDescent="0.35">
      <c r="A58" s="28" t="s">
        <v>49</v>
      </c>
      <c r="B58" s="39">
        <f>SUM(B51:B57)</f>
        <v>51929</v>
      </c>
      <c r="C58" s="39">
        <f t="shared" ref="C58:D58" si="7">SUM(C51:C57)</f>
        <v>109263</v>
      </c>
      <c r="D58" s="39">
        <f t="shared" si="7"/>
        <v>12585599</v>
      </c>
      <c r="E58" s="30">
        <f>D58/B58</f>
        <v>242.36166689133239</v>
      </c>
      <c r="F58" s="16"/>
      <c r="G58" s="16"/>
      <c r="H58" s="54"/>
      <c r="I58" s="54"/>
    </row>
    <row r="59" spans="1:9" ht="19.5" thickBot="1" x14ac:dyDescent="0.35">
      <c r="A59" s="43"/>
      <c r="B59" s="44"/>
      <c r="C59" s="44"/>
      <c r="D59" s="44"/>
      <c r="E59" s="45"/>
      <c r="F59" s="16"/>
      <c r="G59" s="16"/>
      <c r="H59" s="54"/>
      <c r="I59" s="54"/>
    </row>
    <row r="60" spans="1:9" ht="19.5" thickBot="1" x14ac:dyDescent="0.35">
      <c r="A60" s="20" t="s">
        <v>58</v>
      </c>
      <c r="B60" s="41"/>
      <c r="C60" s="41"/>
      <c r="D60" s="41"/>
      <c r="E60" s="42"/>
      <c r="F60" s="16"/>
      <c r="G60" s="16"/>
      <c r="H60" s="54"/>
      <c r="I60" s="54"/>
    </row>
    <row r="61" spans="1:9" ht="18.75" x14ac:dyDescent="0.3">
      <c r="A61" s="23" t="s">
        <v>59</v>
      </c>
      <c r="B61" s="15">
        <v>7224</v>
      </c>
      <c r="C61" s="6">
        <v>15639</v>
      </c>
      <c r="D61" s="7">
        <v>1786358</v>
      </c>
      <c r="E61" s="26">
        <f>D61/B61</f>
        <v>247.28100775193798</v>
      </c>
      <c r="F61" s="16"/>
      <c r="G61" s="16"/>
      <c r="H61" s="54"/>
      <c r="I61" s="54"/>
    </row>
    <row r="62" spans="1:9" ht="18.75" x14ac:dyDescent="0.3">
      <c r="A62" s="25" t="s">
        <v>60</v>
      </c>
      <c r="B62" s="8">
        <v>7734</v>
      </c>
      <c r="C62" s="6">
        <v>16198</v>
      </c>
      <c r="D62" s="8">
        <v>1868712</v>
      </c>
      <c r="E62" s="26">
        <f t="shared" ref="E62:E69" si="8">D62/B62</f>
        <v>241.62296353762608</v>
      </c>
      <c r="F62" s="16"/>
      <c r="G62" s="16"/>
      <c r="H62" s="54"/>
      <c r="I62" s="54"/>
    </row>
    <row r="63" spans="1:9" ht="18.75" x14ac:dyDescent="0.3">
      <c r="A63" s="25" t="s">
        <v>61</v>
      </c>
      <c r="B63" s="8">
        <v>9564</v>
      </c>
      <c r="C63" s="6">
        <v>19624</v>
      </c>
      <c r="D63" s="8">
        <v>2256687</v>
      </c>
      <c r="E63" s="26">
        <f t="shared" si="8"/>
        <v>235.95639899623589</v>
      </c>
      <c r="F63" s="16"/>
      <c r="G63" s="16"/>
      <c r="H63" s="54"/>
      <c r="I63" s="54"/>
    </row>
    <row r="64" spans="1:9" ht="18.75" x14ac:dyDescent="0.3">
      <c r="A64" s="25" t="s">
        <v>62</v>
      </c>
      <c r="B64" s="8">
        <v>4591</v>
      </c>
      <c r="C64" s="6">
        <v>10600</v>
      </c>
      <c r="D64" s="8">
        <v>1221935</v>
      </c>
      <c r="E64" s="26">
        <f t="shared" si="8"/>
        <v>266.15878893487258</v>
      </c>
      <c r="F64" s="16"/>
      <c r="G64" s="16"/>
      <c r="H64" s="54"/>
      <c r="I64" s="54"/>
    </row>
    <row r="65" spans="1:9" ht="18.75" x14ac:dyDescent="0.3">
      <c r="A65" s="25" t="s">
        <v>63</v>
      </c>
      <c r="B65" s="8">
        <v>3379</v>
      </c>
      <c r="C65" s="6">
        <v>7192</v>
      </c>
      <c r="D65" s="8">
        <v>819447</v>
      </c>
      <c r="E65" s="26">
        <f t="shared" si="8"/>
        <v>242.51168984906778</v>
      </c>
      <c r="F65" s="16"/>
      <c r="G65" s="16"/>
      <c r="H65" s="54"/>
      <c r="I65" s="54"/>
    </row>
    <row r="66" spans="1:9" ht="18.75" x14ac:dyDescent="0.3">
      <c r="A66" s="25" t="s">
        <v>64</v>
      </c>
      <c r="B66" s="8">
        <v>6111</v>
      </c>
      <c r="C66" s="6">
        <v>13054</v>
      </c>
      <c r="D66" s="8">
        <v>1500504</v>
      </c>
      <c r="E66" s="26">
        <f t="shared" si="8"/>
        <v>245.54148257241042</v>
      </c>
      <c r="F66" s="16"/>
      <c r="G66" s="16"/>
      <c r="H66" s="54"/>
      <c r="I66" s="54"/>
    </row>
    <row r="67" spans="1:9" ht="18.75" x14ac:dyDescent="0.3">
      <c r="A67" s="25" t="s">
        <v>65</v>
      </c>
      <c r="B67" s="8">
        <v>2132</v>
      </c>
      <c r="C67" s="6">
        <v>4525</v>
      </c>
      <c r="D67" s="8">
        <v>519938</v>
      </c>
      <c r="E67" s="26">
        <f t="shared" si="8"/>
        <v>243.87335834896811</v>
      </c>
      <c r="F67" s="16"/>
      <c r="G67" s="16"/>
      <c r="H67" s="54"/>
      <c r="I67" s="54"/>
    </row>
    <row r="68" spans="1:9" ht="18.75" x14ac:dyDescent="0.3">
      <c r="A68" s="25" t="s">
        <v>66</v>
      </c>
      <c r="B68" s="8">
        <v>7065</v>
      </c>
      <c r="C68" s="6">
        <v>14794</v>
      </c>
      <c r="D68" s="8">
        <v>1708947</v>
      </c>
      <c r="E68" s="26">
        <f t="shared" si="8"/>
        <v>241.8891719745223</v>
      </c>
      <c r="F68" s="16"/>
      <c r="G68" s="16"/>
      <c r="H68" s="54"/>
      <c r="I68" s="54"/>
    </row>
    <row r="69" spans="1:9" ht="19.5" thickBot="1" x14ac:dyDescent="0.35">
      <c r="A69" s="25" t="s">
        <v>67</v>
      </c>
      <c r="B69" s="55">
        <v>575</v>
      </c>
      <c r="C69" s="6">
        <v>1076</v>
      </c>
      <c r="D69" s="8">
        <v>125282</v>
      </c>
      <c r="E69" s="26">
        <f t="shared" si="8"/>
        <v>217.8817391304348</v>
      </c>
      <c r="F69" s="16"/>
      <c r="G69" s="16"/>
      <c r="H69" s="54"/>
      <c r="I69" s="54"/>
    </row>
    <row r="70" spans="1:9" ht="19.5" thickBot="1" x14ac:dyDescent="0.35">
      <c r="A70" s="28" t="s">
        <v>49</v>
      </c>
      <c r="B70" s="39">
        <f>SUM(B61:B69)</f>
        <v>48375</v>
      </c>
      <c r="C70" s="39">
        <f t="shared" ref="C70:D70" si="9">SUM(C61:C69)</f>
        <v>102702</v>
      </c>
      <c r="D70" s="39">
        <f t="shared" si="9"/>
        <v>11807810</v>
      </c>
      <c r="E70" s="30">
        <f>D70/B70</f>
        <v>244.08909560723515</v>
      </c>
      <c r="F70" s="16"/>
      <c r="G70" s="16"/>
      <c r="H70" s="54"/>
      <c r="I70" s="54"/>
    </row>
    <row r="71" spans="1:9" ht="19.5" thickBot="1" x14ac:dyDescent="0.35">
      <c r="A71" s="43"/>
      <c r="B71" s="44"/>
      <c r="C71" s="44"/>
      <c r="D71" s="44"/>
      <c r="E71" s="45"/>
      <c r="F71" s="16"/>
      <c r="G71" s="16"/>
      <c r="H71" s="54"/>
      <c r="I71" s="54"/>
    </row>
    <row r="72" spans="1:9" ht="19.5" thickBot="1" x14ac:dyDescent="0.35">
      <c r="A72" s="20" t="s">
        <v>68</v>
      </c>
      <c r="B72" s="41"/>
      <c r="C72" s="41"/>
      <c r="D72" s="41"/>
      <c r="E72" s="42"/>
      <c r="F72" s="16"/>
      <c r="G72" s="16"/>
      <c r="H72" s="54"/>
      <c r="I72" s="54"/>
    </row>
    <row r="73" spans="1:9" ht="18.75" x14ac:dyDescent="0.3">
      <c r="A73" s="23" t="s">
        <v>69</v>
      </c>
      <c r="B73" s="15">
        <v>3510</v>
      </c>
      <c r="C73" s="6">
        <v>7579</v>
      </c>
      <c r="D73" s="7">
        <v>867151</v>
      </c>
      <c r="E73" s="26">
        <f>D73/B73</f>
        <v>247.05156695156694</v>
      </c>
      <c r="F73" s="16"/>
      <c r="G73" s="16"/>
      <c r="H73" s="54"/>
      <c r="I73" s="54"/>
    </row>
    <row r="74" spans="1:9" ht="18.75" x14ac:dyDescent="0.3">
      <c r="A74" s="25" t="s">
        <v>70</v>
      </c>
      <c r="B74" s="8">
        <v>5964</v>
      </c>
      <c r="C74" s="6">
        <v>11665</v>
      </c>
      <c r="D74" s="8">
        <v>1328865</v>
      </c>
      <c r="E74" s="26">
        <f t="shared" ref="E74:E78" si="10">D74/B74</f>
        <v>222.81438631790743</v>
      </c>
      <c r="F74" s="16"/>
      <c r="G74" s="16"/>
      <c r="H74" s="54"/>
      <c r="I74" s="54"/>
    </row>
    <row r="75" spans="1:9" ht="18.75" x14ac:dyDescent="0.3">
      <c r="A75" s="25" t="s">
        <v>68</v>
      </c>
      <c r="B75" s="8">
        <v>7304</v>
      </c>
      <c r="C75" s="6">
        <v>15416</v>
      </c>
      <c r="D75" s="8">
        <v>1771298</v>
      </c>
      <c r="E75" s="26">
        <f t="shared" si="10"/>
        <v>242.51067907995619</v>
      </c>
      <c r="F75" s="16"/>
      <c r="G75" s="16"/>
      <c r="H75" s="54"/>
      <c r="I75" s="54"/>
    </row>
    <row r="76" spans="1:9" ht="18.75" x14ac:dyDescent="0.3">
      <c r="A76" s="25" t="s">
        <v>71</v>
      </c>
      <c r="B76" s="8">
        <v>3582</v>
      </c>
      <c r="C76" s="6">
        <v>7346</v>
      </c>
      <c r="D76" s="8">
        <v>846784</v>
      </c>
      <c r="E76" s="26">
        <f t="shared" si="10"/>
        <v>236.39977666108319</v>
      </c>
      <c r="F76" s="16"/>
      <c r="G76" s="16"/>
      <c r="H76" s="54"/>
      <c r="I76" s="54"/>
    </row>
    <row r="77" spans="1:9" ht="18.75" x14ac:dyDescent="0.3">
      <c r="A77" s="25" t="s">
        <v>72</v>
      </c>
      <c r="B77" s="8">
        <v>5404</v>
      </c>
      <c r="C77" s="6">
        <v>11353</v>
      </c>
      <c r="D77" s="8">
        <v>1301155</v>
      </c>
      <c r="E77" s="26">
        <f t="shared" si="10"/>
        <v>240.7762768319763</v>
      </c>
      <c r="F77" s="16"/>
      <c r="G77" s="16"/>
      <c r="H77" s="54"/>
      <c r="I77" s="54"/>
    </row>
    <row r="78" spans="1:9" ht="19.5" thickBot="1" x14ac:dyDescent="0.35">
      <c r="A78" s="27" t="s">
        <v>73</v>
      </c>
      <c r="B78" s="9">
        <v>3493</v>
      </c>
      <c r="C78" s="6">
        <v>7775</v>
      </c>
      <c r="D78" s="9">
        <v>872091</v>
      </c>
      <c r="E78" s="26">
        <f t="shared" si="10"/>
        <v>249.66819352991698</v>
      </c>
      <c r="F78" s="16"/>
      <c r="G78" s="16"/>
      <c r="H78" s="54"/>
      <c r="I78" s="54"/>
    </row>
    <row r="79" spans="1:9" ht="19.5" thickBot="1" x14ac:dyDescent="0.35">
      <c r="A79" s="28" t="s">
        <v>49</v>
      </c>
      <c r="B79" s="39">
        <f>SUM(B73:B78)</f>
        <v>29257</v>
      </c>
      <c r="C79" s="39">
        <f t="shared" ref="C79:D79" si="11">SUM(C73:C78)</f>
        <v>61134</v>
      </c>
      <c r="D79" s="39">
        <f t="shared" si="11"/>
        <v>6987344</v>
      </c>
      <c r="E79" s="30">
        <f>D79/B79</f>
        <v>238.82640051953379</v>
      </c>
      <c r="F79" s="16"/>
      <c r="G79" s="16"/>
      <c r="H79" s="54"/>
      <c r="I79" s="54"/>
    </row>
    <row r="80" spans="1:9" ht="19.5" thickBot="1" x14ac:dyDescent="0.35">
      <c r="A80" s="43"/>
      <c r="B80" s="44"/>
      <c r="C80" s="44"/>
      <c r="D80" s="44"/>
      <c r="E80" s="45"/>
      <c r="F80" s="16"/>
      <c r="G80" s="16"/>
      <c r="H80" s="54"/>
      <c r="I80" s="54"/>
    </row>
    <row r="81" spans="1:9" ht="19.5" thickBot="1" x14ac:dyDescent="0.35">
      <c r="A81" s="20" t="s">
        <v>74</v>
      </c>
      <c r="B81" s="41"/>
      <c r="C81" s="41"/>
      <c r="D81" s="41"/>
      <c r="E81" s="42"/>
      <c r="F81" s="16"/>
      <c r="G81" s="16"/>
      <c r="H81" s="54"/>
      <c r="I81" s="54"/>
    </row>
    <row r="82" spans="1:9" ht="18.75" x14ac:dyDescent="0.3">
      <c r="A82" s="23" t="s">
        <v>75</v>
      </c>
      <c r="B82" s="15">
        <v>1946</v>
      </c>
      <c r="C82" s="6">
        <v>4031</v>
      </c>
      <c r="D82" s="7">
        <v>457016</v>
      </c>
      <c r="E82" s="26">
        <f>D82/B82</f>
        <v>234.84892086330936</v>
      </c>
      <c r="F82" s="16"/>
      <c r="G82" s="16"/>
      <c r="H82" s="54"/>
      <c r="I82" s="54"/>
    </row>
    <row r="83" spans="1:9" ht="18.75" x14ac:dyDescent="0.3">
      <c r="A83" s="25" t="s">
        <v>76</v>
      </c>
      <c r="B83" s="8">
        <v>164</v>
      </c>
      <c r="C83" s="6">
        <v>354</v>
      </c>
      <c r="D83" s="8">
        <v>38305</v>
      </c>
      <c r="E83" s="26">
        <f t="shared" ref="E83:E91" si="12">D83/B83</f>
        <v>233.5670731707317</v>
      </c>
      <c r="F83" s="16"/>
      <c r="G83" s="16"/>
      <c r="H83" s="54"/>
      <c r="I83" s="54"/>
    </row>
    <row r="84" spans="1:9" ht="18.75" x14ac:dyDescent="0.3">
      <c r="A84" s="25" t="s">
        <v>77</v>
      </c>
      <c r="B84" s="8">
        <v>6087</v>
      </c>
      <c r="C84" s="6">
        <v>12650</v>
      </c>
      <c r="D84" s="8">
        <v>1460942</v>
      </c>
      <c r="E84" s="26">
        <f t="shared" si="12"/>
        <v>240.01018564153114</v>
      </c>
      <c r="F84" s="16"/>
      <c r="G84" s="16"/>
      <c r="H84" s="54"/>
      <c r="I84" s="54"/>
    </row>
    <row r="85" spans="1:9" ht="18.75" x14ac:dyDescent="0.3">
      <c r="A85" s="25" t="s">
        <v>74</v>
      </c>
      <c r="B85" s="8">
        <v>9786</v>
      </c>
      <c r="C85" s="6">
        <v>19562</v>
      </c>
      <c r="D85" s="8">
        <v>2259519</v>
      </c>
      <c r="E85" s="26">
        <f t="shared" si="12"/>
        <v>230.89301042305334</v>
      </c>
      <c r="F85" s="16"/>
      <c r="G85" s="16"/>
      <c r="H85" s="54"/>
      <c r="I85" s="54"/>
    </row>
    <row r="86" spans="1:9" ht="18.75" x14ac:dyDescent="0.3">
      <c r="A86" s="25" t="s">
        <v>78</v>
      </c>
      <c r="B86" s="8">
        <v>7286</v>
      </c>
      <c r="C86" s="6">
        <v>15510</v>
      </c>
      <c r="D86" s="8">
        <v>1800647</v>
      </c>
      <c r="E86" s="26">
        <f t="shared" si="12"/>
        <v>247.1379357672248</v>
      </c>
      <c r="F86" s="16"/>
      <c r="G86" s="16"/>
      <c r="H86" s="54"/>
      <c r="I86" s="54"/>
    </row>
    <row r="87" spans="1:9" ht="18.75" x14ac:dyDescent="0.3">
      <c r="A87" s="25" t="s">
        <v>79</v>
      </c>
      <c r="B87" s="8">
        <v>6055</v>
      </c>
      <c r="C87" s="6">
        <v>12447</v>
      </c>
      <c r="D87" s="8">
        <v>1445611</v>
      </c>
      <c r="E87" s="26">
        <f t="shared" si="12"/>
        <v>238.74665565648223</v>
      </c>
      <c r="F87" s="16"/>
      <c r="G87" s="16"/>
      <c r="H87" s="54"/>
      <c r="I87" s="54"/>
    </row>
    <row r="88" spans="1:9" ht="18.75" x14ac:dyDescent="0.3">
      <c r="A88" s="25" t="s">
        <v>80</v>
      </c>
      <c r="B88" s="8">
        <v>2569</v>
      </c>
      <c r="C88" s="6">
        <v>5273</v>
      </c>
      <c r="D88" s="8">
        <v>601489</v>
      </c>
      <c r="E88" s="26">
        <f t="shared" si="12"/>
        <v>234.13351498637601</v>
      </c>
      <c r="F88" s="16"/>
      <c r="G88" s="16"/>
      <c r="H88" s="54"/>
      <c r="I88" s="54"/>
    </row>
    <row r="89" spans="1:9" ht="18.75" x14ac:dyDescent="0.3">
      <c r="A89" s="25" t="s">
        <v>81</v>
      </c>
      <c r="B89" s="8">
        <v>4577</v>
      </c>
      <c r="C89" s="6">
        <v>9690</v>
      </c>
      <c r="D89" s="8">
        <v>1109927</v>
      </c>
      <c r="E89" s="26">
        <f t="shared" si="12"/>
        <v>242.50098317675332</v>
      </c>
      <c r="F89" s="16"/>
      <c r="G89" s="16"/>
      <c r="H89" s="54"/>
      <c r="I89" s="54"/>
    </row>
    <row r="90" spans="1:9" ht="18.75" x14ac:dyDescent="0.3">
      <c r="A90" s="25" t="s">
        <v>82</v>
      </c>
      <c r="B90" s="8">
        <v>1862</v>
      </c>
      <c r="C90" s="6">
        <v>3821</v>
      </c>
      <c r="D90" s="8">
        <v>440498</v>
      </c>
      <c r="E90" s="26">
        <f t="shared" si="12"/>
        <v>236.57250268528463</v>
      </c>
      <c r="F90" s="16"/>
      <c r="G90" s="16"/>
      <c r="H90" s="54"/>
      <c r="I90" s="54"/>
    </row>
    <row r="91" spans="1:9" ht="19.5" thickBot="1" x14ac:dyDescent="0.35">
      <c r="A91" s="27" t="s">
        <v>83</v>
      </c>
      <c r="B91" s="9">
        <v>8178</v>
      </c>
      <c r="C91" s="6">
        <v>16805</v>
      </c>
      <c r="D91" s="9">
        <v>1927691</v>
      </c>
      <c r="E91" s="26">
        <f t="shared" si="12"/>
        <v>235.71667889459525</v>
      </c>
      <c r="F91" s="16"/>
      <c r="G91" s="16"/>
      <c r="H91" s="54"/>
      <c r="I91" s="54"/>
    </row>
    <row r="92" spans="1:9" ht="19.5" thickBot="1" x14ac:dyDescent="0.35">
      <c r="A92" s="28" t="s">
        <v>49</v>
      </c>
      <c r="B92" s="39">
        <f>SUM(B82:B91)</f>
        <v>48510</v>
      </c>
      <c r="C92" s="39">
        <f t="shared" ref="C92:D92" si="13">SUM(C82:C91)</f>
        <v>100143</v>
      </c>
      <c r="D92" s="39">
        <f t="shared" si="13"/>
        <v>11541645</v>
      </c>
      <c r="E92" s="30">
        <f>D92/B92</f>
        <v>237.9230055658627</v>
      </c>
      <c r="F92" s="16"/>
      <c r="G92" s="16"/>
      <c r="H92" s="54"/>
      <c r="I92" s="54"/>
    </row>
    <row r="93" spans="1:9" ht="19.5" thickBot="1" x14ac:dyDescent="0.35">
      <c r="A93" s="43"/>
      <c r="B93" s="44"/>
      <c r="C93" s="44"/>
      <c r="D93" s="44"/>
      <c r="E93" s="45"/>
      <c r="F93" s="16"/>
      <c r="G93" s="16"/>
      <c r="H93" s="54"/>
      <c r="I93" s="54"/>
    </row>
    <row r="94" spans="1:9" ht="19.5" thickBot="1" x14ac:dyDescent="0.35">
      <c r="A94" s="20" t="s">
        <v>84</v>
      </c>
      <c r="B94" s="41"/>
      <c r="C94" s="41"/>
      <c r="D94" s="41"/>
      <c r="E94" s="42"/>
      <c r="F94" s="16"/>
      <c r="G94" s="16"/>
      <c r="H94" s="54"/>
      <c r="I94" s="54"/>
    </row>
    <row r="95" spans="1:9" ht="18.75" x14ac:dyDescent="0.3">
      <c r="A95" s="23" t="s">
        <v>85</v>
      </c>
      <c r="B95" s="15">
        <v>4884</v>
      </c>
      <c r="C95" s="6">
        <v>10132</v>
      </c>
      <c r="D95" s="7">
        <v>1160789</v>
      </c>
      <c r="E95" s="26">
        <f>D95/B95</f>
        <v>237.67178542178542</v>
      </c>
      <c r="F95" s="16"/>
      <c r="G95" s="16"/>
      <c r="H95" s="54"/>
      <c r="I95" s="54"/>
    </row>
    <row r="96" spans="1:9" ht="18.75" x14ac:dyDescent="0.3">
      <c r="A96" s="25" t="s">
        <v>86</v>
      </c>
      <c r="B96" s="8">
        <v>6749</v>
      </c>
      <c r="C96" s="6">
        <v>14272</v>
      </c>
      <c r="D96" s="8">
        <v>1645826</v>
      </c>
      <c r="E96" s="26">
        <f t="shared" ref="E96:E104" si="14">D96/B96</f>
        <v>243.86220180767521</v>
      </c>
      <c r="F96" s="16"/>
      <c r="G96" s="16"/>
      <c r="H96" s="54"/>
      <c r="I96" s="54"/>
    </row>
    <row r="97" spans="1:9" ht="18.75" x14ac:dyDescent="0.3">
      <c r="A97" s="25" t="s">
        <v>87</v>
      </c>
      <c r="B97" s="8">
        <v>3788</v>
      </c>
      <c r="C97" s="6">
        <v>8301</v>
      </c>
      <c r="D97" s="8">
        <v>952570</v>
      </c>
      <c r="E97" s="26">
        <f t="shared" si="14"/>
        <v>251.47043294614573</v>
      </c>
      <c r="F97" s="16"/>
      <c r="G97" s="16"/>
      <c r="H97" s="54"/>
      <c r="I97" s="54"/>
    </row>
    <row r="98" spans="1:9" ht="18.75" x14ac:dyDescent="0.3">
      <c r="A98" s="25" t="s">
        <v>88</v>
      </c>
      <c r="B98" s="8">
        <v>2135</v>
      </c>
      <c r="C98" s="6">
        <v>4082</v>
      </c>
      <c r="D98" s="8">
        <v>472064</v>
      </c>
      <c r="E98" s="26">
        <f t="shared" si="14"/>
        <v>221.10725995316159</v>
      </c>
      <c r="F98" s="16"/>
      <c r="G98" s="16"/>
      <c r="H98" s="54"/>
      <c r="I98" s="54"/>
    </row>
    <row r="99" spans="1:9" ht="18.75" x14ac:dyDescent="0.3">
      <c r="A99" s="25" t="s">
        <v>89</v>
      </c>
      <c r="B99" s="8">
        <v>4478</v>
      </c>
      <c r="C99" s="6">
        <v>9600</v>
      </c>
      <c r="D99" s="8">
        <v>1101160</v>
      </c>
      <c r="E99" s="26">
        <f t="shared" si="14"/>
        <v>245.9044216167932</v>
      </c>
      <c r="F99" s="16"/>
      <c r="G99" s="16"/>
      <c r="H99" s="54"/>
      <c r="I99" s="54"/>
    </row>
    <row r="100" spans="1:9" ht="18.75" x14ac:dyDescent="0.3">
      <c r="A100" s="25" t="s">
        <v>90</v>
      </c>
      <c r="B100" s="8">
        <v>1029</v>
      </c>
      <c r="C100" s="6">
        <v>2478</v>
      </c>
      <c r="D100" s="8">
        <v>279783</v>
      </c>
      <c r="E100" s="26">
        <f t="shared" si="14"/>
        <v>271.89795918367349</v>
      </c>
      <c r="F100" s="16"/>
      <c r="G100" s="16"/>
      <c r="H100" s="54"/>
      <c r="I100" s="54"/>
    </row>
    <row r="101" spans="1:9" ht="18.75" x14ac:dyDescent="0.3">
      <c r="A101" s="25" t="s">
        <v>91</v>
      </c>
      <c r="B101" s="8">
        <v>7183</v>
      </c>
      <c r="C101" s="6">
        <v>14750</v>
      </c>
      <c r="D101" s="8">
        <v>1708247</v>
      </c>
      <c r="E101" s="26">
        <f t="shared" si="14"/>
        <v>237.8180426005847</v>
      </c>
      <c r="F101" s="16"/>
      <c r="G101" s="16"/>
      <c r="H101" s="54"/>
      <c r="I101" s="54"/>
    </row>
    <row r="102" spans="1:9" ht="18.75" x14ac:dyDescent="0.3">
      <c r="A102" s="25" t="s">
        <v>92</v>
      </c>
      <c r="B102" s="8">
        <v>6599</v>
      </c>
      <c r="C102" s="6">
        <v>12572</v>
      </c>
      <c r="D102" s="8">
        <v>1488970</v>
      </c>
      <c r="E102" s="26">
        <f t="shared" si="14"/>
        <v>225.63570237914837</v>
      </c>
      <c r="F102" s="16"/>
      <c r="G102" s="16"/>
      <c r="H102" s="54"/>
      <c r="I102" s="54"/>
    </row>
    <row r="103" spans="1:9" ht="18.75" x14ac:dyDescent="0.3">
      <c r="A103" s="46" t="s">
        <v>93</v>
      </c>
      <c r="B103" s="8">
        <v>3787</v>
      </c>
      <c r="C103" s="6">
        <v>8202</v>
      </c>
      <c r="D103" s="8">
        <v>930476</v>
      </c>
      <c r="E103" s="26">
        <f t="shared" si="14"/>
        <v>245.70266701874834</v>
      </c>
      <c r="F103" s="16"/>
      <c r="G103" s="16"/>
      <c r="H103" s="54"/>
      <c r="I103" s="54"/>
    </row>
    <row r="104" spans="1:9" ht="19.5" thickBot="1" x14ac:dyDescent="0.35">
      <c r="A104" s="25" t="s">
        <v>94</v>
      </c>
      <c r="B104" s="9">
        <v>5749</v>
      </c>
      <c r="C104" s="6">
        <v>11954</v>
      </c>
      <c r="D104" s="8">
        <v>1376461</v>
      </c>
      <c r="E104" s="26">
        <f t="shared" si="14"/>
        <v>239.4261610714907</v>
      </c>
      <c r="F104" s="16"/>
      <c r="G104" s="16"/>
      <c r="H104" s="54"/>
      <c r="I104" s="54"/>
    </row>
    <row r="105" spans="1:9" ht="19.5" thickBot="1" x14ac:dyDescent="0.35">
      <c r="A105" s="28" t="s">
        <v>49</v>
      </c>
      <c r="B105" s="39">
        <f>SUM(B95:B104)</f>
        <v>46381</v>
      </c>
      <c r="C105" s="39">
        <f t="shared" ref="C105:D105" si="15">SUM(C95:C104)</f>
        <v>96343</v>
      </c>
      <c r="D105" s="39">
        <f t="shared" si="15"/>
        <v>11116346</v>
      </c>
      <c r="E105" s="30">
        <f>D105/B105</f>
        <v>239.67456501584701</v>
      </c>
      <c r="F105" s="16"/>
      <c r="G105" s="16"/>
      <c r="H105" s="54"/>
      <c r="I105" s="54"/>
    </row>
    <row r="106" spans="1:9" ht="19.5" thickBot="1" x14ac:dyDescent="0.35">
      <c r="A106" s="43"/>
      <c r="B106" s="44"/>
      <c r="C106" s="44"/>
      <c r="D106" s="44"/>
      <c r="E106" s="45"/>
      <c r="F106" s="16"/>
      <c r="G106" s="16"/>
      <c r="H106" s="54"/>
      <c r="I106" s="54"/>
    </row>
    <row r="107" spans="1:9" ht="19.5" thickBot="1" x14ac:dyDescent="0.35">
      <c r="A107" s="33" t="s">
        <v>95</v>
      </c>
      <c r="B107" s="41"/>
      <c r="C107" s="41"/>
      <c r="D107" s="41"/>
      <c r="E107" s="42"/>
      <c r="F107" s="16"/>
      <c r="G107" s="16"/>
      <c r="H107" s="54"/>
      <c r="I107" s="54"/>
    </row>
    <row r="108" spans="1:9" ht="18.75" x14ac:dyDescent="0.3">
      <c r="A108" s="47" t="s">
        <v>96</v>
      </c>
      <c r="B108" s="214">
        <v>3542</v>
      </c>
      <c r="C108" s="6">
        <v>8607</v>
      </c>
      <c r="D108" s="7">
        <v>987432</v>
      </c>
      <c r="E108" s="26">
        <f>D108/B108</f>
        <v>278.77809147374364</v>
      </c>
      <c r="F108" s="16"/>
      <c r="G108" s="16"/>
      <c r="H108" s="54"/>
      <c r="I108" s="54"/>
    </row>
    <row r="109" spans="1:9" ht="18.75" x14ac:dyDescent="0.3">
      <c r="A109" s="48" t="s">
        <v>97</v>
      </c>
      <c r="B109" s="8">
        <v>5062</v>
      </c>
      <c r="C109" s="6">
        <v>10515</v>
      </c>
      <c r="D109" s="7">
        <v>1207460</v>
      </c>
      <c r="E109" s="26">
        <f t="shared" ref="E109:E121" si="16">D109/B109</f>
        <v>238.5341762149348</v>
      </c>
      <c r="F109" s="16"/>
      <c r="G109" s="16"/>
      <c r="H109" s="54"/>
      <c r="I109" s="54"/>
    </row>
    <row r="110" spans="1:9" ht="18.75" x14ac:dyDescent="0.3">
      <c r="A110" s="48" t="s">
        <v>98</v>
      </c>
      <c r="B110" s="8">
        <v>813</v>
      </c>
      <c r="C110" s="6">
        <v>1904</v>
      </c>
      <c r="D110" s="8">
        <v>222773</v>
      </c>
      <c r="E110" s="26">
        <f t="shared" si="16"/>
        <v>274.01353013530138</v>
      </c>
      <c r="F110" s="16"/>
      <c r="G110" s="16"/>
      <c r="H110" s="54"/>
      <c r="I110" s="54"/>
    </row>
    <row r="111" spans="1:9" ht="18.75" x14ac:dyDescent="0.3">
      <c r="A111" s="48" t="s">
        <v>99</v>
      </c>
      <c r="B111" s="8">
        <v>6838</v>
      </c>
      <c r="C111" s="6">
        <v>14935</v>
      </c>
      <c r="D111" s="8">
        <v>1714437</v>
      </c>
      <c r="E111" s="26">
        <f t="shared" si="16"/>
        <v>250.72199473530273</v>
      </c>
      <c r="F111" s="16"/>
      <c r="G111" s="16"/>
      <c r="H111" s="54"/>
      <c r="I111" s="54"/>
    </row>
    <row r="112" spans="1:9" ht="18.75" x14ac:dyDescent="0.3">
      <c r="A112" s="25" t="s">
        <v>100</v>
      </c>
      <c r="B112" s="8">
        <v>4143</v>
      </c>
      <c r="C112" s="6">
        <v>9296</v>
      </c>
      <c r="D112" s="8">
        <v>1063781</v>
      </c>
      <c r="E112" s="26">
        <f t="shared" si="16"/>
        <v>256.76587014240886</v>
      </c>
      <c r="F112" s="16"/>
      <c r="G112" s="16"/>
      <c r="H112" s="54"/>
      <c r="I112" s="54"/>
    </row>
    <row r="113" spans="1:9" ht="18.75" x14ac:dyDescent="0.3">
      <c r="A113" s="25" t="s">
        <v>101</v>
      </c>
      <c r="B113" s="8">
        <v>3376</v>
      </c>
      <c r="C113" s="6">
        <v>8237</v>
      </c>
      <c r="D113" s="8">
        <v>941881</v>
      </c>
      <c r="E113" s="26">
        <f t="shared" si="16"/>
        <v>278.99318720379148</v>
      </c>
      <c r="F113" s="16"/>
      <c r="G113" s="16"/>
      <c r="H113" s="54"/>
      <c r="I113" s="54"/>
    </row>
    <row r="114" spans="1:9" ht="18.75" x14ac:dyDescent="0.3">
      <c r="A114" s="25" t="s">
        <v>102</v>
      </c>
      <c r="B114" s="8">
        <v>7626</v>
      </c>
      <c r="C114" s="6">
        <v>17515</v>
      </c>
      <c r="D114" s="8">
        <v>1992052</v>
      </c>
      <c r="E114" s="26">
        <f t="shared" si="16"/>
        <v>261.21846315237343</v>
      </c>
      <c r="F114" s="16"/>
      <c r="G114" s="16"/>
      <c r="H114" s="54"/>
      <c r="I114" s="54"/>
    </row>
    <row r="115" spans="1:9" ht="18.75" x14ac:dyDescent="0.3">
      <c r="A115" s="25" t="s">
        <v>103</v>
      </c>
      <c r="B115" s="8">
        <v>5223</v>
      </c>
      <c r="C115" s="6">
        <v>12191</v>
      </c>
      <c r="D115" s="8">
        <v>1389790</v>
      </c>
      <c r="E115" s="26">
        <f t="shared" si="16"/>
        <v>266.0903695194333</v>
      </c>
      <c r="F115" s="16"/>
      <c r="G115" s="16"/>
      <c r="H115" s="54"/>
      <c r="I115" s="54"/>
    </row>
    <row r="116" spans="1:9" ht="18.75" x14ac:dyDescent="0.3">
      <c r="A116" s="25" t="s">
        <v>104</v>
      </c>
      <c r="B116" s="8">
        <v>4296</v>
      </c>
      <c r="C116" s="6">
        <v>10282</v>
      </c>
      <c r="D116" s="8">
        <v>1160793</v>
      </c>
      <c r="E116" s="26">
        <f t="shared" si="16"/>
        <v>270.20321229050279</v>
      </c>
      <c r="F116" s="16"/>
      <c r="G116" s="16"/>
      <c r="H116" s="54"/>
      <c r="I116" s="54"/>
    </row>
    <row r="117" spans="1:9" ht="18.75" x14ac:dyDescent="0.3">
      <c r="A117" s="25" t="s">
        <v>105</v>
      </c>
      <c r="B117" s="8">
        <v>6358</v>
      </c>
      <c r="C117" s="6">
        <v>13161</v>
      </c>
      <c r="D117" s="8">
        <v>1512292</v>
      </c>
      <c r="E117" s="26">
        <f t="shared" si="16"/>
        <v>237.85655866624725</v>
      </c>
      <c r="F117" s="16"/>
      <c r="G117" s="16"/>
      <c r="H117" s="54"/>
      <c r="I117" s="54"/>
    </row>
    <row r="118" spans="1:9" ht="18.75" x14ac:dyDescent="0.3">
      <c r="A118" s="25" t="s">
        <v>106</v>
      </c>
      <c r="B118" s="8">
        <v>7397</v>
      </c>
      <c r="C118" s="6">
        <v>17496</v>
      </c>
      <c r="D118" s="8">
        <v>1999086</v>
      </c>
      <c r="E118" s="26">
        <f t="shared" si="16"/>
        <v>270.25632012978235</v>
      </c>
      <c r="F118" s="16"/>
      <c r="G118" s="16"/>
      <c r="H118" s="54"/>
      <c r="I118" s="54"/>
    </row>
    <row r="119" spans="1:9" ht="18.75" x14ac:dyDescent="0.3">
      <c r="A119" s="25" t="s">
        <v>107</v>
      </c>
      <c r="B119" s="8">
        <v>14530</v>
      </c>
      <c r="C119" s="6">
        <v>32474</v>
      </c>
      <c r="D119" s="8">
        <v>3753480</v>
      </c>
      <c r="E119" s="26">
        <f t="shared" si="16"/>
        <v>258.32622161046112</v>
      </c>
      <c r="F119" s="16"/>
      <c r="G119" s="16"/>
      <c r="H119" s="54"/>
      <c r="I119" s="54"/>
    </row>
    <row r="120" spans="1:9" ht="18.75" x14ac:dyDescent="0.3">
      <c r="A120" s="25" t="s">
        <v>108</v>
      </c>
      <c r="B120" s="8">
        <v>4843</v>
      </c>
      <c r="C120" s="6">
        <v>11303</v>
      </c>
      <c r="D120" s="8">
        <v>1293790</v>
      </c>
      <c r="E120" s="26">
        <f t="shared" si="16"/>
        <v>267.14639686144949</v>
      </c>
      <c r="F120" s="16"/>
      <c r="G120" s="16"/>
      <c r="H120" s="54"/>
      <c r="I120" s="54"/>
    </row>
    <row r="121" spans="1:9" ht="19.5" thickBot="1" x14ac:dyDescent="0.35">
      <c r="A121" s="25" t="s">
        <v>109</v>
      </c>
      <c r="B121" s="9">
        <v>7392</v>
      </c>
      <c r="C121" s="6">
        <v>16059</v>
      </c>
      <c r="D121" s="8">
        <v>1840252</v>
      </c>
      <c r="E121" s="26">
        <f t="shared" si="16"/>
        <v>248.95183982683983</v>
      </c>
      <c r="F121" s="16"/>
      <c r="G121" s="16"/>
      <c r="H121" s="54"/>
      <c r="I121" s="54"/>
    </row>
    <row r="122" spans="1:9" ht="19.5" thickBot="1" x14ac:dyDescent="0.35">
      <c r="A122" s="28" t="s">
        <v>49</v>
      </c>
      <c r="B122" s="39">
        <f>SUM(B108:B121)</f>
        <v>81439</v>
      </c>
      <c r="C122" s="39">
        <f t="shared" ref="C122:D122" si="17">SUM(C108:C121)</f>
        <v>183975</v>
      </c>
      <c r="D122" s="39">
        <f t="shared" si="17"/>
        <v>21079299</v>
      </c>
      <c r="E122" s="30">
        <f>D122/B122</f>
        <v>258.83543511094194</v>
      </c>
      <c r="F122" s="16"/>
      <c r="G122" s="16"/>
      <c r="H122" s="54"/>
      <c r="I122" s="54"/>
    </row>
    <row r="123" spans="1:9" ht="19.5" thickBot="1" x14ac:dyDescent="0.35">
      <c r="A123" s="43"/>
      <c r="B123" s="44"/>
      <c r="C123" s="44"/>
      <c r="D123" s="44"/>
      <c r="E123" s="45"/>
      <c r="F123" s="16"/>
      <c r="G123" s="16"/>
      <c r="H123" s="54"/>
      <c r="I123" s="54"/>
    </row>
    <row r="124" spans="1:9" ht="19.5" thickBot="1" x14ac:dyDescent="0.35">
      <c r="A124" s="20" t="s">
        <v>110</v>
      </c>
      <c r="B124" s="41"/>
      <c r="C124" s="41"/>
      <c r="D124" s="41"/>
      <c r="E124" s="42"/>
      <c r="F124" s="16"/>
      <c r="G124" s="16"/>
      <c r="H124" s="54"/>
      <c r="I124" s="54"/>
    </row>
    <row r="125" spans="1:9" ht="18.75" x14ac:dyDescent="0.3">
      <c r="A125" s="23" t="s">
        <v>111</v>
      </c>
      <c r="B125" s="15">
        <v>1320</v>
      </c>
      <c r="C125" s="6">
        <v>3112</v>
      </c>
      <c r="D125" s="7">
        <v>357696</v>
      </c>
      <c r="E125" s="26">
        <f>D125/B125</f>
        <v>270.9818181818182</v>
      </c>
      <c r="F125" s="16"/>
      <c r="G125" s="16"/>
      <c r="H125" s="54"/>
      <c r="I125" s="54"/>
    </row>
    <row r="126" spans="1:9" ht="18.75" x14ac:dyDescent="0.3">
      <c r="A126" s="25" t="s">
        <v>112</v>
      </c>
      <c r="B126" s="8">
        <v>4140</v>
      </c>
      <c r="C126" s="6">
        <v>8562</v>
      </c>
      <c r="D126" s="8">
        <v>991044</v>
      </c>
      <c r="E126" s="26">
        <f t="shared" ref="E126:E135" si="18">D126/B126</f>
        <v>239.38260869565218</v>
      </c>
      <c r="F126" s="16"/>
      <c r="G126" s="16"/>
      <c r="H126" s="54"/>
      <c r="I126" s="54"/>
    </row>
    <row r="127" spans="1:9" ht="18.75" x14ac:dyDescent="0.3">
      <c r="A127" s="25" t="s">
        <v>113</v>
      </c>
      <c r="B127" s="8">
        <v>1462</v>
      </c>
      <c r="C127" s="6">
        <v>3081</v>
      </c>
      <c r="D127" s="8">
        <v>354024</v>
      </c>
      <c r="E127" s="26">
        <f t="shared" si="18"/>
        <v>242.15047879616964</v>
      </c>
      <c r="F127" s="16"/>
      <c r="G127" s="16"/>
      <c r="H127" s="54"/>
      <c r="I127" s="54"/>
    </row>
    <row r="128" spans="1:9" ht="18.75" x14ac:dyDescent="0.3">
      <c r="A128" s="25" t="s">
        <v>114</v>
      </c>
      <c r="B128" s="8">
        <v>4447</v>
      </c>
      <c r="C128" s="6">
        <v>8832</v>
      </c>
      <c r="D128" s="8">
        <v>1026260</v>
      </c>
      <c r="E128" s="26">
        <f t="shared" si="18"/>
        <v>230.77580391275018</v>
      </c>
      <c r="F128" s="16"/>
      <c r="G128" s="16"/>
      <c r="H128" s="54"/>
      <c r="I128" s="54"/>
    </row>
    <row r="129" spans="1:9" ht="18.75" x14ac:dyDescent="0.3">
      <c r="A129" s="25" t="s">
        <v>115</v>
      </c>
      <c r="B129" s="8">
        <v>6203</v>
      </c>
      <c r="C129" s="6">
        <v>10734</v>
      </c>
      <c r="D129" s="8">
        <v>1283561</v>
      </c>
      <c r="E129" s="26">
        <f t="shared" si="18"/>
        <v>206.92584233435434</v>
      </c>
      <c r="F129" s="16"/>
      <c r="G129" s="16"/>
      <c r="H129" s="54"/>
      <c r="I129" s="54"/>
    </row>
    <row r="130" spans="1:9" ht="18.75" x14ac:dyDescent="0.3">
      <c r="A130" s="25" t="s">
        <v>116</v>
      </c>
      <c r="B130" s="8">
        <v>5640</v>
      </c>
      <c r="C130" s="6">
        <v>12710</v>
      </c>
      <c r="D130" s="8">
        <v>1463909</v>
      </c>
      <c r="E130" s="26">
        <f t="shared" si="18"/>
        <v>259.55833333333334</v>
      </c>
      <c r="F130" s="16"/>
      <c r="G130" s="16"/>
      <c r="H130" s="54"/>
      <c r="I130" s="54"/>
    </row>
    <row r="131" spans="1:9" ht="18.75" x14ac:dyDescent="0.3">
      <c r="A131" s="25" t="s">
        <v>117</v>
      </c>
      <c r="B131" s="8">
        <v>5110</v>
      </c>
      <c r="C131" s="6">
        <v>10644</v>
      </c>
      <c r="D131" s="8">
        <v>1250074</v>
      </c>
      <c r="E131" s="26">
        <f t="shared" si="18"/>
        <v>244.63287671232877</v>
      </c>
      <c r="F131" s="16"/>
      <c r="G131" s="16"/>
      <c r="H131" s="54"/>
      <c r="I131" s="54"/>
    </row>
    <row r="132" spans="1:9" ht="18.75" x14ac:dyDescent="0.3">
      <c r="A132" s="25" t="s">
        <v>118</v>
      </c>
      <c r="B132" s="8">
        <v>7829</v>
      </c>
      <c r="C132" s="6">
        <v>16673</v>
      </c>
      <c r="D132" s="8">
        <v>1931090</v>
      </c>
      <c r="E132" s="26">
        <f t="shared" si="18"/>
        <v>246.65857708519607</v>
      </c>
      <c r="F132" s="16"/>
      <c r="G132" s="16"/>
      <c r="H132" s="54"/>
      <c r="I132" s="54"/>
    </row>
    <row r="133" spans="1:9" ht="18.75" x14ac:dyDescent="0.3">
      <c r="A133" s="25" t="s">
        <v>119</v>
      </c>
      <c r="B133" s="8">
        <v>6521</v>
      </c>
      <c r="C133" s="6">
        <v>14626</v>
      </c>
      <c r="D133" s="8">
        <v>1692829</v>
      </c>
      <c r="E133" s="26">
        <f t="shared" si="18"/>
        <v>259.5965342738844</v>
      </c>
      <c r="F133" s="16"/>
      <c r="G133" s="16"/>
      <c r="H133" s="54"/>
      <c r="I133" s="54"/>
    </row>
    <row r="134" spans="1:9" ht="18.75" x14ac:dyDescent="0.3">
      <c r="A134" s="46" t="s">
        <v>120</v>
      </c>
      <c r="B134" s="8">
        <v>6634</v>
      </c>
      <c r="C134" s="6">
        <v>14520</v>
      </c>
      <c r="D134" s="8">
        <v>1690238</v>
      </c>
      <c r="E134" s="26">
        <f t="shared" si="18"/>
        <v>254.78414229725655</v>
      </c>
      <c r="F134" s="16"/>
      <c r="G134" s="16"/>
      <c r="H134" s="54"/>
      <c r="I134" s="54"/>
    </row>
    <row r="135" spans="1:9" ht="19.5" thickBot="1" x14ac:dyDescent="0.35">
      <c r="A135" s="46" t="s">
        <v>121</v>
      </c>
      <c r="B135" s="55">
        <v>5035</v>
      </c>
      <c r="C135" s="6">
        <v>8776</v>
      </c>
      <c r="D135" s="8">
        <v>1036464</v>
      </c>
      <c r="E135" s="26">
        <f t="shared" si="18"/>
        <v>205.85183714001985</v>
      </c>
      <c r="F135" s="16"/>
      <c r="G135" s="16"/>
      <c r="H135" s="54"/>
      <c r="I135" s="54"/>
    </row>
    <row r="136" spans="1:9" ht="19.5" thickBot="1" x14ac:dyDescent="0.35">
      <c r="A136" s="28" t="s">
        <v>49</v>
      </c>
      <c r="B136" s="39">
        <f>SUM(B125:B135)</f>
        <v>54341</v>
      </c>
      <c r="C136" s="39">
        <f t="shared" ref="C136:D136" si="19">SUM(C125:C135)</f>
        <v>112270</v>
      </c>
      <c r="D136" s="39">
        <f t="shared" si="19"/>
        <v>13077189</v>
      </c>
      <c r="E136" s="30">
        <f>D136/B136</f>
        <v>240.65050330321489</v>
      </c>
      <c r="F136" s="16"/>
      <c r="G136" s="16"/>
      <c r="H136" s="54"/>
      <c r="I136" s="54"/>
    </row>
    <row r="137" spans="1:9" ht="19.5" thickBot="1" x14ac:dyDescent="0.35">
      <c r="A137" s="43"/>
      <c r="B137" s="44"/>
      <c r="C137" s="44"/>
      <c r="D137" s="44"/>
      <c r="E137" s="45"/>
      <c r="F137" s="16"/>
      <c r="G137" s="16"/>
      <c r="H137" s="54"/>
      <c r="I137" s="54"/>
    </row>
    <row r="138" spans="1:9" ht="19.5" thickBot="1" x14ac:dyDescent="0.35">
      <c r="A138" s="51" t="s">
        <v>122</v>
      </c>
      <c r="B138" s="49">
        <f>SUM(B136+B122+B105+B92+B79+B70+B58+B48+B32+B16)</f>
        <v>565964</v>
      </c>
      <c r="C138" s="49">
        <f t="shared" ref="C138:D138" si="20">SUM(C136+C122+C105+C92+C79+C70+C58+C48+C32+C16)</f>
        <v>1204789</v>
      </c>
      <c r="D138" s="49">
        <f t="shared" si="20"/>
        <v>138842642</v>
      </c>
      <c r="E138" s="42">
        <f>D138/B138</f>
        <v>245.32062463336891</v>
      </c>
      <c r="F138" s="16"/>
      <c r="G138" s="16"/>
      <c r="H138" s="54"/>
      <c r="I138" s="54"/>
    </row>
    <row r="139" spans="1:9" ht="18.75" x14ac:dyDescent="0.3">
      <c r="A139" s="50"/>
      <c r="B139" s="16"/>
      <c r="C139" s="16"/>
      <c r="D139" s="16"/>
      <c r="E139" s="16"/>
      <c r="F139" s="16"/>
      <c r="G139" s="16"/>
      <c r="H139" s="52"/>
      <c r="I139" s="52"/>
    </row>
    <row r="140" spans="1:9" ht="18.75" x14ac:dyDescent="0.3">
      <c r="A140" s="50"/>
      <c r="B140" s="16"/>
      <c r="C140" s="16"/>
      <c r="D140" s="16"/>
      <c r="E140" s="16"/>
      <c r="F140" s="16"/>
      <c r="G140" s="16"/>
      <c r="H140" s="52"/>
      <c r="I140" s="52"/>
    </row>
    <row r="141" spans="1:9" ht="18.75" x14ac:dyDescent="0.3">
      <c r="A141" s="50"/>
      <c r="B141" s="16"/>
      <c r="C141" s="16"/>
      <c r="D141" s="16"/>
      <c r="E141" s="16"/>
      <c r="F141" s="16"/>
      <c r="G141" s="16"/>
      <c r="H141" s="52"/>
      <c r="I141" s="52"/>
    </row>
    <row r="142" spans="1:9" ht="18.75" x14ac:dyDescent="0.3">
      <c r="A142" s="50"/>
      <c r="B142" s="16"/>
      <c r="C142" s="16"/>
      <c r="D142" s="16"/>
      <c r="E142" s="16"/>
      <c r="F142" s="16"/>
      <c r="G142" s="16"/>
      <c r="H142" s="52"/>
      <c r="I142" s="52"/>
    </row>
    <row r="143" spans="1:9" ht="18.75" x14ac:dyDescent="0.3">
      <c r="A143" s="50"/>
      <c r="B143" s="16"/>
      <c r="C143" s="16"/>
      <c r="D143" s="16"/>
      <c r="E143" s="16"/>
      <c r="F143" s="16"/>
      <c r="G143" s="16"/>
      <c r="H143" s="52"/>
      <c r="I143" s="52"/>
    </row>
    <row r="144" spans="1:9" ht="18.75" x14ac:dyDescent="0.3">
      <c r="A144" s="50"/>
      <c r="B144" s="16"/>
      <c r="C144" s="16"/>
      <c r="D144" s="16"/>
      <c r="E144" s="16"/>
      <c r="F144" s="16"/>
      <c r="G144" s="16"/>
      <c r="H144" s="52"/>
      <c r="I144" s="52"/>
    </row>
  </sheetData>
  <mergeCells count="6">
    <mergeCell ref="H6:I6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Oct 08</vt:lpstr>
      <vt:lpstr>Nov 08</vt:lpstr>
      <vt:lpstr>Dec 08</vt:lpstr>
      <vt:lpstr>Ene 09</vt:lpstr>
      <vt:lpstr>Feb 09</vt:lpstr>
      <vt:lpstr>Mar 09</vt:lpstr>
      <vt:lpstr>Abr 09</vt:lpstr>
      <vt:lpstr>May 09</vt:lpstr>
      <vt:lpstr>Jun 09</vt:lpstr>
      <vt:lpstr>Jul 09</vt:lpstr>
      <vt:lpstr>Ago 09</vt:lpstr>
      <vt:lpstr>Sep 09</vt:lpstr>
      <vt:lpstr>Trimestre Oct-Dec</vt:lpstr>
      <vt:lpstr>Trimestre Ene-Mar</vt:lpstr>
      <vt:lpstr>Trimestre Abr - Jun</vt:lpstr>
      <vt:lpstr>Trimestre Jul - Sep</vt:lpstr>
      <vt:lpstr>Anual</vt:lpstr>
    </vt:vector>
  </TitlesOfParts>
  <Company>ADSEF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Shaylí Souchet Aponte</cp:lastModifiedBy>
  <cp:lastPrinted>2009-01-21T17:35:53Z</cp:lastPrinted>
  <dcterms:created xsi:type="dcterms:W3CDTF">2008-11-24T12:30:54Z</dcterms:created>
  <dcterms:modified xsi:type="dcterms:W3CDTF">2013-04-26T18:45:30Z</dcterms:modified>
</cp:coreProperties>
</file>