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ackup Documentos PC en Administrador\AFF\PAN\2014-2015\"/>
    </mc:Choice>
  </mc:AlternateContent>
  <bookViews>
    <workbookView xWindow="0" yWindow="0" windowWidth="20460" windowHeight="6990"/>
  </bookViews>
  <sheets>
    <sheet name="Octubre 14" sheetId="1" r:id="rId1"/>
    <sheet name="Noviembre 14" sheetId="2" r:id="rId2"/>
    <sheet name="Dec 14" sheetId="3" r:id="rId3"/>
    <sheet name="Ene 15" sheetId="4" r:id="rId4"/>
    <sheet name="Feb 15" sheetId="5" r:id="rId5"/>
    <sheet name="Mar 15" sheetId="6" r:id="rId6"/>
    <sheet name="Apr 15" sheetId="7" r:id="rId7"/>
    <sheet name="May 15" sheetId="8" r:id="rId8"/>
    <sheet name="Jun 15" sheetId="9" r:id="rId9"/>
    <sheet name="Jul 15" sheetId="10" r:id="rId10"/>
    <sheet name="Ago 15" sheetId="11" r:id="rId11"/>
    <sheet name="Sep 15" sheetId="12" r:id="rId12"/>
    <sheet name="Promedio Anual" sheetId="13" r:id="rId13"/>
    <sheet name="Trimestre Oct-Dic" sheetId="17" r:id="rId14"/>
    <sheet name="Trimestre Ene-Mar" sheetId="14" r:id="rId15"/>
    <sheet name="Trimestre Abr-Jun" sheetId="19" r:id="rId16"/>
    <sheet name="Trimestre Jul-Sep" sheetId="18" r:id="rId17"/>
    <sheet name="Region" sheetId="16" r:id="rId18"/>
    <sheet name="Edad" sheetId="20" r:id="rId19"/>
    <sheet name="Trimestre por Region" sheetId="22" r:id="rId20"/>
    <sheet name="Sheet1" sheetId="21" r:id="rId21"/>
  </sheets>
  <definedNames>
    <definedName name="_xlnm._FilterDatabase" localSheetId="5" hidden="1">'Mar 15'!$A$18:$J$18</definedName>
  </definedNames>
  <calcPr calcId="162913"/>
</workbook>
</file>

<file path=xl/calcChain.xml><?xml version="1.0" encoding="utf-8"?>
<calcChain xmlns="http://schemas.openxmlformats.org/spreadsheetml/2006/main">
  <c r="D31" i="13" l="1"/>
  <c r="D30" i="13"/>
  <c r="D29" i="13"/>
  <c r="D28" i="13"/>
  <c r="D27" i="13"/>
  <c r="D26" i="13"/>
  <c r="D25" i="13"/>
  <c r="D24" i="13"/>
  <c r="D23" i="13"/>
  <c r="D22" i="13"/>
  <c r="D21" i="13"/>
  <c r="D20" i="13"/>
  <c r="D1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21" i="13"/>
  <c r="C117" i="13"/>
  <c r="B117" i="13"/>
  <c r="C116" i="13"/>
  <c r="B116" i="13"/>
  <c r="C115" i="13"/>
  <c r="B115" i="13"/>
  <c r="C114" i="13"/>
  <c r="B114" i="13"/>
  <c r="C113" i="13"/>
  <c r="B113" i="13"/>
  <c r="C112" i="13"/>
  <c r="B112" i="13"/>
  <c r="C111" i="13"/>
  <c r="B111" i="13"/>
  <c r="C110" i="13"/>
  <c r="B110" i="13"/>
  <c r="C109" i="13"/>
  <c r="B109" i="13"/>
  <c r="C108" i="13"/>
  <c r="B108" i="13"/>
  <c r="C107" i="13"/>
  <c r="B107" i="13"/>
  <c r="C106" i="13"/>
  <c r="B106" i="13"/>
  <c r="C105" i="13"/>
  <c r="B105" i="13"/>
  <c r="C104" i="13"/>
  <c r="B104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D122" i="13" l="1"/>
  <c r="D123" i="13"/>
  <c r="D124" i="13"/>
  <c r="D125" i="13"/>
  <c r="D126" i="13"/>
  <c r="D127" i="13"/>
  <c r="D128" i="13"/>
  <c r="D121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04" i="13"/>
  <c r="D100" i="13"/>
  <c r="D93" i="13"/>
  <c r="D94" i="13"/>
  <c r="D95" i="13"/>
  <c r="D96" i="13"/>
  <c r="D97" i="13"/>
  <c r="D98" i="13"/>
  <c r="D99" i="13"/>
  <c r="D92" i="13"/>
  <c r="D80" i="13"/>
  <c r="D81" i="13"/>
  <c r="D82" i="13"/>
  <c r="D83" i="13"/>
  <c r="D84" i="13"/>
  <c r="D85" i="13"/>
  <c r="D86" i="13"/>
  <c r="D87" i="13"/>
  <c r="D88" i="13"/>
  <c r="D79" i="13"/>
  <c r="D71" i="13"/>
  <c r="D72" i="13"/>
  <c r="D73" i="13"/>
  <c r="D74" i="13"/>
  <c r="D75" i="13"/>
  <c r="D70" i="13"/>
  <c r="D61" i="13"/>
  <c r="D62" i="13"/>
  <c r="D63" i="13"/>
  <c r="D64" i="13"/>
  <c r="D65" i="13"/>
  <c r="D66" i="13"/>
  <c r="D60" i="13"/>
  <c r="D51" i="13"/>
  <c r="D52" i="13"/>
  <c r="D53" i="13"/>
  <c r="D54" i="13"/>
  <c r="D55" i="13"/>
  <c r="D56" i="13"/>
  <c r="D50" i="13"/>
  <c r="D37" i="13"/>
  <c r="D38" i="13"/>
  <c r="D39" i="13"/>
  <c r="D40" i="13"/>
  <c r="D41" i="13"/>
  <c r="D42" i="13"/>
  <c r="D43" i="13"/>
  <c r="D44" i="13"/>
  <c r="D45" i="13"/>
  <c r="D46" i="13"/>
  <c r="D9" i="13"/>
  <c r="D10" i="13"/>
  <c r="D11" i="13"/>
  <c r="D12" i="13"/>
  <c r="D13" i="13"/>
  <c r="D14" i="13"/>
  <c r="D15" i="13"/>
  <c r="D8" i="13"/>
  <c r="M14" i="22" l="1"/>
  <c r="N14" i="22"/>
  <c r="L14" i="22"/>
  <c r="H14" i="22"/>
  <c r="I14" i="22"/>
  <c r="G14" i="22"/>
  <c r="E14" i="22"/>
  <c r="D14" i="22"/>
  <c r="C14" i="22"/>
  <c r="E34" i="20" l="1"/>
  <c r="B128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2" i="12"/>
  <c r="I12" i="12"/>
  <c r="I13" i="12"/>
  <c r="I14" i="12"/>
  <c r="I11" i="12"/>
  <c r="I10" i="12"/>
  <c r="I9" i="12"/>
  <c r="I8" i="12"/>
  <c r="I7" i="12"/>
  <c r="D134" i="9" l="1"/>
  <c r="B128" i="11" l="1"/>
  <c r="E120" i="11"/>
  <c r="D16" i="1" l="1"/>
  <c r="J32" i="6" l="1"/>
  <c r="I128" i="7" l="1"/>
  <c r="I127" i="7"/>
  <c r="J129" i="4"/>
  <c r="L32" i="4"/>
  <c r="F50" i="20"/>
  <c r="T46" i="20" s="1"/>
  <c r="E50" i="20"/>
  <c r="S46" i="20" s="1"/>
  <c r="M50" i="20"/>
  <c r="T47" i="20" s="1"/>
  <c r="L50" i="20"/>
  <c r="S47" i="20" s="1"/>
  <c r="AA34" i="20"/>
  <c r="T45" i="20" s="1"/>
  <c r="Z34" i="20"/>
  <c r="S45" i="20" s="1"/>
  <c r="F34" i="20"/>
  <c r="T42" i="20" s="1"/>
  <c r="S42" i="20"/>
  <c r="M34" i="20"/>
  <c r="T43" i="20" s="1"/>
  <c r="L34" i="20"/>
  <c r="S43" i="20" s="1"/>
  <c r="AA18" i="20"/>
  <c r="T41" i="20" s="1"/>
  <c r="Z18" i="20"/>
  <c r="S41" i="20" s="1"/>
  <c r="T18" i="20"/>
  <c r="T40" i="20" s="1"/>
  <c r="S18" i="20"/>
  <c r="S40" i="20" s="1"/>
  <c r="M18" i="20"/>
  <c r="T39" i="20" s="1"/>
  <c r="L18" i="20"/>
  <c r="S39" i="20" s="1"/>
  <c r="F18" i="20"/>
  <c r="T22" i="20" s="1"/>
  <c r="T34" i="20" s="1"/>
  <c r="T44" i="20" s="1"/>
  <c r="E18" i="20"/>
  <c r="S22" i="20" s="1"/>
  <c r="S34" i="20" s="1"/>
  <c r="S44" i="20" s="1"/>
  <c r="N47" i="3"/>
  <c r="T48" i="20" l="1"/>
  <c r="S48" i="20"/>
  <c r="K50" i="20"/>
  <c r="R47" i="20" s="1"/>
  <c r="J50" i="20"/>
  <c r="Q47" i="20" s="1"/>
  <c r="I50" i="20"/>
  <c r="P47" i="20" s="1"/>
  <c r="D50" i="20"/>
  <c r="R46" i="20" s="1"/>
  <c r="C50" i="20"/>
  <c r="Q46" i="20" s="1"/>
  <c r="B50" i="20"/>
  <c r="P46" i="20" s="1"/>
  <c r="Y34" i="20"/>
  <c r="R45" i="20" s="1"/>
  <c r="X34" i="20"/>
  <c r="Q45" i="20" s="1"/>
  <c r="W34" i="20"/>
  <c r="P45" i="20" s="1"/>
  <c r="Y18" i="20"/>
  <c r="R41" i="20" s="1"/>
  <c r="X18" i="20"/>
  <c r="Q41" i="20" s="1"/>
  <c r="W18" i="20"/>
  <c r="P41" i="20" s="1"/>
  <c r="K34" i="20"/>
  <c r="R43" i="20" s="1"/>
  <c r="J34" i="20"/>
  <c r="Q43" i="20" s="1"/>
  <c r="I34" i="20"/>
  <c r="P43" i="20" s="1"/>
  <c r="D34" i="20"/>
  <c r="R42" i="20" s="1"/>
  <c r="C34" i="20"/>
  <c r="Q42" i="20" s="1"/>
  <c r="B34" i="20"/>
  <c r="P42" i="20" s="1"/>
  <c r="R18" i="20"/>
  <c r="R40" i="20" s="1"/>
  <c r="Q18" i="20"/>
  <c r="Q40" i="20" s="1"/>
  <c r="P18" i="20"/>
  <c r="P40" i="20" s="1"/>
  <c r="K18" i="20"/>
  <c r="R39" i="20" s="1"/>
  <c r="J18" i="20"/>
  <c r="Q39" i="20" s="1"/>
  <c r="I18" i="20"/>
  <c r="P39" i="20" s="1"/>
  <c r="D18" i="20"/>
  <c r="R22" i="20" s="1"/>
  <c r="R34" i="20" s="1"/>
  <c r="R44" i="20" s="1"/>
  <c r="C18" i="20"/>
  <c r="Q22" i="20" s="1"/>
  <c r="Q34" i="20" s="1"/>
  <c r="Q44" i="20" s="1"/>
  <c r="B18" i="20"/>
  <c r="P22" i="20" s="1"/>
  <c r="P34" i="20" s="1"/>
  <c r="P44" i="20" s="1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C8" i="13"/>
  <c r="B8" i="13"/>
  <c r="K128" i="12"/>
  <c r="J128" i="12"/>
  <c r="G128" i="12"/>
  <c r="D128" i="12"/>
  <c r="C128" i="12"/>
  <c r="I127" i="12"/>
  <c r="H127" i="12"/>
  <c r="F127" i="12"/>
  <c r="E127" i="12"/>
  <c r="I126" i="12"/>
  <c r="H126" i="12"/>
  <c r="F126" i="12"/>
  <c r="E126" i="12"/>
  <c r="I125" i="12"/>
  <c r="H125" i="12"/>
  <c r="F125" i="12"/>
  <c r="E125" i="12"/>
  <c r="I124" i="12"/>
  <c r="H124" i="12"/>
  <c r="F124" i="12"/>
  <c r="E124" i="12"/>
  <c r="I123" i="12"/>
  <c r="H123" i="12"/>
  <c r="F123" i="12"/>
  <c r="E123" i="12"/>
  <c r="I122" i="12"/>
  <c r="H122" i="12"/>
  <c r="F122" i="12"/>
  <c r="E122" i="12"/>
  <c r="I121" i="12"/>
  <c r="H121" i="12"/>
  <c r="F121" i="12"/>
  <c r="E121" i="12"/>
  <c r="I120" i="12"/>
  <c r="H120" i="12"/>
  <c r="F120" i="12"/>
  <c r="E120" i="12"/>
  <c r="K117" i="12"/>
  <c r="J117" i="12"/>
  <c r="G117" i="12"/>
  <c r="D117" i="12"/>
  <c r="C117" i="12"/>
  <c r="B117" i="12"/>
  <c r="I116" i="12"/>
  <c r="H116" i="12"/>
  <c r="F116" i="12"/>
  <c r="E116" i="12"/>
  <c r="I115" i="12"/>
  <c r="H115" i="12"/>
  <c r="F115" i="12"/>
  <c r="E115" i="12"/>
  <c r="I114" i="12"/>
  <c r="H114" i="12"/>
  <c r="F114" i="12"/>
  <c r="E114" i="12"/>
  <c r="I113" i="12"/>
  <c r="H113" i="12"/>
  <c r="F113" i="12"/>
  <c r="E113" i="12"/>
  <c r="I112" i="12"/>
  <c r="H112" i="12"/>
  <c r="F112" i="12"/>
  <c r="E112" i="12"/>
  <c r="I111" i="12"/>
  <c r="H111" i="12"/>
  <c r="F111" i="12"/>
  <c r="E111" i="12"/>
  <c r="I110" i="12"/>
  <c r="H110" i="12"/>
  <c r="F110" i="12"/>
  <c r="E110" i="12"/>
  <c r="I109" i="12"/>
  <c r="H109" i="12"/>
  <c r="F109" i="12"/>
  <c r="E109" i="12"/>
  <c r="I108" i="12"/>
  <c r="H108" i="12"/>
  <c r="F108" i="12"/>
  <c r="E108" i="12"/>
  <c r="I107" i="12"/>
  <c r="H107" i="12"/>
  <c r="F107" i="12"/>
  <c r="E107" i="12"/>
  <c r="I106" i="12"/>
  <c r="H106" i="12"/>
  <c r="F106" i="12"/>
  <c r="E106" i="12"/>
  <c r="I105" i="12"/>
  <c r="H105" i="12"/>
  <c r="F105" i="12"/>
  <c r="E105" i="12"/>
  <c r="I104" i="12"/>
  <c r="H104" i="12"/>
  <c r="F104" i="12"/>
  <c r="E104" i="12"/>
  <c r="I103" i="12"/>
  <c r="H103" i="12"/>
  <c r="F103" i="12"/>
  <c r="E103" i="12"/>
  <c r="K100" i="12"/>
  <c r="J100" i="12"/>
  <c r="G100" i="12"/>
  <c r="D100" i="12"/>
  <c r="C100" i="12"/>
  <c r="B100" i="12"/>
  <c r="I99" i="12"/>
  <c r="H99" i="12"/>
  <c r="F99" i="12"/>
  <c r="E99" i="12"/>
  <c r="I98" i="12"/>
  <c r="H98" i="12"/>
  <c r="F98" i="12"/>
  <c r="E98" i="12"/>
  <c r="I97" i="12"/>
  <c r="H97" i="12"/>
  <c r="F97" i="12"/>
  <c r="E97" i="12"/>
  <c r="I96" i="12"/>
  <c r="H96" i="12"/>
  <c r="F96" i="12"/>
  <c r="E96" i="12"/>
  <c r="I95" i="12"/>
  <c r="H95" i="12"/>
  <c r="F95" i="12"/>
  <c r="E95" i="12"/>
  <c r="I94" i="12"/>
  <c r="H94" i="12"/>
  <c r="F94" i="12"/>
  <c r="E94" i="12"/>
  <c r="I93" i="12"/>
  <c r="H93" i="12"/>
  <c r="F93" i="12"/>
  <c r="E93" i="12"/>
  <c r="I92" i="12"/>
  <c r="H92" i="12"/>
  <c r="F92" i="12"/>
  <c r="E92" i="12"/>
  <c r="I91" i="12"/>
  <c r="H91" i="12"/>
  <c r="F91" i="12"/>
  <c r="E91" i="12"/>
  <c r="K88" i="12"/>
  <c r="J88" i="12"/>
  <c r="G88" i="12"/>
  <c r="D88" i="12"/>
  <c r="C88" i="12"/>
  <c r="B88" i="12"/>
  <c r="I87" i="12"/>
  <c r="H87" i="12"/>
  <c r="F87" i="12"/>
  <c r="E87" i="12"/>
  <c r="I86" i="12"/>
  <c r="H86" i="12"/>
  <c r="F86" i="12"/>
  <c r="E86" i="12"/>
  <c r="I85" i="12"/>
  <c r="H85" i="12"/>
  <c r="F85" i="12"/>
  <c r="E85" i="12"/>
  <c r="I84" i="12"/>
  <c r="H84" i="12"/>
  <c r="F84" i="12"/>
  <c r="E84" i="12"/>
  <c r="I83" i="12"/>
  <c r="H83" i="12"/>
  <c r="F83" i="12"/>
  <c r="E83" i="12"/>
  <c r="I82" i="12"/>
  <c r="H82" i="12"/>
  <c r="F82" i="12"/>
  <c r="E82" i="12"/>
  <c r="I81" i="12"/>
  <c r="H81" i="12"/>
  <c r="F81" i="12"/>
  <c r="E81" i="12"/>
  <c r="I80" i="12"/>
  <c r="H80" i="12"/>
  <c r="F80" i="12"/>
  <c r="E80" i="12"/>
  <c r="I79" i="12"/>
  <c r="H79" i="12"/>
  <c r="F79" i="12"/>
  <c r="E79" i="12"/>
  <c r="I78" i="12"/>
  <c r="H78" i="12"/>
  <c r="F78" i="12"/>
  <c r="E78" i="12"/>
  <c r="K75" i="12"/>
  <c r="J75" i="12"/>
  <c r="G75" i="12"/>
  <c r="D75" i="12"/>
  <c r="C75" i="12"/>
  <c r="B75" i="12"/>
  <c r="I74" i="12"/>
  <c r="H74" i="12"/>
  <c r="F74" i="12"/>
  <c r="E74" i="12"/>
  <c r="I73" i="12"/>
  <c r="H73" i="12"/>
  <c r="F73" i="12"/>
  <c r="E73" i="12"/>
  <c r="I72" i="12"/>
  <c r="H72" i="12"/>
  <c r="F72" i="12"/>
  <c r="E72" i="12"/>
  <c r="I71" i="12"/>
  <c r="H71" i="12"/>
  <c r="F71" i="12"/>
  <c r="E71" i="12"/>
  <c r="I70" i="12"/>
  <c r="H70" i="12"/>
  <c r="F70" i="12"/>
  <c r="E70" i="12"/>
  <c r="I69" i="12"/>
  <c r="H69" i="12"/>
  <c r="F69" i="12"/>
  <c r="E69" i="12"/>
  <c r="K66" i="12"/>
  <c r="J66" i="12"/>
  <c r="G66" i="12"/>
  <c r="D66" i="12"/>
  <c r="C66" i="12"/>
  <c r="B66" i="12"/>
  <c r="I65" i="12"/>
  <c r="H65" i="12"/>
  <c r="F65" i="12"/>
  <c r="E65" i="12"/>
  <c r="I64" i="12"/>
  <c r="H64" i="12"/>
  <c r="F64" i="12"/>
  <c r="E64" i="12"/>
  <c r="I63" i="12"/>
  <c r="H63" i="12"/>
  <c r="F63" i="12"/>
  <c r="E63" i="12"/>
  <c r="I62" i="12"/>
  <c r="H62" i="12"/>
  <c r="F62" i="12"/>
  <c r="E62" i="12"/>
  <c r="I61" i="12"/>
  <c r="H61" i="12"/>
  <c r="F61" i="12"/>
  <c r="E61" i="12"/>
  <c r="I60" i="12"/>
  <c r="H60" i="12"/>
  <c r="F60" i="12"/>
  <c r="E60" i="12"/>
  <c r="I59" i="12"/>
  <c r="H59" i="12"/>
  <c r="F59" i="12"/>
  <c r="E59" i="12"/>
  <c r="K56" i="12"/>
  <c r="J56" i="12"/>
  <c r="G56" i="12"/>
  <c r="D56" i="12"/>
  <c r="C56" i="12"/>
  <c r="B56" i="12"/>
  <c r="I55" i="12"/>
  <c r="H55" i="12"/>
  <c r="F55" i="12"/>
  <c r="E55" i="12"/>
  <c r="I54" i="12"/>
  <c r="H54" i="12"/>
  <c r="F54" i="12"/>
  <c r="E54" i="12"/>
  <c r="I53" i="12"/>
  <c r="H53" i="12"/>
  <c r="F53" i="12"/>
  <c r="E53" i="12"/>
  <c r="I52" i="12"/>
  <c r="H52" i="12"/>
  <c r="F52" i="12"/>
  <c r="E52" i="12"/>
  <c r="I51" i="12"/>
  <c r="H51" i="12"/>
  <c r="F51" i="12"/>
  <c r="E51" i="12"/>
  <c r="I50" i="12"/>
  <c r="H50" i="12"/>
  <c r="F50" i="12"/>
  <c r="E50" i="12"/>
  <c r="I49" i="12"/>
  <c r="H49" i="12"/>
  <c r="F49" i="12"/>
  <c r="E49" i="12"/>
  <c r="K46" i="12"/>
  <c r="J46" i="12"/>
  <c r="G46" i="12"/>
  <c r="D46" i="12"/>
  <c r="C46" i="12"/>
  <c r="B46" i="12"/>
  <c r="I45" i="12"/>
  <c r="H45" i="12"/>
  <c r="F45" i="12"/>
  <c r="E45" i="12"/>
  <c r="I44" i="12"/>
  <c r="H44" i="12"/>
  <c r="F44" i="12"/>
  <c r="E44" i="12"/>
  <c r="I43" i="12"/>
  <c r="H43" i="12"/>
  <c r="F43" i="12"/>
  <c r="E43" i="12"/>
  <c r="I42" i="12"/>
  <c r="H42" i="12"/>
  <c r="F42" i="12"/>
  <c r="E42" i="12"/>
  <c r="I41" i="12"/>
  <c r="H41" i="12"/>
  <c r="F41" i="12"/>
  <c r="E41" i="12"/>
  <c r="I40" i="12"/>
  <c r="H40" i="12"/>
  <c r="F40" i="12"/>
  <c r="E40" i="12"/>
  <c r="I39" i="12"/>
  <c r="H39" i="12"/>
  <c r="F39" i="12"/>
  <c r="E39" i="12"/>
  <c r="I38" i="12"/>
  <c r="H38" i="12"/>
  <c r="F38" i="12"/>
  <c r="E38" i="12"/>
  <c r="I37" i="12"/>
  <c r="H37" i="12"/>
  <c r="F37" i="12"/>
  <c r="E37" i="12"/>
  <c r="I36" i="12"/>
  <c r="H36" i="12"/>
  <c r="F36" i="12"/>
  <c r="E36" i="12"/>
  <c r="I35" i="12"/>
  <c r="H35" i="12"/>
  <c r="F35" i="12"/>
  <c r="E35" i="12"/>
  <c r="I34" i="12"/>
  <c r="H34" i="12"/>
  <c r="F34" i="12"/>
  <c r="E34" i="12"/>
  <c r="K31" i="12"/>
  <c r="J31" i="12"/>
  <c r="G31" i="12"/>
  <c r="D31" i="12"/>
  <c r="C31" i="12"/>
  <c r="B31" i="12"/>
  <c r="I30" i="12"/>
  <c r="H30" i="12"/>
  <c r="I29" i="12"/>
  <c r="H29" i="12"/>
  <c r="F29" i="12"/>
  <c r="I28" i="12"/>
  <c r="H28" i="12"/>
  <c r="F28" i="12"/>
  <c r="I27" i="12"/>
  <c r="H27" i="12"/>
  <c r="F27" i="12"/>
  <c r="I26" i="12"/>
  <c r="H26" i="12"/>
  <c r="F26" i="12"/>
  <c r="I25" i="12"/>
  <c r="H25" i="12"/>
  <c r="F25" i="12"/>
  <c r="I24" i="12"/>
  <c r="H24" i="12"/>
  <c r="F24" i="12"/>
  <c r="I23" i="12"/>
  <c r="H23" i="12"/>
  <c r="F23" i="12"/>
  <c r="I22" i="12"/>
  <c r="H22" i="12"/>
  <c r="F22" i="12"/>
  <c r="I21" i="12"/>
  <c r="H21" i="12"/>
  <c r="F21" i="12"/>
  <c r="I20" i="12"/>
  <c r="H20" i="12"/>
  <c r="F20" i="12"/>
  <c r="I19" i="12"/>
  <c r="H19" i="12"/>
  <c r="F19" i="12"/>
  <c r="I18" i="12"/>
  <c r="H18" i="12"/>
  <c r="F18" i="12"/>
  <c r="K15" i="12"/>
  <c r="J15" i="12"/>
  <c r="I15" i="12"/>
  <c r="G15" i="12"/>
  <c r="D15" i="12"/>
  <c r="C15" i="12"/>
  <c r="B15" i="12"/>
  <c r="H14" i="12"/>
  <c r="F14" i="12"/>
  <c r="E14" i="12"/>
  <c r="H13" i="12"/>
  <c r="F13" i="12"/>
  <c r="E13" i="12"/>
  <c r="H12" i="12"/>
  <c r="F12" i="12"/>
  <c r="H11" i="12"/>
  <c r="F11" i="12"/>
  <c r="E11" i="12"/>
  <c r="H10" i="12"/>
  <c r="F10" i="12"/>
  <c r="E10" i="12"/>
  <c r="H9" i="12"/>
  <c r="F9" i="12"/>
  <c r="E9" i="12"/>
  <c r="H8" i="12"/>
  <c r="F8" i="12"/>
  <c r="E8" i="12"/>
  <c r="H7" i="12"/>
  <c r="F7" i="12"/>
  <c r="E7" i="12"/>
  <c r="K128" i="11"/>
  <c r="J128" i="11"/>
  <c r="G128" i="11"/>
  <c r="D128" i="11"/>
  <c r="C128" i="11"/>
  <c r="I127" i="11"/>
  <c r="H127" i="11"/>
  <c r="F127" i="11"/>
  <c r="E127" i="11"/>
  <c r="I126" i="11"/>
  <c r="H126" i="11"/>
  <c r="F126" i="11"/>
  <c r="E126" i="11"/>
  <c r="I125" i="11"/>
  <c r="H125" i="11"/>
  <c r="F125" i="11"/>
  <c r="E125" i="11"/>
  <c r="I124" i="11"/>
  <c r="H124" i="11"/>
  <c r="F124" i="11"/>
  <c r="E124" i="11"/>
  <c r="I123" i="11"/>
  <c r="H123" i="11"/>
  <c r="F123" i="11"/>
  <c r="E123" i="11"/>
  <c r="I122" i="11"/>
  <c r="H122" i="11"/>
  <c r="F122" i="11"/>
  <c r="E122" i="11"/>
  <c r="I121" i="11"/>
  <c r="H121" i="11"/>
  <c r="F121" i="11"/>
  <c r="E121" i="11"/>
  <c r="I120" i="11"/>
  <c r="H120" i="11"/>
  <c r="F120" i="11"/>
  <c r="K117" i="11"/>
  <c r="J117" i="11"/>
  <c r="G117" i="11"/>
  <c r="D117" i="11"/>
  <c r="C117" i="11"/>
  <c r="B117" i="11"/>
  <c r="I116" i="11"/>
  <c r="H116" i="11"/>
  <c r="F116" i="11"/>
  <c r="E116" i="11"/>
  <c r="I115" i="11"/>
  <c r="H115" i="11"/>
  <c r="F115" i="11"/>
  <c r="E115" i="11"/>
  <c r="I114" i="11"/>
  <c r="H114" i="11"/>
  <c r="F114" i="11"/>
  <c r="E114" i="11"/>
  <c r="I113" i="11"/>
  <c r="H113" i="11"/>
  <c r="F113" i="11"/>
  <c r="E113" i="11"/>
  <c r="I112" i="11"/>
  <c r="H112" i="11"/>
  <c r="F112" i="11"/>
  <c r="E112" i="11"/>
  <c r="I111" i="11"/>
  <c r="H111" i="11"/>
  <c r="F111" i="11"/>
  <c r="E111" i="11"/>
  <c r="I110" i="11"/>
  <c r="H110" i="11"/>
  <c r="F110" i="11"/>
  <c r="E110" i="11"/>
  <c r="I109" i="11"/>
  <c r="H109" i="11"/>
  <c r="F109" i="11"/>
  <c r="E109" i="11"/>
  <c r="I108" i="11"/>
  <c r="H108" i="11"/>
  <c r="F108" i="11"/>
  <c r="E108" i="11"/>
  <c r="I107" i="11"/>
  <c r="H107" i="11"/>
  <c r="F107" i="11"/>
  <c r="E107" i="11"/>
  <c r="I106" i="11"/>
  <c r="H106" i="11"/>
  <c r="F106" i="11"/>
  <c r="E106" i="11"/>
  <c r="I105" i="11"/>
  <c r="H105" i="11"/>
  <c r="F105" i="11"/>
  <c r="E105" i="11"/>
  <c r="I104" i="11"/>
  <c r="H104" i="11"/>
  <c r="F104" i="11"/>
  <c r="E104" i="11"/>
  <c r="I103" i="11"/>
  <c r="H103" i="11"/>
  <c r="F103" i="11"/>
  <c r="E103" i="11"/>
  <c r="K100" i="11"/>
  <c r="J100" i="11"/>
  <c r="G100" i="11"/>
  <c r="D100" i="11"/>
  <c r="C100" i="11"/>
  <c r="B100" i="11"/>
  <c r="I99" i="11"/>
  <c r="H99" i="11"/>
  <c r="F99" i="11"/>
  <c r="E99" i="11"/>
  <c r="I98" i="11"/>
  <c r="H98" i="11"/>
  <c r="F98" i="11"/>
  <c r="E98" i="11"/>
  <c r="I97" i="11"/>
  <c r="H97" i="11"/>
  <c r="F97" i="11"/>
  <c r="E97" i="11"/>
  <c r="I96" i="11"/>
  <c r="H96" i="11"/>
  <c r="F96" i="11"/>
  <c r="E96" i="11"/>
  <c r="I95" i="11"/>
  <c r="H95" i="11"/>
  <c r="F95" i="11"/>
  <c r="E95" i="11"/>
  <c r="I94" i="11"/>
  <c r="H94" i="11"/>
  <c r="F94" i="11"/>
  <c r="E94" i="11"/>
  <c r="I93" i="11"/>
  <c r="H93" i="11"/>
  <c r="F93" i="11"/>
  <c r="E93" i="11"/>
  <c r="I92" i="11"/>
  <c r="H92" i="11"/>
  <c r="F92" i="11"/>
  <c r="E92" i="11"/>
  <c r="I91" i="11"/>
  <c r="H91" i="11"/>
  <c r="F91" i="11"/>
  <c r="E91" i="11"/>
  <c r="K88" i="11"/>
  <c r="J88" i="11"/>
  <c r="G88" i="11"/>
  <c r="D88" i="11"/>
  <c r="C88" i="11"/>
  <c r="B88" i="11"/>
  <c r="I87" i="11"/>
  <c r="H87" i="11"/>
  <c r="F87" i="11"/>
  <c r="E87" i="11"/>
  <c r="I86" i="11"/>
  <c r="H86" i="11"/>
  <c r="F86" i="11"/>
  <c r="E86" i="11"/>
  <c r="I85" i="11"/>
  <c r="H85" i="11"/>
  <c r="F85" i="11"/>
  <c r="E85" i="11"/>
  <c r="I84" i="11"/>
  <c r="H84" i="11"/>
  <c r="F84" i="11"/>
  <c r="E84" i="11"/>
  <c r="I83" i="11"/>
  <c r="H83" i="11"/>
  <c r="F83" i="11"/>
  <c r="E83" i="11"/>
  <c r="I82" i="11"/>
  <c r="H82" i="11"/>
  <c r="F82" i="11"/>
  <c r="E82" i="11"/>
  <c r="I81" i="11"/>
  <c r="H81" i="11"/>
  <c r="F81" i="11"/>
  <c r="E81" i="11"/>
  <c r="I80" i="11"/>
  <c r="H80" i="11"/>
  <c r="F80" i="11"/>
  <c r="E80" i="11"/>
  <c r="I79" i="11"/>
  <c r="H79" i="11"/>
  <c r="F79" i="11"/>
  <c r="E79" i="11"/>
  <c r="I78" i="11"/>
  <c r="H78" i="11"/>
  <c r="F78" i="11"/>
  <c r="E78" i="11"/>
  <c r="K75" i="11"/>
  <c r="J75" i="11"/>
  <c r="G75" i="11"/>
  <c r="D75" i="11"/>
  <c r="C75" i="11"/>
  <c r="B75" i="11"/>
  <c r="I74" i="11"/>
  <c r="H74" i="11"/>
  <c r="F74" i="11"/>
  <c r="E74" i="11"/>
  <c r="I73" i="11"/>
  <c r="H73" i="11"/>
  <c r="F73" i="11"/>
  <c r="E73" i="11"/>
  <c r="I72" i="11"/>
  <c r="H72" i="11"/>
  <c r="F72" i="11"/>
  <c r="E72" i="11"/>
  <c r="I71" i="11"/>
  <c r="H71" i="11"/>
  <c r="F71" i="11"/>
  <c r="E71" i="11"/>
  <c r="I70" i="11"/>
  <c r="H70" i="11"/>
  <c r="F70" i="11"/>
  <c r="E70" i="11"/>
  <c r="I69" i="11"/>
  <c r="H69" i="11"/>
  <c r="F69" i="11"/>
  <c r="E69" i="11"/>
  <c r="K66" i="11"/>
  <c r="J66" i="11"/>
  <c r="G66" i="11"/>
  <c r="D66" i="11"/>
  <c r="C66" i="11"/>
  <c r="B66" i="11"/>
  <c r="I65" i="11"/>
  <c r="H65" i="11"/>
  <c r="F65" i="11"/>
  <c r="E65" i="11"/>
  <c r="I64" i="11"/>
  <c r="H64" i="11"/>
  <c r="F64" i="11"/>
  <c r="E64" i="11"/>
  <c r="I63" i="11"/>
  <c r="H63" i="11"/>
  <c r="F63" i="11"/>
  <c r="E63" i="11"/>
  <c r="I62" i="11"/>
  <c r="H62" i="11"/>
  <c r="F62" i="11"/>
  <c r="E62" i="11"/>
  <c r="I61" i="11"/>
  <c r="H61" i="11"/>
  <c r="F61" i="11"/>
  <c r="E61" i="11"/>
  <c r="I60" i="11"/>
  <c r="H60" i="11"/>
  <c r="F60" i="11"/>
  <c r="E60" i="11"/>
  <c r="I59" i="11"/>
  <c r="H59" i="11"/>
  <c r="F59" i="11"/>
  <c r="E59" i="11"/>
  <c r="K56" i="11"/>
  <c r="J56" i="11"/>
  <c r="G56" i="11"/>
  <c r="D56" i="11"/>
  <c r="C56" i="11"/>
  <c r="B56" i="11"/>
  <c r="I55" i="11"/>
  <c r="H55" i="11"/>
  <c r="F55" i="11"/>
  <c r="E55" i="11"/>
  <c r="I54" i="11"/>
  <c r="H54" i="11"/>
  <c r="F54" i="11"/>
  <c r="E54" i="11"/>
  <c r="I53" i="11"/>
  <c r="H53" i="11"/>
  <c r="F53" i="11"/>
  <c r="E53" i="11"/>
  <c r="I52" i="11"/>
  <c r="H52" i="11"/>
  <c r="F52" i="11"/>
  <c r="E52" i="11"/>
  <c r="I51" i="11"/>
  <c r="H51" i="11"/>
  <c r="F51" i="11"/>
  <c r="E51" i="11"/>
  <c r="I50" i="11"/>
  <c r="H50" i="11"/>
  <c r="F50" i="11"/>
  <c r="E50" i="11"/>
  <c r="I49" i="11"/>
  <c r="H49" i="11"/>
  <c r="F49" i="11"/>
  <c r="E49" i="11"/>
  <c r="K46" i="11"/>
  <c r="J46" i="11"/>
  <c r="G46" i="11"/>
  <c r="D46" i="11"/>
  <c r="C46" i="11"/>
  <c r="B46" i="11"/>
  <c r="I45" i="11"/>
  <c r="H45" i="11"/>
  <c r="F45" i="11"/>
  <c r="E45" i="11"/>
  <c r="I44" i="11"/>
  <c r="H44" i="11"/>
  <c r="F44" i="11"/>
  <c r="E44" i="11"/>
  <c r="I43" i="11"/>
  <c r="H43" i="11"/>
  <c r="F43" i="11"/>
  <c r="E43" i="11"/>
  <c r="I42" i="11"/>
  <c r="H42" i="11"/>
  <c r="F42" i="11"/>
  <c r="E42" i="11"/>
  <c r="I41" i="11"/>
  <c r="H41" i="11"/>
  <c r="F41" i="11"/>
  <c r="E41" i="11"/>
  <c r="I40" i="11"/>
  <c r="H40" i="11"/>
  <c r="F40" i="11"/>
  <c r="E40" i="11"/>
  <c r="I39" i="11"/>
  <c r="H39" i="11"/>
  <c r="F39" i="11"/>
  <c r="E39" i="11"/>
  <c r="I38" i="11"/>
  <c r="H38" i="11"/>
  <c r="F38" i="11"/>
  <c r="E38" i="11"/>
  <c r="I37" i="11"/>
  <c r="H37" i="11"/>
  <c r="F37" i="11"/>
  <c r="E37" i="11"/>
  <c r="I36" i="11"/>
  <c r="H36" i="11"/>
  <c r="F36" i="11"/>
  <c r="E36" i="11"/>
  <c r="I35" i="11"/>
  <c r="H35" i="11"/>
  <c r="F35" i="11"/>
  <c r="E35" i="11"/>
  <c r="I34" i="11"/>
  <c r="H34" i="11"/>
  <c r="F34" i="11"/>
  <c r="E34" i="11"/>
  <c r="K31" i="11"/>
  <c r="J31" i="11"/>
  <c r="G31" i="11"/>
  <c r="D31" i="11"/>
  <c r="C31" i="11"/>
  <c r="B31" i="11"/>
  <c r="I30" i="11"/>
  <c r="H30" i="11"/>
  <c r="F30" i="11"/>
  <c r="E30" i="11"/>
  <c r="I29" i="11"/>
  <c r="H29" i="11"/>
  <c r="F29" i="11"/>
  <c r="E29" i="11"/>
  <c r="I28" i="11"/>
  <c r="H28" i="11"/>
  <c r="F28" i="11"/>
  <c r="E28" i="11"/>
  <c r="I27" i="11"/>
  <c r="H27" i="11"/>
  <c r="F27" i="11"/>
  <c r="E27" i="11"/>
  <c r="I26" i="11"/>
  <c r="H26" i="11"/>
  <c r="F26" i="11"/>
  <c r="E26" i="11"/>
  <c r="I25" i="11"/>
  <c r="H25" i="11"/>
  <c r="F25" i="11"/>
  <c r="E25" i="11"/>
  <c r="I24" i="11"/>
  <c r="H24" i="11"/>
  <c r="F24" i="11"/>
  <c r="E24" i="11"/>
  <c r="I23" i="11"/>
  <c r="H23" i="11"/>
  <c r="F23" i="11"/>
  <c r="E23" i="11"/>
  <c r="I22" i="11"/>
  <c r="H22" i="11"/>
  <c r="F22" i="11"/>
  <c r="E22" i="11"/>
  <c r="I21" i="11"/>
  <c r="H21" i="11"/>
  <c r="F21" i="11"/>
  <c r="E21" i="11"/>
  <c r="I20" i="11"/>
  <c r="H20" i="11"/>
  <c r="F20" i="11"/>
  <c r="E20" i="11"/>
  <c r="I19" i="11"/>
  <c r="H19" i="11"/>
  <c r="F19" i="11"/>
  <c r="E19" i="11"/>
  <c r="I18" i="11"/>
  <c r="H18" i="11"/>
  <c r="F18" i="11"/>
  <c r="E18" i="11"/>
  <c r="J15" i="11"/>
  <c r="G15" i="11"/>
  <c r="D15" i="11"/>
  <c r="C15" i="11"/>
  <c r="B15" i="11"/>
  <c r="H14" i="11"/>
  <c r="F14" i="11"/>
  <c r="E14" i="11"/>
  <c r="H13" i="11"/>
  <c r="F13" i="11"/>
  <c r="E13" i="11"/>
  <c r="H12" i="11"/>
  <c r="F12" i="11"/>
  <c r="E12" i="11"/>
  <c r="H11" i="11"/>
  <c r="F11" i="11"/>
  <c r="E11" i="11"/>
  <c r="H10" i="11"/>
  <c r="F10" i="11"/>
  <c r="E10" i="11"/>
  <c r="H9" i="11"/>
  <c r="F9" i="11"/>
  <c r="E9" i="11"/>
  <c r="H8" i="11"/>
  <c r="F8" i="11"/>
  <c r="E8" i="11"/>
  <c r="K15" i="11"/>
  <c r="H7" i="11"/>
  <c r="F7" i="11"/>
  <c r="E7" i="11"/>
  <c r="N41" i="16"/>
  <c r="M43" i="16"/>
  <c r="M44" i="16"/>
  <c r="M38" i="16"/>
  <c r="I50" i="16"/>
  <c r="N47" i="16" s="1"/>
  <c r="H50" i="16"/>
  <c r="M47" i="16" s="1"/>
  <c r="G50" i="16"/>
  <c r="L47" i="16" s="1"/>
  <c r="D50" i="16"/>
  <c r="N46" i="16" s="1"/>
  <c r="C50" i="16"/>
  <c r="M46" i="16" s="1"/>
  <c r="B50" i="16"/>
  <c r="L46" i="16" s="1"/>
  <c r="D33" i="16"/>
  <c r="N42" i="16" s="1"/>
  <c r="C33" i="16"/>
  <c r="M42" i="16" s="1"/>
  <c r="B33" i="16"/>
  <c r="L42" i="16" s="1"/>
  <c r="I33" i="16"/>
  <c r="N43" i="16" s="1"/>
  <c r="H33" i="16"/>
  <c r="G33" i="16"/>
  <c r="L43" i="16" s="1"/>
  <c r="N33" i="16"/>
  <c r="N44" i="16" s="1"/>
  <c r="M33" i="16"/>
  <c r="L33" i="16"/>
  <c r="L44" i="16" s="1"/>
  <c r="S33" i="16"/>
  <c r="N45" i="16" s="1"/>
  <c r="R33" i="16"/>
  <c r="M45" i="16" s="1"/>
  <c r="Q33" i="16"/>
  <c r="L45" i="16" s="1"/>
  <c r="S17" i="16"/>
  <c r="R17" i="16"/>
  <c r="M41" i="16" s="1"/>
  <c r="Q17" i="16"/>
  <c r="L41" i="16" s="1"/>
  <c r="N17" i="16"/>
  <c r="N40" i="16" s="1"/>
  <c r="M17" i="16"/>
  <c r="M40" i="16" s="1"/>
  <c r="L17" i="16"/>
  <c r="L40" i="16" s="1"/>
  <c r="I17" i="16"/>
  <c r="N39" i="16" s="1"/>
  <c r="H17" i="16"/>
  <c r="M39" i="16" s="1"/>
  <c r="G17" i="16"/>
  <c r="L39" i="16" s="1"/>
  <c r="C17" i="16"/>
  <c r="D17" i="16"/>
  <c r="N38" i="16" s="1"/>
  <c r="B17" i="16"/>
  <c r="L38" i="16" s="1"/>
  <c r="D31" i="18" l="1"/>
  <c r="E31" i="12"/>
  <c r="F30" i="12"/>
  <c r="F31" i="12" s="1"/>
  <c r="E46" i="12"/>
  <c r="Q48" i="20"/>
  <c r="P48" i="20"/>
  <c r="R48" i="20"/>
  <c r="U48" i="20" s="1"/>
  <c r="E128" i="12"/>
  <c r="E117" i="12"/>
  <c r="E100" i="12"/>
  <c r="E88" i="12"/>
  <c r="E75" i="12"/>
  <c r="E66" i="12"/>
  <c r="E56" i="12"/>
  <c r="F46" i="12"/>
  <c r="E15" i="12"/>
  <c r="H15" i="12"/>
  <c r="E100" i="11"/>
  <c r="E66" i="11"/>
  <c r="E56" i="11"/>
  <c r="E88" i="11"/>
  <c r="H46" i="12"/>
  <c r="H88" i="12"/>
  <c r="H117" i="12"/>
  <c r="K130" i="12"/>
  <c r="F128" i="12"/>
  <c r="F66" i="12"/>
  <c r="B130" i="12"/>
  <c r="F100" i="12"/>
  <c r="H128" i="12"/>
  <c r="J130" i="12"/>
  <c r="F117" i="12"/>
  <c r="I46" i="12"/>
  <c r="F75" i="12"/>
  <c r="H75" i="12"/>
  <c r="F15" i="12"/>
  <c r="F56" i="12"/>
  <c r="H66" i="12"/>
  <c r="C130" i="12"/>
  <c r="F88" i="12"/>
  <c r="I128" i="12"/>
  <c r="I88" i="12"/>
  <c r="G130" i="12"/>
  <c r="H31" i="12"/>
  <c r="H56" i="12"/>
  <c r="I66" i="12"/>
  <c r="H100" i="12"/>
  <c r="I31" i="12"/>
  <c r="I56" i="12"/>
  <c r="D130" i="12"/>
  <c r="I75" i="12"/>
  <c r="I100" i="12"/>
  <c r="I117" i="12"/>
  <c r="F128" i="11"/>
  <c r="H128" i="11"/>
  <c r="E128" i="11"/>
  <c r="H117" i="11"/>
  <c r="E117" i="11"/>
  <c r="H100" i="11"/>
  <c r="F100" i="11"/>
  <c r="F88" i="11"/>
  <c r="I75" i="11"/>
  <c r="I66" i="11"/>
  <c r="F56" i="11"/>
  <c r="H56" i="11"/>
  <c r="I56" i="11"/>
  <c r="H46" i="11"/>
  <c r="B130" i="11"/>
  <c r="F31" i="11"/>
  <c r="H31" i="11"/>
  <c r="C130" i="11"/>
  <c r="B132" i="11"/>
  <c r="H15" i="11"/>
  <c r="D130" i="11"/>
  <c r="F75" i="11"/>
  <c r="J130" i="11"/>
  <c r="G130" i="11"/>
  <c r="I31" i="11"/>
  <c r="E15" i="11"/>
  <c r="H75" i="11"/>
  <c r="K130" i="11"/>
  <c r="H88" i="11"/>
  <c r="I88" i="11"/>
  <c r="I15" i="11"/>
  <c r="I46" i="11"/>
  <c r="I100" i="11"/>
  <c r="E46" i="11"/>
  <c r="E31" i="11"/>
  <c r="F66" i="11"/>
  <c r="F15" i="11"/>
  <c r="F46" i="11"/>
  <c r="H66" i="11"/>
  <c r="I128" i="11"/>
  <c r="F117" i="11"/>
  <c r="E75" i="11"/>
  <c r="I117" i="11"/>
  <c r="E130" i="12" l="1"/>
  <c r="F130" i="12"/>
  <c r="H130" i="12"/>
  <c r="I130" i="12"/>
  <c r="I130" i="11"/>
  <c r="F130" i="11"/>
  <c r="H130" i="11"/>
  <c r="E130" i="11"/>
  <c r="K128" i="10" l="1"/>
  <c r="I121" i="10"/>
  <c r="I122" i="10"/>
  <c r="I123" i="10"/>
  <c r="I124" i="10"/>
  <c r="I125" i="10"/>
  <c r="I126" i="10"/>
  <c r="I127" i="10"/>
  <c r="I120" i="10"/>
  <c r="J128" i="10"/>
  <c r="H128" i="10"/>
  <c r="G128" i="10"/>
  <c r="K117" i="10"/>
  <c r="J117" i="10"/>
  <c r="H117" i="10"/>
  <c r="G117" i="10"/>
  <c r="F104" i="10"/>
  <c r="E105" i="10"/>
  <c r="E104" i="10"/>
  <c r="E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03" i="10"/>
  <c r="H100" i="10"/>
  <c r="G100" i="10"/>
  <c r="I92" i="10"/>
  <c r="I93" i="10"/>
  <c r="I94" i="10"/>
  <c r="I95" i="10"/>
  <c r="I96" i="10"/>
  <c r="I97" i="10"/>
  <c r="I98" i="10"/>
  <c r="I99" i="10"/>
  <c r="I91" i="10"/>
  <c r="K100" i="10"/>
  <c r="J100" i="10"/>
  <c r="J88" i="10"/>
  <c r="K88" i="10"/>
  <c r="H88" i="10"/>
  <c r="G88" i="10"/>
  <c r="I70" i="10"/>
  <c r="I71" i="10"/>
  <c r="I72" i="10"/>
  <c r="I73" i="10"/>
  <c r="I74" i="10"/>
  <c r="I69" i="10"/>
  <c r="J75" i="10"/>
  <c r="H75" i="10"/>
  <c r="G75" i="10"/>
  <c r="K75" i="10"/>
  <c r="K66" i="10"/>
  <c r="J66" i="10"/>
  <c r="H66" i="10"/>
  <c r="G66" i="10"/>
  <c r="K56" i="10"/>
  <c r="J56" i="10"/>
  <c r="H56" i="10"/>
  <c r="G56" i="10"/>
  <c r="K46" i="10"/>
  <c r="H46" i="10"/>
  <c r="G46" i="10"/>
  <c r="E45" i="10"/>
  <c r="E43" i="10"/>
  <c r="E44" i="10"/>
  <c r="H31" i="10"/>
  <c r="G31" i="10"/>
  <c r="K31" i="10"/>
  <c r="I43" i="10"/>
  <c r="I44" i="10"/>
  <c r="I45" i="10"/>
  <c r="E116" i="10"/>
  <c r="F116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E85" i="10"/>
  <c r="F85" i="10"/>
  <c r="I85" i="10"/>
  <c r="E86" i="10"/>
  <c r="F86" i="10"/>
  <c r="I86" i="10"/>
  <c r="E87" i="10"/>
  <c r="F87" i="10"/>
  <c r="I87" i="10"/>
  <c r="I84" i="10"/>
  <c r="F84" i="10"/>
  <c r="E84" i="10"/>
  <c r="I83" i="10"/>
  <c r="F83" i="10"/>
  <c r="E83" i="10"/>
  <c r="I82" i="10"/>
  <c r="F82" i="10"/>
  <c r="E82" i="10"/>
  <c r="I81" i="10"/>
  <c r="F81" i="10"/>
  <c r="E81" i="10"/>
  <c r="I80" i="10"/>
  <c r="F80" i="10"/>
  <c r="E80" i="10"/>
  <c r="I79" i="10"/>
  <c r="F79" i="10"/>
  <c r="E79" i="10"/>
  <c r="I78" i="10"/>
  <c r="F78" i="10"/>
  <c r="E78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I55" i="10"/>
  <c r="F55" i="10"/>
  <c r="E55" i="10"/>
  <c r="I54" i="10"/>
  <c r="F54" i="10"/>
  <c r="E54" i="10"/>
  <c r="I53" i="10"/>
  <c r="F53" i="10"/>
  <c r="E53" i="10"/>
  <c r="I52" i="10"/>
  <c r="F52" i="10"/>
  <c r="E52" i="10"/>
  <c r="I51" i="10"/>
  <c r="F51" i="10"/>
  <c r="E51" i="10"/>
  <c r="I50" i="10"/>
  <c r="F50" i="10"/>
  <c r="E50" i="10"/>
  <c r="I49" i="10"/>
  <c r="F49" i="10"/>
  <c r="E49" i="10"/>
  <c r="F67" i="10"/>
  <c r="I65" i="10"/>
  <c r="F65" i="10"/>
  <c r="E65" i="10"/>
  <c r="I64" i="10"/>
  <c r="F64" i="10"/>
  <c r="E64" i="10"/>
  <c r="I63" i="10"/>
  <c r="F63" i="10"/>
  <c r="E63" i="10"/>
  <c r="I62" i="10"/>
  <c r="F62" i="10"/>
  <c r="E62" i="10"/>
  <c r="I61" i="10"/>
  <c r="F61" i="10"/>
  <c r="E61" i="10"/>
  <c r="I60" i="10"/>
  <c r="F60" i="10"/>
  <c r="E60" i="10"/>
  <c r="I59" i="10"/>
  <c r="F59" i="10"/>
  <c r="E59" i="10"/>
  <c r="I42" i="10"/>
  <c r="F42" i="10"/>
  <c r="E42" i="10"/>
  <c r="I41" i="10"/>
  <c r="F41" i="10"/>
  <c r="E41" i="10"/>
  <c r="I40" i="10"/>
  <c r="F40" i="10"/>
  <c r="E40" i="10"/>
  <c r="I39" i="10"/>
  <c r="F39" i="10"/>
  <c r="E39" i="10"/>
  <c r="I38" i="10"/>
  <c r="F38" i="10"/>
  <c r="E38" i="10"/>
  <c r="I37" i="10"/>
  <c r="F37" i="10"/>
  <c r="E37" i="10"/>
  <c r="I36" i="10"/>
  <c r="F36" i="10"/>
  <c r="E36" i="10"/>
  <c r="I35" i="10"/>
  <c r="F35" i="10"/>
  <c r="E35" i="10"/>
  <c r="I34" i="10"/>
  <c r="F34" i="10"/>
  <c r="E34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18" i="10"/>
  <c r="E26" i="10"/>
  <c r="E27" i="10"/>
  <c r="E28" i="10"/>
  <c r="E29" i="10"/>
  <c r="E30" i="10"/>
  <c r="E19" i="10"/>
  <c r="E20" i="10"/>
  <c r="E21" i="10"/>
  <c r="E22" i="10"/>
  <c r="E23" i="10"/>
  <c r="E24" i="10"/>
  <c r="E25" i="10"/>
  <c r="E18" i="10"/>
  <c r="K15" i="10"/>
  <c r="I8" i="10"/>
  <c r="I9" i="10"/>
  <c r="I10" i="10"/>
  <c r="I11" i="10"/>
  <c r="I12" i="10"/>
  <c r="I13" i="10"/>
  <c r="I14" i="10"/>
  <c r="I7" i="10"/>
  <c r="H15" i="10"/>
  <c r="G15" i="10"/>
  <c r="F105" i="10"/>
  <c r="F103" i="10"/>
  <c r="F45" i="10"/>
  <c r="F44" i="10"/>
  <c r="F43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8" i="10"/>
  <c r="F9" i="10"/>
  <c r="F10" i="10"/>
  <c r="F11" i="10"/>
  <c r="F12" i="10"/>
  <c r="F13" i="10"/>
  <c r="F14" i="10"/>
  <c r="F7" i="10"/>
  <c r="I75" i="10" l="1"/>
  <c r="F46" i="10"/>
  <c r="I100" i="10"/>
  <c r="G130" i="10"/>
  <c r="K130" i="10"/>
  <c r="H130" i="10"/>
  <c r="F15" i="10"/>
  <c r="F117" i="10"/>
  <c r="F52" i="9"/>
  <c r="F53" i="9"/>
  <c r="F54" i="9"/>
  <c r="F55" i="9"/>
  <c r="F56" i="9"/>
  <c r="F50" i="9"/>
  <c r="F51" i="9"/>
  <c r="F123" i="9"/>
  <c r="F124" i="9"/>
  <c r="F125" i="9"/>
  <c r="F126" i="9"/>
  <c r="F127" i="9"/>
  <c r="F128" i="9"/>
  <c r="F122" i="9"/>
  <c r="F121" i="9"/>
  <c r="I93" i="4"/>
  <c r="I9" i="3"/>
  <c r="I10" i="3"/>
  <c r="I11" i="3"/>
  <c r="I12" i="3"/>
  <c r="I13" i="3"/>
  <c r="I14" i="3"/>
  <c r="I15" i="3"/>
  <c r="I8" i="3"/>
  <c r="F129" i="9" l="1"/>
  <c r="F57" i="9"/>
  <c r="K129" i="9" l="1"/>
  <c r="J129" i="9"/>
  <c r="G129" i="9"/>
  <c r="K118" i="9"/>
  <c r="J118" i="9"/>
  <c r="G118" i="9"/>
  <c r="G101" i="9"/>
  <c r="K101" i="9"/>
  <c r="J101" i="9"/>
  <c r="K89" i="9"/>
  <c r="J89" i="9"/>
  <c r="G89" i="9"/>
  <c r="K76" i="9"/>
  <c r="J76" i="9"/>
  <c r="G76" i="9"/>
  <c r="K67" i="9"/>
  <c r="J67" i="9"/>
  <c r="G67" i="9"/>
  <c r="E63" i="9"/>
  <c r="F63" i="9"/>
  <c r="E64" i="9"/>
  <c r="F64" i="9"/>
  <c r="E65" i="9"/>
  <c r="F65" i="9"/>
  <c r="E66" i="9"/>
  <c r="F66" i="9"/>
  <c r="F61" i="9"/>
  <c r="F62" i="9"/>
  <c r="F60" i="9"/>
  <c r="E73" i="9"/>
  <c r="F73" i="9"/>
  <c r="E74" i="9"/>
  <c r="F74" i="9"/>
  <c r="E75" i="9"/>
  <c r="F75" i="9"/>
  <c r="F72" i="9"/>
  <c r="F71" i="9"/>
  <c r="F70" i="9"/>
  <c r="E82" i="9"/>
  <c r="F82" i="9"/>
  <c r="E83" i="9"/>
  <c r="F83" i="9"/>
  <c r="E84" i="9"/>
  <c r="F84" i="9"/>
  <c r="E85" i="9"/>
  <c r="F85" i="9"/>
  <c r="E86" i="9"/>
  <c r="F86" i="9"/>
  <c r="E87" i="9"/>
  <c r="F87" i="9"/>
  <c r="E88" i="9"/>
  <c r="F88" i="9"/>
  <c r="F80" i="9"/>
  <c r="F81" i="9"/>
  <c r="F79" i="9"/>
  <c r="F89" i="9" s="1"/>
  <c r="E95" i="9"/>
  <c r="F95" i="9"/>
  <c r="E96" i="9"/>
  <c r="F96" i="9"/>
  <c r="E97" i="9"/>
  <c r="F97" i="9"/>
  <c r="E98" i="9"/>
  <c r="F98" i="9"/>
  <c r="E99" i="9"/>
  <c r="F99" i="9"/>
  <c r="E100" i="9"/>
  <c r="F100" i="9"/>
  <c r="F93" i="9"/>
  <c r="F94" i="9"/>
  <c r="F92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04" i="9"/>
  <c r="E107" i="9"/>
  <c r="E108" i="9"/>
  <c r="E109" i="9"/>
  <c r="E110" i="9"/>
  <c r="E111" i="9"/>
  <c r="E112" i="9"/>
  <c r="E113" i="9"/>
  <c r="E114" i="9"/>
  <c r="E115" i="9"/>
  <c r="E116" i="9"/>
  <c r="E117" i="9"/>
  <c r="E124" i="9"/>
  <c r="E125" i="9"/>
  <c r="E126" i="9"/>
  <c r="E127" i="9"/>
  <c r="E128" i="9"/>
  <c r="E123" i="9"/>
  <c r="E122" i="9"/>
  <c r="E121" i="9"/>
  <c r="E106" i="9"/>
  <c r="E105" i="9"/>
  <c r="E104" i="9"/>
  <c r="E94" i="9"/>
  <c r="E93" i="9"/>
  <c r="E92" i="9"/>
  <c r="E81" i="9"/>
  <c r="E80" i="9"/>
  <c r="E79" i="9"/>
  <c r="E72" i="9"/>
  <c r="E71" i="9"/>
  <c r="E70" i="9"/>
  <c r="E62" i="9"/>
  <c r="E61" i="9"/>
  <c r="E60" i="9"/>
  <c r="H63" i="9"/>
  <c r="H64" i="9"/>
  <c r="H65" i="9"/>
  <c r="H66" i="9"/>
  <c r="H73" i="9"/>
  <c r="H74" i="9"/>
  <c r="H75" i="9"/>
  <c r="H82" i="9"/>
  <c r="H83" i="9"/>
  <c r="H84" i="9"/>
  <c r="H85" i="9"/>
  <c r="H86" i="9"/>
  <c r="H87" i="9"/>
  <c r="H88" i="9"/>
  <c r="H95" i="9"/>
  <c r="H96" i="9"/>
  <c r="H97" i="9"/>
  <c r="H98" i="9"/>
  <c r="H99" i="9"/>
  <c r="H100" i="9"/>
  <c r="H107" i="9"/>
  <c r="H108" i="9"/>
  <c r="H109" i="9"/>
  <c r="H110" i="9"/>
  <c r="H111" i="9"/>
  <c r="H112" i="9"/>
  <c r="H113" i="9"/>
  <c r="H114" i="9"/>
  <c r="H115" i="9"/>
  <c r="H116" i="9"/>
  <c r="H117" i="9"/>
  <c r="H124" i="9"/>
  <c r="H125" i="9"/>
  <c r="H126" i="9"/>
  <c r="H127" i="9"/>
  <c r="H128" i="9"/>
  <c r="H123" i="9"/>
  <c r="H122" i="9"/>
  <c r="H121" i="9"/>
  <c r="H106" i="9"/>
  <c r="H105" i="9"/>
  <c r="H118" i="9" s="1"/>
  <c r="H104" i="9"/>
  <c r="H94" i="9"/>
  <c r="H93" i="9"/>
  <c r="H92" i="9"/>
  <c r="H81" i="9"/>
  <c r="H80" i="9"/>
  <c r="H79" i="9"/>
  <c r="H72" i="9"/>
  <c r="H76" i="9" s="1"/>
  <c r="H71" i="9"/>
  <c r="H70" i="9"/>
  <c r="H62" i="9"/>
  <c r="H61" i="9"/>
  <c r="H60" i="9"/>
  <c r="I63" i="9"/>
  <c r="I64" i="9"/>
  <c r="I65" i="9"/>
  <c r="I66" i="9"/>
  <c r="I73" i="9"/>
  <c r="I74" i="9"/>
  <c r="I75" i="9"/>
  <c r="I82" i="9"/>
  <c r="I83" i="9"/>
  <c r="I84" i="9"/>
  <c r="I85" i="9"/>
  <c r="I86" i="9"/>
  <c r="I87" i="9"/>
  <c r="I88" i="9"/>
  <c r="I95" i="9"/>
  <c r="I96" i="9"/>
  <c r="I97" i="9"/>
  <c r="I98" i="9"/>
  <c r="I99" i="9"/>
  <c r="I100" i="9"/>
  <c r="I107" i="9"/>
  <c r="I108" i="9"/>
  <c r="I109" i="9"/>
  <c r="I110" i="9"/>
  <c r="I111" i="9"/>
  <c r="I112" i="9"/>
  <c r="I113" i="9"/>
  <c r="I114" i="9"/>
  <c r="I115" i="9"/>
  <c r="I116" i="9"/>
  <c r="I117" i="9"/>
  <c r="I124" i="9"/>
  <c r="I125" i="9"/>
  <c r="I126" i="9"/>
  <c r="I127" i="9"/>
  <c r="I128" i="9"/>
  <c r="I123" i="9"/>
  <c r="I122" i="9"/>
  <c r="I121" i="9"/>
  <c r="I106" i="9"/>
  <c r="I105" i="9"/>
  <c r="I104" i="9"/>
  <c r="I94" i="9"/>
  <c r="I93" i="9"/>
  <c r="I92" i="9"/>
  <c r="I81" i="9"/>
  <c r="I80" i="9"/>
  <c r="I79" i="9"/>
  <c r="I72" i="9"/>
  <c r="I71" i="9"/>
  <c r="I70" i="9"/>
  <c r="I62" i="9"/>
  <c r="I61" i="9"/>
  <c r="I60" i="9"/>
  <c r="J47" i="9"/>
  <c r="G47" i="9"/>
  <c r="K57" i="9"/>
  <c r="J57" i="9"/>
  <c r="G57" i="9"/>
  <c r="H53" i="9"/>
  <c r="I53" i="9"/>
  <c r="H54" i="9"/>
  <c r="I54" i="9"/>
  <c r="H55" i="9"/>
  <c r="I55" i="9"/>
  <c r="H56" i="9"/>
  <c r="I56" i="9"/>
  <c r="I52" i="9"/>
  <c r="H52" i="9"/>
  <c r="I51" i="9"/>
  <c r="H51" i="9"/>
  <c r="I50" i="9"/>
  <c r="H50" i="9"/>
  <c r="E52" i="9"/>
  <c r="E53" i="9"/>
  <c r="E54" i="9"/>
  <c r="E55" i="9"/>
  <c r="E56" i="9"/>
  <c r="E51" i="9"/>
  <c r="E50" i="9"/>
  <c r="I40" i="9"/>
  <c r="I41" i="9"/>
  <c r="I42" i="9"/>
  <c r="I43" i="9"/>
  <c r="I44" i="9"/>
  <c r="I45" i="9"/>
  <c r="I46" i="9"/>
  <c r="I39" i="9"/>
  <c r="I38" i="9"/>
  <c r="I37" i="9"/>
  <c r="I36" i="9"/>
  <c r="I35" i="9"/>
  <c r="H38" i="9"/>
  <c r="H39" i="9"/>
  <c r="H40" i="9"/>
  <c r="H41" i="9"/>
  <c r="H42" i="9"/>
  <c r="H43" i="9"/>
  <c r="H44" i="9"/>
  <c r="H45" i="9"/>
  <c r="H46" i="9"/>
  <c r="H37" i="9"/>
  <c r="H36" i="9"/>
  <c r="H35" i="9"/>
  <c r="F37" i="9"/>
  <c r="F38" i="9"/>
  <c r="F39" i="9"/>
  <c r="F40" i="9"/>
  <c r="F41" i="9"/>
  <c r="F42" i="9"/>
  <c r="F43" i="9"/>
  <c r="F44" i="9"/>
  <c r="F45" i="9"/>
  <c r="F46" i="9"/>
  <c r="F36" i="9"/>
  <c r="F35" i="9"/>
  <c r="E38" i="9"/>
  <c r="E39" i="9"/>
  <c r="E40" i="9"/>
  <c r="E41" i="9"/>
  <c r="E42" i="9"/>
  <c r="E43" i="9"/>
  <c r="E44" i="9"/>
  <c r="E45" i="9"/>
  <c r="E46" i="9"/>
  <c r="E37" i="9"/>
  <c r="E36" i="9"/>
  <c r="E35" i="9"/>
  <c r="E21" i="9"/>
  <c r="E22" i="9"/>
  <c r="E23" i="9"/>
  <c r="E24" i="9"/>
  <c r="E25" i="9"/>
  <c r="E26" i="9"/>
  <c r="E27" i="9"/>
  <c r="E28" i="9"/>
  <c r="E29" i="9"/>
  <c r="E30" i="9"/>
  <c r="E31" i="9"/>
  <c r="E20" i="9"/>
  <c r="E19" i="9"/>
  <c r="G32" i="9"/>
  <c r="I20" i="9"/>
  <c r="I21" i="9"/>
  <c r="I22" i="9"/>
  <c r="I23" i="9"/>
  <c r="I24" i="9"/>
  <c r="I25" i="9"/>
  <c r="I26" i="9"/>
  <c r="I27" i="9"/>
  <c r="I28" i="9"/>
  <c r="I29" i="9"/>
  <c r="I30" i="9"/>
  <c r="I31" i="9"/>
  <c r="I19" i="9"/>
  <c r="J32" i="9"/>
  <c r="H26" i="9"/>
  <c r="H27" i="9"/>
  <c r="H28" i="9"/>
  <c r="H29" i="9"/>
  <c r="H30" i="9"/>
  <c r="H31" i="9"/>
  <c r="H25" i="9"/>
  <c r="H24" i="9"/>
  <c r="H23" i="9"/>
  <c r="H22" i="9"/>
  <c r="H21" i="9"/>
  <c r="H20" i="9"/>
  <c r="H19" i="9"/>
  <c r="H32" i="9" s="1"/>
  <c r="F26" i="9"/>
  <c r="F27" i="9"/>
  <c r="F28" i="9"/>
  <c r="F29" i="9"/>
  <c r="F30" i="9"/>
  <c r="F31" i="9"/>
  <c r="F25" i="9"/>
  <c r="F24" i="9"/>
  <c r="F23" i="9"/>
  <c r="F22" i="9"/>
  <c r="F21" i="9"/>
  <c r="F20" i="9"/>
  <c r="F19" i="9"/>
  <c r="I10" i="9"/>
  <c r="I12" i="9"/>
  <c r="I14" i="9"/>
  <c r="I15" i="9"/>
  <c r="I9" i="9"/>
  <c r="I8" i="9"/>
  <c r="J16" i="9"/>
  <c r="G16" i="9"/>
  <c r="H9" i="9"/>
  <c r="H10" i="9"/>
  <c r="H11" i="9"/>
  <c r="H12" i="9"/>
  <c r="H13" i="9"/>
  <c r="H14" i="9"/>
  <c r="H15" i="9"/>
  <c r="H8" i="9"/>
  <c r="I112" i="8"/>
  <c r="F9" i="9"/>
  <c r="F10" i="9"/>
  <c r="F11" i="9"/>
  <c r="F12" i="9"/>
  <c r="F13" i="9"/>
  <c r="F14" i="9"/>
  <c r="F15" i="9"/>
  <c r="F8" i="9"/>
  <c r="E9" i="9"/>
  <c r="E10" i="9"/>
  <c r="E11" i="9"/>
  <c r="E12" i="9"/>
  <c r="E13" i="9"/>
  <c r="E14" i="9"/>
  <c r="E15" i="9"/>
  <c r="E8" i="9"/>
  <c r="E115" i="8"/>
  <c r="H67" i="9" l="1"/>
  <c r="H89" i="9"/>
  <c r="H47" i="9"/>
  <c r="G131" i="9"/>
  <c r="H129" i="9"/>
  <c r="H101" i="9"/>
  <c r="F47" i="9"/>
  <c r="F101" i="9"/>
  <c r="F76" i="9"/>
  <c r="F16" i="9"/>
  <c r="F67" i="9"/>
  <c r="F32" i="9"/>
  <c r="F118" i="9"/>
  <c r="F131" i="9" s="1"/>
  <c r="J131" i="9"/>
  <c r="I57" i="9"/>
  <c r="H57" i="9"/>
  <c r="H131" i="9" s="1"/>
  <c r="H16" i="9"/>
  <c r="C47" i="13"/>
  <c r="D47" i="13"/>
  <c r="B123" i="18"/>
  <c r="C123" i="18"/>
  <c r="D123" i="18"/>
  <c r="B124" i="18"/>
  <c r="C124" i="18"/>
  <c r="D124" i="18"/>
  <c r="B125" i="18"/>
  <c r="C125" i="18"/>
  <c r="D125" i="18"/>
  <c r="B126" i="18"/>
  <c r="C126" i="18"/>
  <c r="D126" i="18"/>
  <c r="B127" i="18"/>
  <c r="C127" i="18"/>
  <c r="D127" i="18"/>
  <c r="B128" i="18"/>
  <c r="C128" i="18"/>
  <c r="D128" i="18"/>
  <c r="B129" i="18"/>
  <c r="C129" i="18"/>
  <c r="D129" i="18"/>
  <c r="C122" i="18"/>
  <c r="D122" i="18"/>
  <c r="B122" i="18"/>
  <c r="B106" i="18"/>
  <c r="C106" i="18"/>
  <c r="D106" i="18"/>
  <c r="B107" i="18"/>
  <c r="C107" i="18"/>
  <c r="D107" i="18"/>
  <c r="B108" i="18"/>
  <c r="C108" i="18"/>
  <c r="D108" i="18"/>
  <c r="B109" i="18"/>
  <c r="C109" i="18"/>
  <c r="D109" i="18"/>
  <c r="B110" i="18"/>
  <c r="C110" i="18"/>
  <c r="D110" i="18"/>
  <c r="B111" i="18"/>
  <c r="C111" i="18"/>
  <c r="D111" i="18"/>
  <c r="B112" i="18"/>
  <c r="C112" i="18"/>
  <c r="D112" i="18"/>
  <c r="B113" i="18"/>
  <c r="C113" i="18"/>
  <c r="D113" i="18"/>
  <c r="B114" i="18"/>
  <c r="C114" i="18"/>
  <c r="D114" i="18"/>
  <c r="B115" i="18"/>
  <c r="C115" i="18"/>
  <c r="D115" i="18"/>
  <c r="B116" i="18"/>
  <c r="C116" i="18"/>
  <c r="D116" i="18"/>
  <c r="B117" i="18"/>
  <c r="C117" i="18"/>
  <c r="D117" i="18"/>
  <c r="B118" i="18"/>
  <c r="C118" i="18"/>
  <c r="D118" i="18"/>
  <c r="C105" i="18"/>
  <c r="D105" i="18"/>
  <c r="B105" i="18"/>
  <c r="B94" i="18"/>
  <c r="C94" i="18"/>
  <c r="D94" i="18"/>
  <c r="B95" i="18"/>
  <c r="C95" i="18"/>
  <c r="D95" i="18"/>
  <c r="B96" i="18"/>
  <c r="C96" i="18"/>
  <c r="D96" i="18"/>
  <c r="B97" i="18"/>
  <c r="C97" i="18"/>
  <c r="D97" i="18"/>
  <c r="B98" i="18"/>
  <c r="C98" i="18"/>
  <c r="D98" i="18"/>
  <c r="B99" i="18"/>
  <c r="C99" i="18"/>
  <c r="D99" i="18"/>
  <c r="B100" i="18"/>
  <c r="C100" i="18"/>
  <c r="D100" i="18"/>
  <c r="B101" i="18"/>
  <c r="C101" i="18"/>
  <c r="D101" i="18"/>
  <c r="C93" i="18"/>
  <c r="D93" i="18"/>
  <c r="B93" i="18"/>
  <c r="B81" i="18"/>
  <c r="C81" i="18"/>
  <c r="D81" i="18"/>
  <c r="B82" i="18"/>
  <c r="C82" i="18"/>
  <c r="D82" i="18"/>
  <c r="B83" i="18"/>
  <c r="C83" i="18"/>
  <c r="D83" i="18"/>
  <c r="B84" i="18"/>
  <c r="C84" i="18"/>
  <c r="D84" i="18"/>
  <c r="B85" i="18"/>
  <c r="C85" i="18"/>
  <c r="D85" i="18"/>
  <c r="B86" i="18"/>
  <c r="C86" i="18"/>
  <c r="D86" i="18"/>
  <c r="B87" i="18"/>
  <c r="C87" i="18"/>
  <c r="D87" i="18"/>
  <c r="B88" i="18"/>
  <c r="C88" i="18"/>
  <c r="D88" i="18"/>
  <c r="B89" i="18"/>
  <c r="C89" i="18"/>
  <c r="D89" i="18"/>
  <c r="C80" i="18"/>
  <c r="D80" i="18"/>
  <c r="B80" i="18"/>
  <c r="B72" i="18"/>
  <c r="C72" i="18"/>
  <c r="D72" i="18"/>
  <c r="B73" i="18"/>
  <c r="C73" i="18"/>
  <c r="D73" i="18"/>
  <c r="B74" i="18"/>
  <c r="C74" i="18"/>
  <c r="D74" i="18"/>
  <c r="B75" i="18"/>
  <c r="C75" i="18"/>
  <c r="D75" i="18"/>
  <c r="B76" i="18"/>
  <c r="C76" i="18"/>
  <c r="D76" i="18"/>
  <c r="C71" i="18"/>
  <c r="D71" i="18"/>
  <c r="B71" i="18"/>
  <c r="B62" i="18"/>
  <c r="C62" i="18"/>
  <c r="D62" i="18"/>
  <c r="B63" i="18"/>
  <c r="C63" i="18"/>
  <c r="D63" i="18"/>
  <c r="B64" i="18"/>
  <c r="C64" i="18"/>
  <c r="D64" i="18"/>
  <c r="B65" i="18"/>
  <c r="C65" i="18"/>
  <c r="D65" i="18"/>
  <c r="B66" i="18"/>
  <c r="C66" i="18"/>
  <c r="D66" i="18"/>
  <c r="B67" i="18"/>
  <c r="C67" i="18"/>
  <c r="D67" i="18"/>
  <c r="C61" i="18"/>
  <c r="D61" i="18"/>
  <c r="B61" i="18"/>
  <c r="B52" i="18"/>
  <c r="C52" i="18"/>
  <c r="D52" i="18"/>
  <c r="B53" i="18"/>
  <c r="C53" i="18"/>
  <c r="D53" i="18"/>
  <c r="B54" i="18"/>
  <c r="C54" i="18"/>
  <c r="D54" i="18"/>
  <c r="B55" i="18"/>
  <c r="C55" i="18"/>
  <c r="D55" i="18"/>
  <c r="B56" i="18"/>
  <c r="C56" i="18"/>
  <c r="D56" i="18"/>
  <c r="B57" i="18"/>
  <c r="C57" i="18"/>
  <c r="D57" i="18"/>
  <c r="C51" i="18"/>
  <c r="D51" i="18"/>
  <c r="B51" i="18"/>
  <c r="B37" i="18"/>
  <c r="C37" i="18"/>
  <c r="D37" i="18"/>
  <c r="B38" i="18"/>
  <c r="C38" i="18"/>
  <c r="D38" i="18"/>
  <c r="B39" i="18"/>
  <c r="C39" i="18"/>
  <c r="D39" i="18"/>
  <c r="B40" i="18"/>
  <c r="C40" i="18"/>
  <c r="D40" i="18"/>
  <c r="B41" i="18"/>
  <c r="C41" i="18"/>
  <c r="D41" i="18"/>
  <c r="B42" i="18"/>
  <c r="C42" i="18"/>
  <c r="D42" i="18"/>
  <c r="B43" i="18"/>
  <c r="C43" i="18"/>
  <c r="D43" i="18"/>
  <c r="B44" i="18"/>
  <c r="C44" i="18"/>
  <c r="D44" i="18"/>
  <c r="B45" i="18"/>
  <c r="C45" i="18"/>
  <c r="D45" i="18"/>
  <c r="B46" i="18"/>
  <c r="C46" i="18"/>
  <c r="D46" i="18"/>
  <c r="B47" i="18"/>
  <c r="C47" i="18"/>
  <c r="D47" i="18"/>
  <c r="B36" i="18"/>
  <c r="C36" i="18"/>
  <c r="D36" i="18"/>
  <c r="B20" i="18"/>
  <c r="C20" i="18"/>
  <c r="D20" i="18"/>
  <c r="B21" i="18"/>
  <c r="C21" i="18"/>
  <c r="D21" i="18"/>
  <c r="B22" i="18"/>
  <c r="C22" i="18"/>
  <c r="D22" i="18"/>
  <c r="B23" i="18"/>
  <c r="C23" i="18"/>
  <c r="D23" i="18"/>
  <c r="B24" i="18"/>
  <c r="C24" i="18"/>
  <c r="D24" i="18"/>
  <c r="B25" i="18"/>
  <c r="C25" i="18"/>
  <c r="D25" i="18"/>
  <c r="B26" i="18"/>
  <c r="C26" i="18"/>
  <c r="D26" i="18"/>
  <c r="B27" i="18"/>
  <c r="C27" i="18"/>
  <c r="D27" i="18"/>
  <c r="B28" i="18"/>
  <c r="C28" i="18"/>
  <c r="D28" i="18"/>
  <c r="B29" i="18"/>
  <c r="C29" i="18"/>
  <c r="D29" i="18"/>
  <c r="B30" i="18"/>
  <c r="C30" i="18"/>
  <c r="D30" i="18"/>
  <c r="B31" i="18"/>
  <c r="C31" i="18"/>
  <c r="D19" i="18"/>
  <c r="C19" i="18"/>
  <c r="B19" i="18"/>
  <c r="B9" i="18"/>
  <c r="C9" i="18"/>
  <c r="D9" i="18"/>
  <c r="B10" i="18"/>
  <c r="C10" i="18"/>
  <c r="D10" i="18"/>
  <c r="B11" i="18"/>
  <c r="C11" i="18"/>
  <c r="D11" i="18"/>
  <c r="B12" i="18"/>
  <c r="C12" i="18"/>
  <c r="D12" i="18"/>
  <c r="B13" i="18"/>
  <c r="C13" i="18"/>
  <c r="D13" i="18"/>
  <c r="B14" i="18"/>
  <c r="C14" i="18"/>
  <c r="D14" i="18"/>
  <c r="B15" i="18"/>
  <c r="C15" i="18"/>
  <c r="D15" i="18"/>
  <c r="C8" i="18"/>
  <c r="D8" i="18"/>
  <c r="B8" i="18"/>
  <c r="B123" i="19"/>
  <c r="C123" i="19"/>
  <c r="D123" i="19"/>
  <c r="B124" i="19"/>
  <c r="C124" i="19"/>
  <c r="D124" i="19"/>
  <c r="B125" i="19"/>
  <c r="C125" i="19"/>
  <c r="D125" i="19"/>
  <c r="B126" i="19"/>
  <c r="C126" i="19"/>
  <c r="D126" i="19"/>
  <c r="B127" i="19"/>
  <c r="C127" i="19"/>
  <c r="D127" i="19"/>
  <c r="B128" i="19"/>
  <c r="C128" i="19"/>
  <c r="D128" i="19"/>
  <c r="B129" i="19"/>
  <c r="C129" i="19"/>
  <c r="D129" i="19"/>
  <c r="C122" i="19"/>
  <c r="D122" i="19"/>
  <c r="B122" i="19"/>
  <c r="B106" i="19"/>
  <c r="C106" i="19"/>
  <c r="D106" i="19"/>
  <c r="B107" i="19"/>
  <c r="C107" i="19"/>
  <c r="D107" i="19"/>
  <c r="B108" i="19"/>
  <c r="C108" i="19"/>
  <c r="D108" i="19"/>
  <c r="B109" i="19"/>
  <c r="C109" i="19"/>
  <c r="D109" i="19"/>
  <c r="B110" i="19"/>
  <c r="C110" i="19"/>
  <c r="D110" i="19"/>
  <c r="B111" i="19"/>
  <c r="C111" i="19"/>
  <c r="D111" i="19"/>
  <c r="B112" i="19"/>
  <c r="C112" i="19"/>
  <c r="D112" i="19"/>
  <c r="B113" i="19"/>
  <c r="C113" i="19"/>
  <c r="D113" i="19"/>
  <c r="B114" i="19"/>
  <c r="C114" i="19"/>
  <c r="D114" i="19"/>
  <c r="B115" i="19"/>
  <c r="C115" i="19"/>
  <c r="D115" i="19"/>
  <c r="B116" i="19"/>
  <c r="C116" i="19"/>
  <c r="D116" i="19"/>
  <c r="B117" i="19"/>
  <c r="C117" i="19"/>
  <c r="D117" i="19"/>
  <c r="B118" i="19"/>
  <c r="C118" i="19"/>
  <c r="D118" i="19"/>
  <c r="C105" i="19"/>
  <c r="D105" i="19"/>
  <c r="B105" i="19"/>
  <c r="B94" i="19"/>
  <c r="C94" i="19"/>
  <c r="D94" i="19"/>
  <c r="B95" i="19"/>
  <c r="C95" i="19"/>
  <c r="D95" i="19"/>
  <c r="B96" i="19"/>
  <c r="C96" i="19"/>
  <c r="D96" i="19"/>
  <c r="B97" i="19"/>
  <c r="C97" i="19"/>
  <c r="D97" i="19"/>
  <c r="B98" i="19"/>
  <c r="C98" i="19"/>
  <c r="D98" i="19"/>
  <c r="B99" i="19"/>
  <c r="C99" i="19"/>
  <c r="D99" i="19"/>
  <c r="B100" i="19"/>
  <c r="C100" i="19"/>
  <c r="D100" i="19"/>
  <c r="B101" i="19"/>
  <c r="C101" i="19"/>
  <c r="D101" i="19"/>
  <c r="C93" i="19"/>
  <c r="D93" i="19"/>
  <c r="B93" i="19"/>
  <c r="B81" i="19"/>
  <c r="C81" i="19"/>
  <c r="D81" i="19"/>
  <c r="B82" i="19"/>
  <c r="C82" i="19"/>
  <c r="D82" i="19"/>
  <c r="B83" i="19"/>
  <c r="C83" i="19"/>
  <c r="D83" i="19"/>
  <c r="B84" i="19"/>
  <c r="C84" i="19"/>
  <c r="D84" i="19"/>
  <c r="B85" i="19"/>
  <c r="C85" i="19"/>
  <c r="D85" i="19"/>
  <c r="B86" i="19"/>
  <c r="C86" i="19"/>
  <c r="D86" i="19"/>
  <c r="B87" i="19"/>
  <c r="C87" i="19"/>
  <c r="D87" i="19"/>
  <c r="B88" i="19"/>
  <c r="C88" i="19"/>
  <c r="D88" i="19"/>
  <c r="B89" i="19"/>
  <c r="C89" i="19"/>
  <c r="D89" i="19"/>
  <c r="C80" i="19"/>
  <c r="D80" i="19"/>
  <c r="B80" i="19"/>
  <c r="B72" i="19"/>
  <c r="C72" i="19"/>
  <c r="D72" i="19"/>
  <c r="B73" i="19"/>
  <c r="C73" i="19"/>
  <c r="D73" i="19"/>
  <c r="B74" i="19"/>
  <c r="C74" i="19"/>
  <c r="D74" i="19"/>
  <c r="B75" i="19"/>
  <c r="C75" i="19"/>
  <c r="D75" i="19"/>
  <c r="B76" i="19"/>
  <c r="C76" i="19"/>
  <c r="D76" i="19"/>
  <c r="C71" i="19"/>
  <c r="D71" i="19"/>
  <c r="B71" i="19"/>
  <c r="B62" i="19"/>
  <c r="C62" i="19"/>
  <c r="D62" i="19"/>
  <c r="B63" i="19"/>
  <c r="C63" i="19"/>
  <c r="D63" i="19"/>
  <c r="B64" i="19"/>
  <c r="C64" i="19"/>
  <c r="D64" i="19"/>
  <c r="B65" i="19"/>
  <c r="C65" i="19"/>
  <c r="D65" i="19"/>
  <c r="B66" i="19"/>
  <c r="C66" i="19"/>
  <c r="D66" i="19"/>
  <c r="B67" i="19"/>
  <c r="C67" i="19"/>
  <c r="D67" i="19"/>
  <c r="C61" i="19"/>
  <c r="D61" i="19"/>
  <c r="B61" i="19"/>
  <c r="B52" i="19"/>
  <c r="C52" i="19"/>
  <c r="D52" i="19"/>
  <c r="B53" i="19"/>
  <c r="C53" i="19"/>
  <c r="D53" i="19"/>
  <c r="B54" i="19"/>
  <c r="C54" i="19"/>
  <c r="D54" i="19"/>
  <c r="B55" i="19"/>
  <c r="C55" i="19"/>
  <c r="D55" i="19"/>
  <c r="B56" i="19"/>
  <c r="C56" i="19"/>
  <c r="D56" i="19"/>
  <c r="B57" i="19"/>
  <c r="C57" i="19"/>
  <c r="D57" i="19"/>
  <c r="C51" i="19"/>
  <c r="D51" i="19"/>
  <c r="B51" i="19"/>
  <c r="B37" i="19"/>
  <c r="C37" i="19"/>
  <c r="D37" i="19"/>
  <c r="B38" i="19"/>
  <c r="C38" i="19"/>
  <c r="D38" i="19"/>
  <c r="B39" i="19"/>
  <c r="C39" i="19"/>
  <c r="D39" i="19"/>
  <c r="B40" i="19"/>
  <c r="C40" i="19"/>
  <c r="D40" i="19"/>
  <c r="B41" i="19"/>
  <c r="C41" i="19"/>
  <c r="D41" i="19"/>
  <c r="B42" i="19"/>
  <c r="C42" i="19"/>
  <c r="D42" i="19"/>
  <c r="B43" i="19"/>
  <c r="C43" i="19"/>
  <c r="D43" i="19"/>
  <c r="B44" i="19"/>
  <c r="C44" i="19"/>
  <c r="D44" i="19"/>
  <c r="B45" i="19"/>
  <c r="C45" i="19"/>
  <c r="D45" i="19"/>
  <c r="B46" i="19"/>
  <c r="C46" i="19"/>
  <c r="D46" i="19"/>
  <c r="B47" i="19"/>
  <c r="C47" i="19"/>
  <c r="D47" i="19"/>
  <c r="C36" i="19"/>
  <c r="D36" i="19"/>
  <c r="B36" i="19"/>
  <c r="B20" i="19"/>
  <c r="C20" i="19"/>
  <c r="D20" i="19"/>
  <c r="B21" i="19"/>
  <c r="C21" i="19"/>
  <c r="D21" i="19"/>
  <c r="B22" i="19"/>
  <c r="C22" i="19"/>
  <c r="D22" i="19"/>
  <c r="B23" i="19"/>
  <c r="C23" i="19"/>
  <c r="D23" i="19"/>
  <c r="B24" i="19"/>
  <c r="C24" i="19"/>
  <c r="D24" i="19"/>
  <c r="B25" i="19"/>
  <c r="C25" i="19"/>
  <c r="D25" i="19"/>
  <c r="B26" i="19"/>
  <c r="C26" i="19"/>
  <c r="D26" i="19"/>
  <c r="B27" i="19"/>
  <c r="C27" i="19"/>
  <c r="D27" i="19"/>
  <c r="B28" i="19"/>
  <c r="C28" i="19"/>
  <c r="D28" i="19"/>
  <c r="B29" i="19"/>
  <c r="C29" i="19"/>
  <c r="D29" i="19"/>
  <c r="B30" i="19"/>
  <c r="C30" i="19"/>
  <c r="D30" i="19"/>
  <c r="B31" i="19"/>
  <c r="C31" i="19"/>
  <c r="D31" i="19"/>
  <c r="C19" i="19"/>
  <c r="D19" i="19"/>
  <c r="B19" i="19"/>
  <c r="B9" i="19"/>
  <c r="C9" i="19"/>
  <c r="D9" i="19"/>
  <c r="B10" i="19"/>
  <c r="C10" i="19"/>
  <c r="D10" i="19"/>
  <c r="B11" i="19"/>
  <c r="C11" i="19"/>
  <c r="D11" i="19"/>
  <c r="B12" i="19"/>
  <c r="C12" i="19"/>
  <c r="D12" i="19"/>
  <c r="B13" i="19"/>
  <c r="C13" i="19"/>
  <c r="D13" i="19"/>
  <c r="B14" i="19"/>
  <c r="C14" i="19"/>
  <c r="D14" i="19"/>
  <c r="B15" i="19"/>
  <c r="C15" i="19"/>
  <c r="D15" i="19"/>
  <c r="C8" i="19"/>
  <c r="D8" i="19"/>
  <c r="B8" i="19"/>
  <c r="B123" i="14"/>
  <c r="C123" i="14"/>
  <c r="D123" i="14"/>
  <c r="B124" i="14"/>
  <c r="C124" i="14"/>
  <c r="D124" i="14"/>
  <c r="B125" i="14"/>
  <c r="C125" i="14"/>
  <c r="D125" i="14"/>
  <c r="B126" i="14"/>
  <c r="C126" i="14"/>
  <c r="D126" i="14"/>
  <c r="B127" i="14"/>
  <c r="C127" i="14"/>
  <c r="D127" i="14"/>
  <c r="B128" i="14"/>
  <c r="C128" i="14"/>
  <c r="D128" i="14"/>
  <c r="B129" i="14"/>
  <c r="C129" i="14"/>
  <c r="D129" i="14"/>
  <c r="C122" i="14"/>
  <c r="D122" i="14"/>
  <c r="B122" i="14"/>
  <c r="B106" i="14"/>
  <c r="C106" i="14"/>
  <c r="D106" i="14"/>
  <c r="B107" i="14"/>
  <c r="C107" i="14"/>
  <c r="D107" i="14"/>
  <c r="B108" i="14"/>
  <c r="C108" i="14"/>
  <c r="D108" i="14"/>
  <c r="B109" i="14"/>
  <c r="C109" i="14"/>
  <c r="D109" i="14"/>
  <c r="B110" i="14"/>
  <c r="C110" i="14"/>
  <c r="D110" i="14"/>
  <c r="B111" i="14"/>
  <c r="C111" i="14"/>
  <c r="D111" i="14"/>
  <c r="B112" i="14"/>
  <c r="C112" i="14"/>
  <c r="D112" i="14"/>
  <c r="B113" i="14"/>
  <c r="C113" i="14"/>
  <c r="D113" i="14"/>
  <c r="B114" i="14"/>
  <c r="C114" i="14"/>
  <c r="D114" i="14"/>
  <c r="B115" i="14"/>
  <c r="C115" i="14"/>
  <c r="D115" i="14"/>
  <c r="B116" i="14"/>
  <c r="C116" i="14"/>
  <c r="D116" i="14"/>
  <c r="B117" i="14"/>
  <c r="C117" i="14"/>
  <c r="D117" i="14"/>
  <c r="B118" i="14"/>
  <c r="C118" i="14"/>
  <c r="D118" i="14"/>
  <c r="C105" i="14"/>
  <c r="D105" i="14"/>
  <c r="B105" i="14"/>
  <c r="B8" i="14"/>
  <c r="C8" i="14"/>
  <c r="D8" i="14"/>
  <c r="B9" i="14"/>
  <c r="C9" i="14"/>
  <c r="D9" i="14"/>
  <c r="B10" i="14"/>
  <c r="C10" i="14"/>
  <c r="D10" i="14"/>
  <c r="B11" i="14"/>
  <c r="C11" i="14"/>
  <c r="D11" i="14"/>
  <c r="B12" i="14"/>
  <c r="C12" i="14"/>
  <c r="D12" i="14"/>
  <c r="B13" i="14"/>
  <c r="C13" i="14"/>
  <c r="D13" i="14"/>
  <c r="B14" i="14"/>
  <c r="C14" i="14"/>
  <c r="D14" i="14"/>
  <c r="B15" i="14"/>
  <c r="C15" i="14"/>
  <c r="D15" i="14"/>
  <c r="B94" i="14"/>
  <c r="C94" i="14"/>
  <c r="D94" i="14"/>
  <c r="B95" i="14"/>
  <c r="C95" i="14"/>
  <c r="D95" i="14"/>
  <c r="B96" i="14"/>
  <c r="C96" i="14"/>
  <c r="D96" i="14"/>
  <c r="B97" i="14"/>
  <c r="C97" i="14"/>
  <c r="D97" i="14"/>
  <c r="B98" i="14"/>
  <c r="C98" i="14"/>
  <c r="D98" i="14"/>
  <c r="B99" i="14"/>
  <c r="C99" i="14"/>
  <c r="D99" i="14"/>
  <c r="B100" i="14"/>
  <c r="C100" i="14"/>
  <c r="D100" i="14"/>
  <c r="B101" i="14"/>
  <c r="C101" i="14"/>
  <c r="D101" i="14"/>
  <c r="C93" i="14"/>
  <c r="D93" i="14"/>
  <c r="B93" i="14"/>
  <c r="B81" i="14"/>
  <c r="C81" i="14"/>
  <c r="D81" i="14"/>
  <c r="B82" i="14"/>
  <c r="C82" i="14"/>
  <c r="D82" i="14"/>
  <c r="B83" i="14"/>
  <c r="C83" i="14"/>
  <c r="D83" i="14"/>
  <c r="B84" i="14"/>
  <c r="C84" i="14"/>
  <c r="D84" i="14"/>
  <c r="B85" i="14"/>
  <c r="C85" i="14"/>
  <c r="D85" i="14"/>
  <c r="B86" i="14"/>
  <c r="C86" i="14"/>
  <c r="D86" i="14"/>
  <c r="B87" i="14"/>
  <c r="C87" i="14"/>
  <c r="D87" i="14"/>
  <c r="B88" i="14"/>
  <c r="C88" i="14"/>
  <c r="D88" i="14"/>
  <c r="B89" i="14"/>
  <c r="C89" i="14"/>
  <c r="D89" i="14"/>
  <c r="C80" i="14"/>
  <c r="D80" i="14"/>
  <c r="B80" i="14"/>
  <c r="B72" i="14"/>
  <c r="C72" i="14"/>
  <c r="D72" i="14"/>
  <c r="B73" i="14"/>
  <c r="C73" i="14"/>
  <c r="D73" i="14"/>
  <c r="B74" i="14"/>
  <c r="C74" i="14"/>
  <c r="D74" i="14"/>
  <c r="B75" i="14"/>
  <c r="C75" i="14"/>
  <c r="D75" i="14"/>
  <c r="B76" i="14"/>
  <c r="C76" i="14"/>
  <c r="D76" i="14"/>
  <c r="C71" i="14"/>
  <c r="D71" i="14"/>
  <c r="B71" i="14"/>
  <c r="B62" i="14"/>
  <c r="C62" i="14"/>
  <c r="D62" i="14"/>
  <c r="B63" i="14"/>
  <c r="C63" i="14"/>
  <c r="D63" i="14"/>
  <c r="B64" i="14"/>
  <c r="C64" i="14"/>
  <c r="D64" i="14"/>
  <c r="B65" i="14"/>
  <c r="C65" i="14"/>
  <c r="D65" i="14"/>
  <c r="B66" i="14"/>
  <c r="C66" i="14"/>
  <c r="D66" i="14"/>
  <c r="B67" i="14"/>
  <c r="C67" i="14"/>
  <c r="D67" i="14"/>
  <c r="C61" i="14"/>
  <c r="D61" i="14"/>
  <c r="B61" i="14"/>
  <c r="B52" i="14"/>
  <c r="C52" i="14"/>
  <c r="D52" i="14"/>
  <c r="B53" i="14"/>
  <c r="C53" i="14"/>
  <c r="D53" i="14"/>
  <c r="B54" i="14"/>
  <c r="C54" i="14"/>
  <c r="D54" i="14"/>
  <c r="B55" i="14"/>
  <c r="C55" i="14"/>
  <c r="D55" i="14"/>
  <c r="B56" i="14"/>
  <c r="C56" i="14"/>
  <c r="D56" i="14"/>
  <c r="B57" i="14"/>
  <c r="C57" i="14"/>
  <c r="D57" i="14"/>
  <c r="C51" i="14"/>
  <c r="D51" i="14"/>
  <c r="B51" i="14"/>
  <c r="B37" i="14"/>
  <c r="C37" i="14"/>
  <c r="D37" i="14"/>
  <c r="B38" i="14"/>
  <c r="C38" i="14"/>
  <c r="D38" i="14"/>
  <c r="B39" i="14"/>
  <c r="C39" i="14"/>
  <c r="D39" i="14"/>
  <c r="B40" i="14"/>
  <c r="C40" i="14"/>
  <c r="D40" i="14"/>
  <c r="B41" i="14"/>
  <c r="C41" i="14"/>
  <c r="D41" i="14"/>
  <c r="B42" i="14"/>
  <c r="C42" i="14"/>
  <c r="D42" i="14"/>
  <c r="B43" i="14"/>
  <c r="C43" i="14"/>
  <c r="D43" i="14"/>
  <c r="B44" i="14"/>
  <c r="C44" i="14"/>
  <c r="D44" i="14"/>
  <c r="B45" i="14"/>
  <c r="C45" i="14"/>
  <c r="D45" i="14"/>
  <c r="B46" i="14"/>
  <c r="C46" i="14"/>
  <c r="D46" i="14"/>
  <c r="B47" i="14"/>
  <c r="C47" i="14"/>
  <c r="D47" i="14"/>
  <c r="C36" i="14"/>
  <c r="D36" i="14"/>
  <c r="B36" i="14"/>
  <c r="B20" i="14"/>
  <c r="C20" i="14"/>
  <c r="D20" i="14"/>
  <c r="B21" i="14"/>
  <c r="C21" i="14"/>
  <c r="D21" i="14"/>
  <c r="B22" i="14"/>
  <c r="C22" i="14"/>
  <c r="D22" i="14"/>
  <c r="B23" i="14"/>
  <c r="C23" i="14"/>
  <c r="D23" i="14"/>
  <c r="B24" i="14"/>
  <c r="C24" i="14"/>
  <c r="D24" i="14"/>
  <c r="B25" i="14"/>
  <c r="C25" i="14"/>
  <c r="D25" i="14"/>
  <c r="B26" i="14"/>
  <c r="C26" i="14"/>
  <c r="D26" i="14"/>
  <c r="B27" i="14"/>
  <c r="C27" i="14"/>
  <c r="D27" i="14"/>
  <c r="B28" i="14"/>
  <c r="C28" i="14"/>
  <c r="D28" i="14"/>
  <c r="B29" i="14"/>
  <c r="C29" i="14"/>
  <c r="D29" i="14"/>
  <c r="B30" i="14"/>
  <c r="C30" i="14"/>
  <c r="D30" i="14"/>
  <c r="B31" i="14"/>
  <c r="C31" i="14"/>
  <c r="D31" i="14"/>
  <c r="C19" i="14"/>
  <c r="D19" i="14"/>
  <c r="B19" i="14"/>
  <c r="B123" i="17"/>
  <c r="C123" i="17"/>
  <c r="D123" i="17"/>
  <c r="B124" i="17"/>
  <c r="C124" i="17"/>
  <c r="D124" i="17"/>
  <c r="B125" i="17"/>
  <c r="C125" i="17"/>
  <c r="D125" i="17"/>
  <c r="B126" i="17"/>
  <c r="C126" i="17"/>
  <c r="D126" i="17"/>
  <c r="B127" i="17"/>
  <c r="C127" i="17"/>
  <c r="D127" i="17"/>
  <c r="B128" i="17"/>
  <c r="C128" i="17"/>
  <c r="D128" i="17"/>
  <c r="B129" i="17"/>
  <c r="C129" i="17"/>
  <c r="D129" i="17"/>
  <c r="C122" i="17"/>
  <c r="D122" i="17"/>
  <c r="B122" i="17"/>
  <c r="B106" i="17"/>
  <c r="C106" i="17"/>
  <c r="D106" i="17"/>
  <c r="B107" i="17"/>
  <c r="C107" i="17"/>
  <c r="D107" i="17"/>
  <c r="B108" i="17"/>
  <c r="C108" i="17"/>
  <c r="D108" i="17"/>
  <c r="B109" i="17"/>
  <c r="C109" i="17"/>
  <c r="D109" i="17"/>
  <c r="B110" i="17"/>
  <c r="C110" i="17"/>
  <c r="D110" i="17"/>
  <c r="B111" i="17"/>
  <c r="C111" i="17"/>
  <c r="D111" i="17"/>
  <c r="B112" i="17"/>
  <c r="C112" i="17"/>
  <c r="D112" i="17"/>
  <c r="B113" i="17"/>
  <c r="C113" i="17"/>
  <c r="D113" i="17"/>
  <c r="B114" i="17"/>
  <c r="C114" i="17"/>
  <c r="D114" i="17"/>
  <c r="B115" i="17"/>
  <c r="C115" i="17"/>
  <c r="D115" i="17"/>
  <c r="B116" i="17"/>
  <c r="C116" i="17"/>
  <c r="D116" i="17"/>
  <c r="B117" i="17"/>
  <c r="C117" i="17"/>
  <c r="D117" i="17"/>
  <c r="B118" i="17"/>
  <c r="C118" i="17"/>
  <c r="D118" i="17"/>
  <c r="C105" i="17"/>
  <c r="D105" i="17"/>
  <c r="B105" i="17"/>
  <c r="B101" i="17"/>
  <c r="C101" i="17"/>
  <c r="D101" i="17"/>
  <c r="B94" i="17"/>
  <c r="C94" i="17"/>
  <c r="D94" i="17"/>
  <c r="B95" i="17"/>
  <c r="C95" i="17"/>
  <c r="D95" i="17"/>
  <c r="B96" i="17"/>
  <c r="C96" i="17"/>
  <c r="D96" i="17"/>
  <c r="B97" i="17"/>
  <c r="C97" i="17"/>
  <c r="D97" i="17"/>
  <c r="B98" i="17"/>
  <c r="C98" i="17"/>
  <c r="D98" i="17"/>
  <c r="B99" i="17"/>
  <c r="C99" i="17"/>
  <c r="D99" i="17"/>
  <c r="B100" i="17"/>
  <c r="C100" i="17"/>
  <c r="D100" i="17"/>
  <c r="C93" i="17"/>
  <c r="D93" i="17"/>
  <c r="B93" i="17"/>
  <c r="B81" i="17"/>
  <c r="C81" i="17"/>
  <c r="D81" i="17"/>
  <c r="B82" i="17"/>
  <c r="C82" i="17"/>
  <c r="D82" i="17"/>
  <c r="B83" i="17"/>
  <c r="C83" i="17"/>
  <c r="D83" i="17"/>
  <c r="B84" i="17"/>
  <c r="C84" i="17"/>
  <c r="D84" i="17"/>
  <c r="B85" i="17"/>
  <c r="C85" i="17"/>
  <c r="D85" i="17"/>
  <c r="B86" i="17"/>
  <c r="C86" i="17"/>
  <c r="D86" i="17"/>
  <c r="B87" i="17"/>
  <c r="C87" i="17"/>
  <c r="D87" i="17"/>
  <c r="B88" i="17"/>
  <c r="C88" i="17"/>
  <c r="D88" i="17"/>
  <c r="B89" i="17"/>
  <c r="C89" i="17"/>
  <c r="D89" i="17"/>
  <c r="C80" i="17"/>
  <c r="D80" i="17"/>
  <c r="B80" i="17"/>
  <c r="B72" i="17"/>
  <c r="C72" i="17"/>
  <c r="D72" i="17"/>
  <c r="B73" i="17"/>
  <c r="C73" i="17"/>
  <c r="D73" i="17"/>
  <c r="B74" i="17"/>
  <c r="C74" i="17"/>
  <c r="D74" i="17"/>
  <c r="B75" i="17"/>
  <c r="C75" i="17"/>
  <c r="D75" i="17"/>
  <c r="B76" i="17"/>
  <c r="C76" i="17"/>
  <c r="D76" i="17"/>
  <c r="C71" i="17"/>
  <c r="D71" i="17"/>
  <c r="B71" i="17"/>
  <c r="B62" i="17"/>
  <c r="C62" i="17"/>
  <c r="D62" i="17"/>
  <c r="B63" i="17"/>
  <c r="C63" i="17"/>
  <c r="D63" i="17"/>
  <c r="B64" i="17"/>
  <c r="C64" i="17"/>
  <c r="D64" i="17"/>
  <c r="B65" i="17"/>
  <c r="C65" i="17"/>
  <c r="D65" i="17"/>
  <c r="B66" i="17"/>
  <c r="C66" i="17"/>
  <c r="D66" i="17"/>
  <c r="B67" i="17"/>
  <c r="C67" i="17"/>
  <c r="D67" i="17"/>
  <c r="C61" i="17"/>
  <c r="D61" i="17"/>
  <c r="B61" i="17"/>
  <c r="B52" i="17"/>
  <c r="C52" i="17"/>
  <c r="D52" i="17"/>
  <c r="B53" i="17"/>
  <c r="C53" i="17"/>
  <c r="D53" i="17"/>
  <c r="B54" i="17"/>
  <c r="C54" i="17"/>
  <c r="D54" i="17"/>
  <c r="B55" i="17"/>
  <c r="C55" i="17"/>
  <c r="D55" i="17"/>
  <c r="B56" i="17"/>
  <c r="C56" i="17"/>
  <c r="D56" i="17"/>
  <c r="B57" i="17"/>
  <c r="C57" i="17"/>
  <c r="D57" i="17"/>
  <c r="C51" i="17"/>
  <c r="D51" i="17"/>
  <c r="B51" i="17"/>
  <c r="B37" i="17"/>
  <c r="C37" i="17"/>
  <c r="D37" i="17"/>
  <c r="B38" i="17"/>
  <c r="C38" i="17"/>
  <c r="D38" i="17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B46" i="17"/>
  <c r="C46" i="17"/>
  <c r="D46" i="17"/>
  <c r="B47" i="17"/>
  <c r="C47" i="17"/>
  <c r="D47" i="17"/>
  <c r="C36" i="17"/>
  <c r="D36" i="17"/>
  <c r="B36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B29" i="17"/>
  <c r="C29" i="17"/>
  <c r="D29" i="17"/>
  <c r="B30" i="17"/>
  <c r="C30" i="17"/>
  <c r="D30" i="17"/>
  <c r="B31" i="17"/>
  <c r="C31" i="17"/>
  <c r="D31" i="17"/>
  <c r="C19" i="17"/>
  <c r="D19" i="17"/>
  <c r="B19" i="17"/>
  <c r="B9" i="17"/>
  <c r="C9" i="17"/>
  <c r="D9" i="17"/>
  <c r="B10" i="17"/>
  <c r="C10" i="17"/>
  <c r="D10" i="17"/>
  <c r="B11" i="17"/>
  <c r="C11" i="17"/>
  <c r="D11" i="17"/>
  <c r="B12" i="17"/>
  <c r="C12" i="17"/>
  <c r="D12" i="17"/>
  <c r="B13" i="17"/>
  <c r="C13" i="17"/>
  <c r="D13" i="17"/>
  <c r="B14" i="17"/>
  <c r="C14" i="17"/>
  <c r="D14" i="17"/>
  <c r="B15" i="17"/>
  <c r="C15" i="17"/>
  <c r="D15" i="17"/>
  <c r="C8" i="17"/>
  <c r="D8" i="17"/>
  <c r="B8" i="17"/>
  <c r="C119" i="17" l="1"/>
  <c r="D90" i="17"/>
  <c r="D16" i="17"/>
  <c r="C130" i="14"/>
  <c r="D58" i="14"/>
  <c r="C90" i="14"/>
  <c r="B68" i="17"/>
  <c r="B130" i="14"/>
  <c r="C16" i="17"/>
  <c r="C48" i="17"/>
  <c r="B32" i="17"/>
  <c r="D48" i="17"/>
  <c r="C68" i="17"/>
  <c r="B102" i="17"/>
  <c r="B32" i="14"/>
  <c r="B77" i="14"/>
  <c r="D77" i="14"/>
  <c r="C32" i="17"/>
  <c r="C68" i="14"/>
  <c r="B58" i="17"/>
  <c r="C77" i="17"/>
  <c r="D119" i="17"/>
  <c r="C130" i="17"/>
  <c r="D130" i="17"/>
  <c r="B102" i="14"/>
  <c r="D48" i="14"/>
  <c r="C48" i="14"/>
  <c r="D16" i="14"/>
  <c r="C16" i="14"/>
  <c r="C58" i="14"/>
  <c r="C77" i="14"/>
  <c r="D102" i="14"/>
  <c r="C32" i="14"/>
  <c r="B58" i="14"/>
  <c r="D90" i="14"/>
  <c r="D32" i="14"/>
  <c r="B48" i="14"/>
  <c r="D130" i="14"/>
  <c r="D119" i="18"/>
  <c r="B48" i="18"/>
  <c r="Q6" i="22" s="1"/>
  <c r="B58" i="18"/>
  <c r="D58" i="18"/>
  <c r="D77" i="18"/>
  <c r="C102" i="18"/>
  <c r="B119" i="18"/>
  <c r="D130" i="18"/>
  <c r="B130" i="18"/>
  <c r="B68" i="18"/>
  <c r="C32" i="18"/>
  <c r="R5" i="22" s="1"/>
  <c r="D68" i="18"/>
  <c r="D102" i="18"/>
  <c r="C90" i="18"/>
  <c r="B77" i="18"/>
  <c r="C119" i="18"/>
  <c r="C130" i="18"/>
  <c r="D16" i="18"/>
  <c r="S4" i="22" s="1"/>
  <c r="B16" i="18"/>
  <c r="Q4" i="22" s="1"/>
  <c r="C58" i="19"/>
  <c r="B90" i="19"/>
  <c r="B58" i="19"/>
  <c r="C130" i="19"/>
  <c r="B32" i="19"/>
  <c r="C68" i="19"/>
  <c r="C90" i="19"/>
  <c r="C32" i="19"/>
  <c r="C119" i="19"/>
  <c r="C16" i="19"/>
  <c r="D16" i="19"/>
  <c r="D68" i="19"/>
  <c r="C77" i="19"/>
  <c r="D90" i="19"/>
  <c r="D102" i="19"/>
  <c r="B16" i="19"/>
  <c r="B119" i="19"/>
  <c r="B130" i="19"/>
  <c r="B68" i="19"/>
  <c r="D58" i="19"/>
  <c r="B48" i="19"/>
  <c r="D77" i="19"/>
  <c r="D119" i="19"/>
  <c r="B102" i="18"/>
  <c r="B90" i="18"/>
  <c r="D90" i="18"/>
  <c r="C77" i="18"/>
  <c r="C68" i="18"/>
  <c r="C58" i="18"/>
  <c r="C48" i="18"/>
  <c r="R6" i="22" s="1"/>
  <c r="D48" i="18"/>
  <c r="S6" i="22" s="1"/>
  <c r="D32" i="18"/>
  <c r="S5" i="22" s="1"/>
  <c r="B32" i="18"/>
  <c r="Q5" i="22" s="1"/>
  <c r="C16" i="18"/>
  <c r="R4" i="22" s="1"/>
  <c r="D130" i="19"/>
  <c r="B102" i="19"/>
  <c r="C102" i="19"/>
  <c r="B77" i="19"/>
  <c r="D48" i="19"/>
  <c r="C48" i="19"/>
  <c r="D32" i="19"/>
  <c r="D119" i="14"/>
  <c r="B119" i="14"/>
  <c r="C102" i="14"/>
  <c r="B90" i="14"/>
  <c r="B68" i="14"/>
  <c r="D68" i="14"/>
  <c r="B16" i="14"/>
  <c r="B130" i="17"/>
  <c r="B119" i="17"/>
  <c r="C102" i="17"/>
  <c r="D102" i="17"/>
  <c r="C90" i="17"/>
  <c r="B90" i="17"/>
  <c r="D77" i="17"/>
  <c r="B77" i="17"/>
  <c r="D68" i="17"/>
  <c r="C58" i="17"/>
  <c r="D58" i="17"/>
  <c r="B48" i="17"/>
  <c r="D32" i="17"/>
  <c r="B16" i="17"/>
  <c r="D132" i="18" l="1"/>
  <c r="C132" i="18"/>
  <c r="D57" i="13"/>
  <c r="C132" i="19"/>
  <c r="D76" i="13"/>
  <c r="D101" i="13"/>
  <c r="C76" i="13"/>
  <c r="C101" i="13"/>
  <c r="B16" i="13"/>
  <c r="D89" i="13"/>
  <c r="B132" i="19"/>
  <c r="D16" i="13"/>
  <c r="D67" i="13"/>
  <c r="C89" i="13"/>
  <c r="C57" i="13"/>
  <c r="C16" i="13"/>
  <c r="C67" i="13"/>
  <c r="B132" i="18"/>
  <c r="D132" i="19"/>
  <c r="D132" i="14"/>
  <c r="B132" i="14"/>
  <c r="C132" i="17"/>
  <c r="B132" i="17"/>
  <c r="D132" i="17"/>
  <c r="C32" i="1"/>
  <c r="B32" i="1"/>
  <c r="D32" i="1"/>
  <c r="D57" i="1" l="1"/>
  <c r="C57" i="1"/>
  <c r="B57" i="1"/>
  <c r="B47" i="1"/>
  <c r="K16" i="8" l="1"/>
  <c r="K32" i="8"/>
  <c r="K47" i="8"/>
  <c r="K57" i="8"/>
  <c r="K67" i="8"/>
  <c r="K76" i="8"/>
  <c r="K89" i="8"/>
  <c r="K101" i="8"/>
  <c r="K129" i="8"/>
  <c r="K118" i="8"/>
  <c r="I104" i="8"/>
  <c r="I109" i="8"/>
  <c r="I110" i="8"/>
  <c r="I111" i="8"/>
  <c r="I113" i="8"/>
  <c r="I114" i="8"/>
  <c r="I115" i="8"/>
  <c r="I116" i="8"/>
  <c r="I117" i="8"/>
  <c r="I108" i="8"/>
  <c r="I107" i="8"/>
  <c r="I106" i="8"/>
  <c r="I105" i="8"/>
  <c r="J129" i="8"/>
  <c r="H126" i="8"/>
  <c r="I126" i="8"/>
  <c r="H127" i="8"/>
  <c r="I127" i="8"/>
  <c r="H128" i="8"/>
  <c r="I128" i="8"/>
  <c r="E126" i="8"/>
  <c r="F126" i="8"/>
  <c r="E127" i="8"/>
  <c r="F127" i="8"/>
  <c r="E128" i="8"/>
  <c r="F128" i="8"/>
  <c r="I125" i="8"/>
  <c r="H125" i="8"/>
  <c r="I124" i="8"/>
  <c r="H124" i="8"/>
  <c r="I123" i="8"/>
  <c r="H123" i="8"/>
  <c r="I122" i="8"/>
  <c r="H122" i="8"/>
  <c r="I121" i="8"/>
  <c r="H121" i="8"/>
  <c r="F125" i="8"/>
  <c r="E125" i="8"/>
  <c r="F124" i="8"/>
  <c r="E124" i="8"/>
  <c r="F123" i="8"/>
  <c r="E123" i="8"/>
  <c r="F122" i="8"/>
  <c r="E122" i="8"/>
  <c r="F121" i="8"/>
  <c r="E121" i="8"/>
  <c r="J118" i="8"/>
  <c r="H117" i="8"/>
  <c r="H113" i="8"/>
  <c r="H114" i="8"/>
  <c r="H115" i="8"/>
  <c r="H116" i="8"/>
  <c r="H112" i="8"/>
  <c r="H111" i="8"/>
  <c r="H110" i="8"/>
  <c r="H109" i="8"/>
  <c r="H108" i="8"/>
  <c r="H107" i="8"/>
  <c r="H106" i="8"/>
  <c r="H105" i="8"/>
  <c r="H104" i="8"/>
  <c r="E113" i="8"/>
  <c r="F113" i="8"/>
  <c r="E114" i="8"/>
  <c r="F114" i="8"/>
  <c r="F115" i="8"/>
  <c r="E116" i="8"/>
  <c r="F116" i="8"/>
  <c r="E117" i="8"/>
  <c r="F117" i="8"/>
  <c r="F112" i="8"/>
  <c r="E112" i="8"/>
  <c r="F111" i="8"/>
  <c r="E111" i="8"/>
  <c r="F110" i="8"/>
  <c r="E110" i="8"/>
  <c r="F109" i="8"/>
  <c r="E109" i="8"/>
  <c r="F108" i="8"/>
  <c r="E108" i="8"/>
  <c r="F107" i="8"/>
  <c r="E107" i="8"/>
  <c r="F106" i="8"/>
  <c r="E106" i="8"/>
  <c r="F105" i="8"/>
  <c r="E105" i="8"/>
  <c r="F104" i="8"/>
  <c r="E104" i="8"/>
  <c r="J101" i="8"/>
  <c r="I100" i="8"/>
  <c r="H100" i="8"/>
  <c r="I99" i="8"/>
  <c r="H99" i="8"/>
  <c r="I98" i="8"/>
  <c r="H98" i="8"/>
  <c r="I97" i="8"/>
  <c r="H97" i="8"/>
  <c r="I96" i="8"/>
  <c r="H96" i="8"/>
  <c r="I95" i="8"/>
  <c r="H95" i="8"/>
  <c r="I94" i="8"/>
  <c r="H94" i="8"/>
  <c r="I93" i="8"/>
  <c r="H93" i="8"/>
  <c r="I92" i="8"/>
  <c r="H92" i="8"/>
  <c r="F100" i="8"/>
  <c r="E100" i="8"/>
  <c r="F99" i="8"/>
  <c r="E99" i="8"/>
  <c r="F98" i="8"/>
  <c r="E98" i="8"/>
  <c r="F97" i="8"/>
  <c r="E97" i="8"/>
  <c r="F96" i="8"/>
  <c r="E96" i="8"/>
  <c r="F95" i="8"/>
  <c r="E95" i="8"/>
  <c r="F94" i="8"/>
  <c r="E94" i="8"/>
  <c r="F93" i="8"/>
  <c r="E93" i="8"/>
  <c r="F92" i="8"/>
  <c r="E92" i="8"/>
  <c r="J89" i="8"/>
  <c r="H85" i="8"/>
  <c r="I85" i="8"/>
  <c r="H86" i="8"/>
  <c r="I86" i="8"/>
  <c r="H87" i="8"/>
  <c r="I87" i="8"/>
  <c r="H88" i="8"/>
  <c r="I88" i="8"/>
  <c r="I84" i="8"/>
  <c r="H84" i="8"/>
  <c r="I83" i="8"/>
  <c r="H83" i="8"/>
  <c r="I82" i="8"/>
  <c r="H82" i="8"/>
  <c r="I81" i="8"/>
  <c r="H81" i="8"/>
  <c r="I80" i="8"/>
  <c r="H80" i="8"/>
  <c r="I79" i="8"/>
  <c r="H79" i="8"/>
  <c r="E85" i="8"/>
  <c r="F85" i="8"/>
  <c r="E86" i="8"/>
  <c r="F86" i="8"/>
  <c r="E87" i="8"/>
  <c r="F87" i="8"/>
  <c r="E88" i="8"/>
  <c r="F88" i="8"/>
  <c r="F84" i="8"/>
  <c r="E84" i="8"/>
  <c r="F83" i="8"/>
  <c r="E83" i="8"/>
  <c r="F82" i="8"/>
  <c r="E82" i="8"/>
  <c r="F81" i="8"/>
  <c r="E81" i="8"/>
  <c r="F80" i="8"/>
  <c r="E80" i="8"/>
  <c r="F79" i="8"/>
  <c r="E79" i="8"/>
  <c r="E71" i="8"/>
  <c r="E72" i="8"/>
  <c r="E73" i="8"/>
  <c r="E74" i="8"/>
  <c r="E75" i="8"/>
  <c r="J76" i="8"/>
  <c r="I75" i="8"/>
  <c r="H75" i="8"/>
  <c r="I74" i="8"/>
  <c r="H74" i="8"/>
  <c r="I73" i="8"/>
  <c r="H73" i="8"/>
  <c r="I72" i="8"/>
  <c r="H72" i="8"/>
  <c r="I71" i="8"/>
  <c r="H71" i="8"/>
  <c r="I70" i="8"/>
  <c r="H70" i="8"/>
  <c r="F75" i="8"/>
  <c r="F74" i="8"/>
  <c r="F73" i="8"/>
  <c r="F72" i="8"/>
  <c r="F71" i="8"/>
  <c r="F70" i="8"/>
  <c r="E70" i="8"/>
  <c r="J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E42" i="8"/>
  <c r="E43" i="8"/>
  <c r="E44" i="8"/>
  <c r="E45" i="8"/>
  <c r="E46" i="8"/>
  <c r="E56" i="8"/>
  <c r="E55" i="8"/>
  <c r="E54" i="8"/>
  <c r="E53" i="8"/>
  <c r="E52" i="8"/>
  <c r="E51" i="8"/>
  <c r="E50" i="8"/>
  <c r="E41" i="8"/>
  <c r="E40" i="8"/>
  <c r="E39" i="8"/>
  <c r="E38" i="8"/>
  <c r="E37" i="8"/>
  <c r="E36" i="8"/>
  <c r="E35" i="8"/>
  <c r="F56" i="8"/>
  <c r="F55" i="8"/>
  <c r="F54" i="8"/>
  <c r="F53" i="8"/>
  <c r="F52" i="8"/>
  <c r="F51" i="8"/>
  <c r="F50" i="8"/>
  <c r="J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J47" i="8"/>
  <c r="F41" i="8"/>
  <c r="F42" i="8"/>
  <c r="F43" i="8"/>
  <c r="F44" i="8"/>
  <c r="F45" i="8"/>
  <c r="F46" i="8"/>
  <c r="F40" i="8"/>
  <c r="F39" i="8"/>
  <c r="F38" i="8"/>
  <c r="F37" i="8"/>
  <c r="F36" i="8"/>
  <c r="F35" i="8"/>
  <c r="H45" i="8"/>
  <c r="I45" i="8"/>
  <c r="H46" i="8"/>
  <c r="I46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F27" i="8"/>
  <c r="F28" i="8"/>
  <c r="F29" i="8"/>
  <c r="F30" i="8"/>
  <c r="F31" i="8"/>
  <c r="F26" i="8"/>
  <c r="F25" i="8"/>
  <c r="F24" i="8"/>
  <c r="F23" i="8"/>
  <c r="F22" i="8"/>
  <c r="F21" i="8"/>
  <c r="F20" i="8"/>
  <c r="F19" i="8"/>
  <c r="F9" i="8"/>
  <c r="F10" i="8"/>
  <c r="F11" i="8"/>
  <c r="F12" i="8"/>
  <c r="F13" i="8"/>
  <c r="F14" i="8"/>
  <c r="F15" i="8"/>
  <c r="F8" i="8"/>
  <c r="E21" i="8"/>
  <c r="E22" i="8"/>
  <c r="E23" i="8"/>
  <c r="E24" i="8"/>
  <c r="E25" i="8"/>
  <c r="E26" i="8"/>
  <c r="E27" i="8"/>
  <c r="E28" i="8"/>
  <c r="E29" i="8"/>
  <c r="E30" i="8"/>
  <c r="E31" i="8"/>
  <c r="E20" i="8"/>
  <c r="E19" i="8"/>
  <c r="H27" i="8"/>
  <c r="I27" i="8"/>
  <c r="H28" i="8"/>
  <c r="I28" i="8"/>
  <c r="H29" i="8"/>
  <c r="I29" i="8"/>
  <c r="H30" i="8"/>
  <c r="I30" i="8"/>
  <c r="H31" i="8"/>
  <c r="I31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9" i="8"/>
  <c r="I10" i="8"/>
  <c r="I11" i="8"/>
  <c r="I12" i="8"/>
  <c r="I13" i="8"/>
  <c r="I14" i="8"/>
  <c r="I15" i="8"/>
  <c r="I8" i="8"/>
  <c r="H9" i="8"/>
  <c r="H10" i="8"/>
  <c r="H11" i="8"/>
  <c r="H12" i="8"/>
  <c r="H13" i="8"/>
  <c r="H14" i="8"/>
  <c r="H15" i="8"/>
  <c r="H8" i="8"/>
  <c r="E9" i="8"/>
  <c r="E10" i="8"/>
  <c r="E11" i="8"/>
  <c r="E12" i="8"/>
  <c r="E13" i="8"/>
  <c r="E14" i="8"/>
  <c r="E15" i="8"/>
  <c r="E8" i="8"/>
  <c r="G16" i="8"/>
  <c r="G129" i="8"/>
  <c r="G118" i="8"/>
  <c r="G101" i="8"/>
  <c r="G89" i="8"/>
  <c r="G76" i="8"/>
  <c r="G67" i="8"/>
  <c r="G57" i="8"/>
  <c r="G47" i="8"/>
  <c r="G32" i="8"/>
  <c r="F57" i="8" l="1"/>
  <c r="F89" i="8"/>
  <c r="F47" i="8"/>
  <c r="F67" i="8"/>
  <c r="F16" i="8"/>
  <c r="F32" i="8"/>
  <c r="F118" i="8"/>
  <c r="I118" i="8"/>
  <c r="F129" i="8"/>
  <c r="H76" i="8"/>
  <c r="I76" i="8"/>
  <c r="I67" i="8"/>
  <c r="H67" i="8"/>
  <c r="I57" i="8"/>
  <c r="H57" i="8"/>
  <c r="H16" i="8"/>
  <c r="H129" i="8"/>
  <c r="H118" i="8"/>
  <c r="H89" i="8"/>
  <c r="H47" i="8"/>
  <c r="H32" i="8"/>
  <c r="G131" i="8"/>
  <c r="G118" i="7"/>
  <c r="J118" i="7"/>
  <c r="B118" i="7"/>
  <c r="G129" i="7"/>
  <c r="J129" i="7"/>
  <c r="F127" i="7"/>
  <c r="F128" i="7"/>
  <c r="H128" i="7"/>
  <c r="H127" i="7"/>
  <c r="E128" i="7"/>
  <c r="E127" i="7"/>
  <c r="E121" i="7"/>
  <c r="E110" i="7"/>
  <c r="F110" i="7"/>
  <c r="H110" i="7"/>
  <c r="I110" i="7"/>
  <c r="E111" i="7"/>
  <c r="F111" i="7"/>
  <c r="H111" i="7"/>
  <c r="I111" i="7"/>
  <c r="E112" i="7"/>
  <c r="F112" i="7"/>
  <c r="H112" i="7"/>
  <c r="I112" i="7"/>
  <c r="E113" i="7"/>
  <c r="F113" i="7"/>
  <c r="H113" i="7"/>
  <c r="I113" i="7"/>
  <c r="E114" i="7"/>
  <c r="F114" i="7"/>
  <c r="H114" i="7"/>
  <c r="I114" i="7"/>
  <c r="E115" i="7"/>
  <c r="F115" i="7"/>
  <c r="H115" i="7"/>
  <c r="I115" i="7"/>
  <c r="E116" i="7"/>
  <c r="F116" i="7"/>
  <c r="H116" i="7"/>
  <c r="I116" i="7"/>
  <c r="E117" i="7"/>
  <c r="F117" i="7"/>
  <c r="H117" i="7"/>
  <c r="I117" i="7"/>
  <c r="G101" i="7"/>
  <c r="J101" i="7"/>
  <c r="E98" i="7"/>
  <c r="F98" i="7"/>
  <c r="H98" i="7"/>
  <c r="I98" i="7"/>
  <c r="E99" i="7"/>
  <c r="F99" i="7"/>
  <c r="H99" i="7"/>
  <c r="I99" i="7"/>
  <c r="E100" i="7"/>
  <c r="F100" i="7"/>
  <c r="H100" i="7"/>
  <c r="I100" i="7"/>
  <c r="G89" i="7"/>
  <c r="J89" i="7"/>
  <c r="E85" i="7"/>
  <c r="F85" i="7"/>
  <c r="H85" i="7"/>
  <c r="I85" i="7"/>
  <c r="E86" i="7"/>
  <c r="F86" i="7"/>
  <c r="H86" i="7"/>
  <c r="I86" i="7"/>
  <c r="E87" i="7"/>
  <c r="F87" i="7"/>
  <c r="H87" i="7"/>
  <c r="I87" i="7"/>
  <c r="E88" i="7"/>
  <c r="F88" i="7"/>
  <c r="H88" i="7"/>
  <c r="I88" i="7"/>
  <c r="G76" i="7"/>
  <c r="J76" i="7"/>
  <c r="G67" i="7"/>
  <c r="J67" i="7"/>
  <c r="E66" i="7"/>
  <c r="F66" i="7"/>
  <c r="H66" i="7"/>
  <c r="I66" i="7"/>
  <c r="I126" i="7"/>
  <c r="H126" i="7"/>
  <c r="F126" i="7"/>
  <c r="E126" i="7"/>
  <c r="I125" i="7"/>
  <c r="H125" i="7"/>
  <c r="F125" i="7"/>
  <c r="E125" i="7"/>
  <c r="I124" i="7"/>
  <c r="H124" i="7"/>
  <c r="F124" i="7"/>
  <c r="E124" i="7"/>
  <c r="I123" i="7"/>
  <c r="H123" i="7"/>
  <c r="F123" i="7"/>
  <c r="E123" i="7"/>
  <c r="I122" i="7"/>
  <c r="H122" i="7"/>
  <c r="F122" i="7"/>
  <c r="E122" i="7"/>
  <c r="I121" i="7"/>
  <c r="H121" i="7"/>
  <c r="F121" i="7"/>
  <c r="F129" i="7" s="1"/>
  <c r="I109" i="7"/>
  <c r="H109" i="7"/>
  <c r="F109" i="7"/>
  <c r="E109" i="7"/>
  <c r="I108" i="7"/>
  <c r="H108" i="7"/>
  <c r="F108" i="7"/>
  <c r="E108" i="7"/>
  <c r="I107" i="7"/>
  <c r="H107" i="7"/>
  <c r="F107" i="7"/>
  <c r="E107" i="7"/>
  <c r="I106" i="7"/>
  <c r="H106" i="7"/>
  <c r="F106" i="7"/>
  <c r="E106" i="7"/>
  <c r="I105" i="7"/>
  <c r="H105" i="7"/>
  <c r="F105" i="7"/>
  <c r="E105" i="7"/>
  <c r="E118" i="7" s="1"/>
  <c r="I104" i="7"/>
  <c r="H104" i="7"/>
  <c r="F104" i="7"/>
  <c r="E104" i="7"/>
  <c r="I97" i="7"/>
  <c r="H97" i="7"/>
  <c r="F97" i="7"/>
  <c r="E97" i="7"/>
  <c r="I96" i="7"/>
  <c r="H96" i="7"/>
  <c r="F96" i="7"/>
  <c r="E96" i="7"/>
  <c r="I95" i="7"/>
  <c r="H95" i="7"/>
  <c r="F95" i="7"/>
  <c r="E95" i="7"/>
  <c r="I94" i="7"/>
  <c r="H94" i="7"/>
  <c r="F94" i="7"/>
  <c r="E94" i="7"/>
  <c r="I93" i="7"/>
  <c r="H93" i="7"/>
  <c r="F93" i="7"/>
  <c r="E93" i="7"/>
  <c r="E101" i="7" s="1"/>
  <c r="I92" i="7"/>
  <c r="H92" i="7"/>
  <c r="F92" i="7"/>
  <c r="E92" i="7"/>
  <c r="I84" i="7"/>
  <c r="H84" i="7"/>
  <c r="F84" i="7"/>
  <c r="E84" i="7"/>
  <c r="I83" i="7"/>
  <c r="H83" i="7"/>
  <c r="F83" i="7"/>
  <c r="E83" i="7"/>
  <c r="I82" i="7"/>
  <c r="H82" i="7"/>
  <c r="F82" i="7"/>
  <c r="E82" i="7"/>
  <c r="I81" i="7"/>
  <c r="H81" i="7"/>
  <c r="F81" i="7"/>
  <c r="E81" i="7"/>
  <c r="I80" i="7"/>
  <c r="H80" i="7"/>
  <c r="F80" i="7"/>
  <c r="E80" i="7"/>
  <c r="I79" i="7"/>
  <c r="H79" i="7"/>
  <c r="F79" i="7"/>
  <c r="E79" i="7"/>
  <c r="I75" i="7"/>
  <c r="H75" i="7"/>
  <c r="F75" i="7"/>
  <c r="E75" i="7"/>
  <c r="I74" i="7"/>
  <c r="H74" i="7"/>
  <c r="F74" i="7"/>
  <c r="E74" i="7"/>
  <c r="I73" i="7"/>
  <c r="H73" i="7"/>
  <c r="F73" i="7"/>
  <c r="E73" i="7"/>
  <c r="I72" i="7"/>
  <c r="H72" i="7"/>
  <c r="F72" i="7"/>
  <c r="E72" i="7"/>
  <c r="I71" i="7"/>
  <c r="H71" i="7"/>
  <c r="F71" i="7"/>
  <c r="E71" i="7"/>
  <c r="I70" i="7"/>
  <c r="H70" i="7"/>
  <c r="F70" i="7"/>
  <c r="E70" i="7"/>
  <c r="I65" i="7"/>
  <c r="H65" i="7"/>
  <c r="F65" i="7"/>
  <c r="E65" i="7"/>
  <c r="I64" i="7"/>
  <c r="H64" i="7"/>
  <c r="F64" i="7"/>
  <c r="E64" i="7"/>
  <c r="I63" i="7"/>
  <c r="H63" i="7"/>
  <c r="F63" i="7"/>
  <c r="E63" i="7"/>
  <c r="I62" i="7"/>
  <c r="H62" i="7"/>
  <c r="F62" i="7"/>
  <c r="E62" i="7"/>
  <c r="I61" i="7"/>
  <c r="H61" i="7"/>
  <c r="F61" i="7"/>
  <c r="E61" i="7"/>
  <c r="I60" i="7"/>
  <c r="H60" i="7"/>
  <c r="F60" i="7"/>
  <c r="E60" i="7"/>
  <c r="J57" i="7"/>
  <c r="G57" i="7"/>
  <c r="E55" i="7"/>
  <c r="F55" i="7"/>
  <c r="H55" i="7"/>
  <c r="I55" i="7"/>
  <c r="E56" i="7"/>
  <c r="F56" i="7"/>
  <c r="H56" i="7"/>
  <c r="I56" i="7"/>
  <c r="I54" i="7"/>
  <c r="H54" i="7"/>
  <c r="F54" i="7"/>
  <c r="E54" i="7"/>
  <c r="I53" i="7"/>
  <c r="H53" i="7"/>
  <c r="F53" i="7"/>
  <c r="E53" i="7"/>
  <c r="I52" i="7"/>
  <c r="H52" i="7"/>
  <c r="F52" i="7"/>
  <c r="E52" i="7"/>
  <c r="I51" i="7"/>
  <c r="H51" i="7"/>
  <c r="F51" i="7"/>
  <c r="E51" i="7"/>
  <c r="I50" i="7"/>
  <c r="H50" i="7"/>
  <c r="F50" i="7"/>
  <c r="E50" i="7"/>
  <c r="J47" i="7"/>
  <c r="G47" i="7"/>
  <c r="B47" i="7"/>
  <c r="I36" i="7"/>
  <c r="I37" i="7"/>
  <c r="I38" i="7"/>
  <c r="I39" i="7"/>
  <c r="I40" i="7"/>
  <c r="I41" i="7"/>
  <c r="I42" i="7"/>
  <c r="I43" i="7"/>
  <c r="I44" i="7"/>
  <c r="I45" i="7"/>
  <c r="I46" i="7"/>
  <c r="I35" i="7"/>
  <c r="E39" i="7"/>
  <c r="F39" i="7"/>
  <c r="H39" i="7"/>
  <c r="E40" i="7"/>
  <c r="F40" i="7"/>
  <c r="H40" i="7"/>
  <c r="E41" i="7"/>
  <c r="F41" i="7"/>
  <c r="H41" i="7"/>
  <c r="E42" i="7"/>
  <c r="F42" i="7"/>
  <c r="H42" i="7"/>
  <c r="E43" i="7"/>
  <c r="F43" i="7"/>
  <c r="H43" i="7"/>
  <c r="E44" i="7"/>
  <c r="F44" i="7"/>
  <c r="H44" i="7"/>
  <c r="E45" i="7"/>
  <c r="F45" i="7"/>
  <c r="H45" i="7"/>
  <c r="E46" i="7"/>
  <c r="F46" i="7"/>
  <c r="H46" i="7"/>
  <c r="H38" i="7"/>
  <c r="F38" i="7"/>
  <c r="E38" i="7"/>
  <c r="H37" i="7"/>
  <c r="F37" i="7"/>
  <c r="E37" i="7"/>
  <c r="H36" i="7"/>
  <c r="F36" i="7"/>
  <c r="E36" i="7"/>
  <c r="H35" i="7"/>
  <c r="F35" i="7"/>
  <c r="E35" i="7"/>
  <c r="J32" i="7"/>
  <c r="I31" i="7"/>
  <c r="G32" i="7"/>
  <c r="H31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I22" i="7"/>
  <c r="H22" i="7"/>
  <c r="I21" i="7"/>
  <c r="H21" i="7"/>
  <c r="I20" i="7"/>
  <c r="H20" i="7"/>
  <c r="I19" i="7"/>
  <c r="H19" i="7"/>
  <c r="F22" i="7"/>
  <c r="E22" i="7"/>
  <c r="F21" i="7"/>
  <c r="E21" i="7"/>
  <c r="F20" i="7"/>
  <c r="E20" i="7"/>
  <c r="F19" i="7"/>
  <c r="E19" i="7"/>
  <c r="I10" i="7"/>
  <c r="I11" i="7"/>
  <c r="I12" i="7"/>
  <c r="I13" i="7"/>
  <c r="I14" i="7"/>
  <c r="I15" i="7"/>
  <c r="I9" i="7"/>
  <c r="I8" i="7"/>
  <c r="G16" i="7"/>
  <c r="H10" i="7"/>
  <c r="H11" i="7"/>
  <c r="H12" i="7"/>
  <c r="H13" i="7"/>
  <c r="H14" i="7"/>
  <c r="H15" i="7"/>
  <c r="H9" i="7"/>
  <c r="H8" i="7"/>
  <c r="F10" i="7"/>
  <c r="F11" i="7"/>
  <c r="F12" i="7"/>
  <c r="F13" i="7"/>
  <c r="F14" i="7"/>
  <c r="F15" i="7"/>
  <c r="F9" i="7"/>
  <c r="F8" i="7"/>
  <c r="E9" i="7"/>
  <c r="E10" i="7"/>
  <c r="E11" i="7"/>
  <c r="E12" i="7"/>
  <c r="E13" i="7"/>
  <c r="E14" i="7"/>
  <c r="E15" i="7"/>
  <c r="E8" i="7"/>
  <c r="H47" i="7" l="1"/>
  <c r="H118" i="7"/>
  <c r="I129" i="7"/>
  <c r="F57" i="7"/>
  <c r="I118" i="7"/>
  <c r="F67" i="7"/>
  <c r="F118" i="7"/>
  <c r="H129" i="7"/>
  <c r="G131" i="7"/>
  <c r="F16" i="7"/>
  <c r="F47" i="7"/>
  <c r="F76" i="7"/>
  <c r="F101" i="7"/>
  <c r="H101" i="7"/>
  <c r="H131" i="7" s="1"/>
  <c r="I101" i="7"/>
  <c r="I89" i="7"/>
  <c r="F89" i="7"/>
  <c r="H89" i="7"/>
  <c r="E89" i="7"/>
  <c r="H76" i="7"/>
  <c r="E76" i="7"/>
  <c r="I76" i="7"/>
  <c r="H67" i="7"/>
  <c r="I67" i="7"/>
  <c r="E67" i="7"/>
  <c r="I57" i="7"/>
  <c r="H57" i="7"/>
  <c r="I47" i="7"/>
  <c r="I32" i="7"/>
  <c r="F32" i="7"/>
  <c r="H32" i="7"/>
  <c r="E32" i="7"/>
  <c r="H16" i="7"/>
  <c r="F131" i="7" l="1"/>
  <c r="J129" i="6"/>
  <c r="G129" i="6"/>
  <c r="E126" i="6"/>
  <c r="F126" i="6"/>
  <c r="E127" i="6"/>
  <c r="F127" i="6"/>
  <c r="E128" i="6"/>
  <c r="F128" i="6"/>
  <c r="F125" i="6"/>
  <c r="E125" i="6"/>
  <c r="F124" i="6"/>
  <c r="E124" i="6"/>
  <c r="F123" i="6"/>
  <c r="E123" i="6"/>
  <c r="F122" i="6"/>
  <c r="E122" i="6"/>
  <c r="F121" i="6"/>
  <c r="E121" i="6"/>
  <c r="H126" i="6"/>
  <c r="I126" i="6"/>
  <c r="H127" i="6"/>
  <c r="I127" i="6"/>
  <c r="H128" i="6"/>
  <c r="I128" i="6"/>
  <c r="I125" i="6"/>
  <c r="H125" i="6"/>
  <c r="I124" i="6"/>
  <c r="H124" i="6"/>
  <c r="I123" i="6"/>
  <c r="H123" i="6"/>
  <c r="I122" i="6"/>
  <c r="H122" i="6"/>
  <c r="I121" i="6"/>
  <c r="H121" i="6"/>
  <c r="J118" i="6"/>
  <c r="G118" i="6"/>
  <c r="E109" i="6"/>
  <c r="F109" i="6"/>
  <c r="E110" i="6"/>
  <c r="F110" i="6"/>
  <c r="E111" i="6"/>
  <c r="F111" i="6"/>
  <c r="E112" i="6"/>
  <c r="F112" i="6"/>
  <c r="E113" i="6"/>
  <c r="F113" i="6"/>
  <c r="E114" i="6"/>
  <c r="F114" i="6"/>
  <c r="E115" i="6"/>
  <c r="F115" i="6"/>
  <c r="E116" i="6"/>
  <c r="F116" i="6"/>
  <c r="E117" i="6"/>
  <c r="F117" i="6"/>
  <c r="F108" i="6"/>
  <c r="E108" i="6"/>
  <c r="F107" i="6"/>
  <c r="E107" i="6"/>
  <c r="F106" i="6"/>
  <c r="E106" i="6"/>
  <c r="F105" i="6"/>
  <c r="E105" i="6"/>
  <c r="F104" i="6"/>
  <c r="E104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I107" i="6"/>
  <c r="H107" i="6"/>
  <c r="I106" i="6"/>
  <c r="H106" i="6"/>
  <c r="I105" i="6"/>
  <c r="H105" i="6"/>
  <c r="I104" i="6"/>
  <c r="H104" i="6"/>
  <c r="J101" i="6"/>
  <c r="G101" i="6"/>
  <c r="E97" i="6"/>
  <c r="F97" i="6"/>
  <c r="E98" i="6"/>
  <c r="F98" i="6"/>
  <c r="E99" i="6"/>
  <c r="F99" i="6"/>
  <c r="E100" i="6"/>
  <c r="F100" i="6"/>
  <c r="F96" i="6"/>
  <c r="E96" i="6"/>
  <c r="F95" i="6"/>
  <c r="E95" i="6"/>
  <c r="F94" i="6"/>
  <c r="E94" i="6"/>
  <c r="F93" i="6"/>
  <c r="E93" i="6"/>
  <c r="F92" i="6"/>
  <c r="E92" i="6"/>
  <c r="H97" i="6"/>
  <c r="I97" i="6"/>
  <c r="H98" i="6"/>
  <c r="I98" i="6"/>
  <c r="H99" i="6"/>
  <c r="I99" i="6"/>
  <c r="H100" i="6"/>
  <c r="I100" i="6"/>
  <c r="I96" i="6"/>
  <c r="H96" i="6"/>
  <c r="I95" i="6"/>
  <c r="H95" i="6"/>
  <c r="I94" i="6"/>
  <c r="H94" i="6"/>
  <c r="I93" i="6"/>
  <c r="H93" i="6"/>
  <c r="I92" i="6"/>
  <c r="H92" i="6"/>
  <c r="J89" i="6"/>
  <c r="G89" i="6"/>
  <c r="E83" i="6"/>
  <c r="F83" i="6"/>
  <c r="E84" i="6"/>
  <c r="F84" i="6"/>
  <c r="E85" i="6"/>
  <c r="F85" i="6"/>
  <c r="E86" i="6"/>
  <c r="F86" i="6"/>
  <c r="E87" i="6"/>
  <c r="F87" i="6"/>
  <c r="E88" i="6"/>
  <c r="F88" i="6"/>
  <c r="F82" i="6"/>
  <c r="E82" i="6"/>
  <c r="F81" i="6"/>
  <c r="E81" i="6"/>
  <c r="F80" i="6"/>
  <c r="E80" i="6"/>
  <c r="F79" i="6"/>
  <c r="E79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I81" i="6"/>
  <c r="H81" i="6"/>
  <c r="I80" i="6"/>
  <c r="H80" i="6"/>
  <c r="I79" i="6"/>
  <c r="H79" i="6"/>
  <c r="J76" i="6"/>
  <c r="G76" i="6"/>
  <c r="E75" i="6"/>
  <c r="F75" i="6"/>
  <c r="F74" i="6"/>
  <c r="E74" i="6"/>
  <c r="F73" i="6"/>
  <c r="E73" i="6"/>
  <c r="F72" i="6"/>
  <c r="E72" i="6"/>
  <c r="F71" i="6"/>
  <c r="E71" i="6"/>
  <c r="F70" i="6"/>
  <c r="E70" i="6"/>
  <c r="H74" i="6"/>
  <c r="I74" i="6"/>
  <c r="H75" i="6"/>
  <c r="I75" i="6"/>
  <c r="I73" i="6"/>
  <c r="H73" i="6"/>
  <c r="I72" i="6"/>
  <c r="H72" i="6"/>
  <c r="I71" i="6"/>
  <c r="H71" i="6"/>
  <c r="I70" i="6"/>
  <c r="H70" i="6"/>
  <c r="J67" i="6"/>
  <c r="G67" i="6"/>
  <c r="E65" i="6"/>
  <c r="F65" i="6"/>
  <c r="E66" i="6"/>
  <c r="F66" i="6"/>
  <c r="F64" i="6"/>
  <c r="E64" i="6"/>
  <c r="F63" i="6"/>
  <c r="E63" i="6"/>
  <c r="F62" i="6"/>
  <c r="E62" i="6"/>
  <c r="F61" i="6"/>
  <c r="E61" i="6"/>
  <c r="F60" i="6"/>
  <c r="E60" i="6"/>
  <c r="H64" i="6"/>
  <c r="I64" i="6"/>
  <c r="H65" i="6"/>
  <c r="I65" i="6"/>
  <c r="H66" i="6"/>
  <c r="I66" i="6"/>
  <c r="I63" i="6"/>
  <c r="H63" i="6"/>
  <c r="I62" i="6"/>
  <c r="H62" i="6"/>
  <c r="I61" i="6"/>
  <c r="H61" i="6"/>
  <c r="I60" i="6"/>
  <c r="H60" i="6"/>
  <c r="G57" i="6"/>
  <c r="E54" i="6"/>
  <c r="F54" i="6"/>
  <c r="E55" i="6"/>
  <c r="F55" i="6"/>
  <c r="E56" i="6"/>
  <c r="F56" i="6"/>
  <c r="F53" i="6"/>
  <c r="E53" i="6"/>
  <c r="F52" i="6"/>
  <c r="E52" i="6"/>
  <c r="F51" i="6"/>
  <c r="E51" i="6"/>
  <c r="F50" i="6"/>
  <c r="E50" i="6"/>
  <c r="H56" i="6"/>
  <c r="I56" i="6"/>
  <c r="I55" i="6"/>
  <c r="H55" i="6"/>
  <c r="I54" i="6"/>
  <c r="H54" i="6"/>
  <c r="I53" i="6"/>
  <c r="H53" i="6"/>
  <c r="I52" i="6"/>
  <c r="H52" i="6"/>
  <c r="I51" i="6"/>
  <c r="H51" i="6"/>
  <c r="H50" i="6"/>
  <c r="J47" i="6"/>
  <c r="G47" i="6"/>
  <c r="E41" i="6"/>
  <c r="F41" i="6"/>
  <c r="E42" i="6"/>
  <c r="F42" i="6"/>
  <c r="E43" i="6"/>
  <c r="F43" i="6"/>
  <c r="E44" i="6"/>
  <c r="F44" i="6"/>
  <c r="E45" i="6"/>
  <c r="F45" i="6"/>
  <c r="E46" i="6"/>
  <c r="F46" i="6"/>
  <c r="F40" i="6"/>
  <c r="E40" i="6"/>
  <c r="F39" i="6"/>
  <c r="E39" i="6"/>
  <c r="F38" i="6"/>
  <c r="E38" i="6"/>
  <c r="F37" i="6"/>
  <c r="E37" i="6"/>
  <c r="F36" i="6"/>
  <c r="E36" i="6"/>
  <c r="F35" i="6"/>
  <c r="E35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I39" i="6"/>
  <c r="H39" i="6"/>
  <c r="I38" i="6"/>
  <c r="H38" i="6"/>
  <c r="I37" i="6"/>
  <c r="H37" i="6"/>
  <c r="I36" i="6"/>
  <c r="H36" i="6"/>
  <c r="I35" i="6"/>
  <c r="H35" i="6"/>
  <c r="G32" i="6"/>
  <c r="E25" i="6"/>
  <c r="F25" i="6"/>
  <c r="E26" i="6"/>
  <c r="F26" i="6"/>
  <c r="E27" i="6"/>
  <c r="F27" i="6"/>
  <c r="E28" i="6"/>
  <c r="F28" i="6"/>
  <c r="E29" i="6"/>
  <c r="F29" i="6"/>
  <c r="E30" i="6"/>
  <c r="F30" i="6"/>
  <c r="E31" i="6"/>
  <c r="F31" i="6"/>
  <c r="F24" i="6"/>
  <c r="E24" i="6"/>
  <c r="F23" i="6"/>
  <c r="E23" i="6"/>
  <c r="F22" i="6"/>
  <c r="E22" i="6"/>
  <c r="F21" i="6"/>
  <c r="E21" i="6"/>
  <c r="F20" i="6"/>
  <c r="E20" i="6"/>
  <c r="F19" i="6"/>
  <c r="E19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I22" i="6"/>
  <c r="H22" i="6"/>
  <c r="I21" i="6"/>
  <c r="H21" i="6"/>
  <c r="I20" i="6"/>
  <c r="H20" i="6"/>
  <c r="I19" i="6"/>
  <c r="H19" i="6"/>
  <c r="G16" i="6"/>
  <c r="J16" i="6"/>
  <c r="I10" i="6"/>
  <c r="I11" i="6"/>
  <c r="I12" i="6"/>
  <c r="I13" i="6"/>
  <c r="I14" i="6"/>
  <c r="I15" i="6"/>
  <c r="I9" i="6"/>
  <c r="I8" i="6"/>
  <c r="H10" i="6"/>
  <c r="H11" i="6"/>
  <c r="H12" i="6"/>
  <c r="H13" i="6"/>
  <c r="H14" i="6"/>
  <c r="H15" i="6"/>
  <c r="H9" i="6"/>
  <c r="H8" i="6"/>
  <c r="E10" i="6"/>
  <c r="E11" i="6"/>
  <c r="E12" i="6"/>
  <c r="E13" i="6"/>
  <c r="E14" i="6"/>
  <c r="E15" i="6"/>
  <c r="E9" i="6"/>
  <c r="E8" i="6"/>
  <c r="F10" i="6"/>
  <c r="F11" i="6"/>
  <c r="F12" i="6"/>
  <c r="F13" i="6"/>
  <c r="F14" i="6"/>
  <c r="F15" i="6"/>
  <c r="F9" i="6"/>
  <c r="F8" i="6"/>
  <c r="K121" i="5"/>
  <c r="J125" i="5"/>
  <c r="K125" i="5"/>
  <c r="J126" i="5"/>
  <c r="K126" i="5"/>
  <c r="J127" i="5"/>
  <c r="K127" i="5"/>
  <c r="J128" i="5"/>
  <c r="K128" i="5"/>
  <c r="K124" i="5"/>
  <c r="J124" i="5"/>
  <c r="K123" i="5"/>
  <c r="J123" i="5"/>
  <c r="K122" i="5"/>
  <c r="J122" i="5"/>
  <c r="J121" i="5"/>
  <c r="L129" i="5"/>
  <c r="I129" i="5"/>
  <c r="G127" i="5"/>
  <c r="H127" i="5"/>
  <c r="G128" i="5"/>
  <c r="H128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L118" i="5"/>
  <c r="I118" i="5"/>
  <c r="J109" i="5"/>
  <c r="K109" i="5"/>
  <c r="J110" i="5"/>
  <c r="K110" i="5"/>
  <c r="J111" i="5"/>
  <c r="K111" i="5"/>
  <c r="J112" i="5"/>
  <c r="K112" i="5"/>
  <c r="J113" i="5"/>
  <c r="K113" i="5"/>
  <c r="J114" i="5"/>
  <c r="K114" i="5"/>
  <c r="J115" i="5"/>
  <c r="K115" i="5"/>
  <c r="J116" i="5"/>
  <c r="K116" i="5"/>
  <c r="J117" i="5"/>
  <c r="K117" i="5"/>
  <c r="K108" i="5"/>
  <c r="J108" i="5"/>
  <c r="K107" i="5"/>
  <c r="J107" i="5"/>
  <c r="K106" i="5"/>
  <c r="J106" i="5"/>
  <c r="K105" i="5"/>
  <c r="J105" i="5"/>
  <c r="K104" i="5"/>
  <c r="J104" i="5"/>
  <c r="G108" i="5"/>
  <c r="H108" i="5"/>
  <c r="G109" i="5"/>
  <c r="H109" i="5"/>
  <c r="G110" i="5"/>
  <c r="H110" i="5"/>
  <c r="G111" i="5"/>
  <c r="H111" i="5"/>
  <c r="G112" i="5"/>
  <c r="H112" i="5"/>
  <c r="G113" i="5"/>
  <c r="H113" i="5"/>
  <c r="G114" i="5"/>
  <c r="H114" i="5"/>
  <c r="G115" i="5"/>
  <c r="H115" i="5"/>
  <c r="G116" i="5"/>
  <c r="H116" i="5"/>
  <c r="G117" i="5"/>
  <c r="H117" i="5"/>
  <c r="H107" i="5"/>
  <c r="G107" i="5"/>
  <c r="H106" i="5"/>
  <c r="G106" i="5"/>
  <c r="H105" i="5"/>
  <c r="G105" i="5"/>
  <c r="H104" i="5"/>
  <c r="G104" i="5"/>
  <c r="L101" i="5"/>
  <c r="I101" i="5"/>
  <c r="G97" i="5"/>
  <c r="H97" i="5"/>
  <c r="G98" i="5"/>
  <c r="H98" i="5"/>
  <c r="G99" i="5"/>
  <c r="H99" i="5"/>
  <c r="G100" i="5"/>
  <c r="H100" i="5"/>
  <c r="H96" i="5"/>
  <c r="G96" i="5"/>
  <c r="H95" i="5"/>
  <c r="G95" i="5"/>
  <c r="H94" i="5"/>
  <c r="G94" i="5"/>
  <c r="H93" i="5"/>
  <c r="G93" i="5"/>
  <c r="H92" i="5"/>
  <c r="G92" i="5"/>
  <c r="J97" i="5"/>
  <c r="K97" i="5"/>
  <c r="J98" i="5"/>
  <c r="K98" i="5"/>
  <c r="J99" i="5"/>
  <c r="K99" i="5"/>
  <c r="J100" i="5"/>
  <c r="K100" i="5"/>
  <c r="K96" i="5"/>
  <c r="J96" i="5"/>
  <c r="K95" i="5"/>
  <c r="J95" i="5"/>
  <c r="K94" i="5"/>
  <c r="J94" i="5"/>
  <c r="K93" i="5"/>
  <c r="J93" i="5"/>
  <c r="K92" i="5"/>
  <c r="J92" i="5"/>
  <c r="L89" i="5"/>
  <c r="I89" i="5"/>
  <c r="J82" i="5"/>
  <c r="K82" i="5"/>
  <c r="J83" i="5"/>
  <c r="K83" i="5"/>
  <c r="J84" i="5"/>
  <c r="K84" i="5"/>
  <c r="J85" i="5"/>
  <c r="K85" i="5"/>
  <c r="J86" i="5"/>
  <c r="K86" i="5"/>
  <c r="J87" i="5"/>
  <c r="K87" i="5"/>
  <c r="J88" i="5"/>
  <c r="K88" i="5"/>
  <c r="G84" i="5"/>
  <c r="H84" i="5"/>
  <c r="G85" i="5"/>
  <c r="H85" i="5"/>
  <c r="G86" i="5"/>
  <c r="H86" i="5"/>
  <c r="G87" i="5"/>
  <c r="H87" i="5"/>
  <c r="G88" i="5"/>
  <c r="H88" i="5"/>
  <c r="K81" i="5"/>
  <c r="J81" i="5"/>
  <c r="K80" i="5"/>
  <c r="J80" i="5"/>
  <c r="K79" i="5"/>
  <c r="J79" i="5"/>
  <c r="H83" i="5"/>
  <c r="G83" i="5"/>
  <c r="H82" i="5"/>
  <c r="G82" i="5"/>
  <c r="H81" i="5"/>
  <c r="G81" i="5"/>
  <c r="H80" i="5"/>
  <c r="G80" i="5"/>
  <c r="H79" i="5"/>
  <c r="G79" i="5"/>
  <c r="L76" i="5"/>
  <c r="I76" i="5"/>
  <c r="J74" i="5"/>
  <c r="K74" i="5"/>
  <c r="J75" i="5"/>
  <c r="K75" i="5"/>
  <c r="G75" i="5"/>
  <c r="H75" i="5"/>
  <c r="K73" i="5"/>
  <c r="J73" i="5"/>
  <c r="K72" i="5"/>
  <c r="J72" i="5"/>
  <c r="K71" i="5"/>
  <c r="J71" i="5"/>
  <c r="K70" i="5"/>
  <c r="J70" i="5"/>
  <c r="H74" i="5"/>
  <c r="G74" i="5"/>
  <c r="H73" i="5"/>
  <c r="G73" i="5"/>
  <c r="H72" i="5"/>
  <c r="G72" i="5"/>
  <c r="H71" i="5"/>
  <c r="G71" i="5"/>
  <c r="H70" i="5"/>
  <c r="G70" i="5"/>
  <c r="L67" i="5"/>
  <c r="I67" i="5"/>
  <c r="J66" i="5"/>
  <c r="K66" i="5"/>
  <c r="K65" i="5"/>
  <c r="J65" i="5"/>
  <c r="K64" i="5"/>
  <c r="J64" i="5"/>
  <c r="K63" i="5"/>
  <c r="J63" i="5"/>
  <c r="K62" i="5"/>
  <c r="J62" i="5"/>
  <c r="K61" i="5"/>
  <c r="J61" i="5"/>
  <c r="K60" i="5"/>
  <c r="J60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L57" i="5"/>
  <c r="I57" i="5"/>
  <c r="K55" i="5"/>
  <c r="K56" i="5"/>
  <c r="K54" i="5"/>
  <c r="K53" i="5"/>
  <c r="K52" i="5"/>
  <c r="K51" i="5"/>
  <c r="K50" i="5"/>
  <c r="J54" i="5"/>
  <c r="J55" i="5"/>
  <c r="J56" i="5"/>
  <c r="J53" i="5"/>
  <c r="J52" i="5"/>
  <c r="J51" i="5"/>
  <c r="J50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I47" i="5"/>
  <c r="L47" i="5"/>
  <c r="K39" i="5"/>
  <c r="K40" i="5"/>
  <c r="K41" i="5"/>
  <c r="K42" i="5"/>
  <c r="K43" i="5"/>
  <c r="K44" i="5"/>
  <c r="K45" i="5"/>
  <c r="K46" i="5"/>
  <c r="K38" i="5"/>
  <c r="K37" i="5"/>
  <c r="K36" i="5"/>
  <c r="K35" i="5"/>
  <c r="J39" i="5"/>
  <c r="J40" i="5"/>
  <c r="J41" i="5"/>
  <c r="J42" i="5"/>
  <c r="J43" i="5"/>
  <c r="J44" i="5"/>
  <c r="J45" i="5"/>
  <c r="J46" i="5"/>
  <c r="J38" i="5"/>
  <c r="J37" i="5"/>
  <c r="J36" i="5"/>
  <c r="J35" i="5"/>
  <c r="H37" i="5"/>
  <c r="H38" i="5"/>
  <c r="H39" i="5"/>
  <c r="H40" i="5"/>
  <c r="H41" i="5"/>
  <c r="H42" i="5"/>
  <c r="H43" i="5"/>
  <c r="H44" i="5"/>
  <c r="H45" i="5"/>
  <c r="H46" i="5"/>
  <c r="H36" i="5"/>
  <c r="H35" i="5"/>
  <c r="G42" i="5"/>
  <c r="G43" i="5"/>
  <c r="G44" i="5"/>
  <c r="G45" i="5"/>
  <c r="G46" i="5"/>
  <c r="G41" i="5"/>
  <c r="G40" i="5"/>
  <c r="G39" i="5"/>
  <c r="G38" i="5"/>
  <c r="G37" i="5"/>
  <c r="G36" i="5"/>
  <c r="G35" i="5"/>
  <c r="J21" i="5"/>
  <c r="J32" i="5" s="1"/>
  <c r="J22" i="5"/>
  <c r="J23" i="5"/>
  <c r="J24" i="5"/>
  <c r="J25" i="5"/>
  <c r="J26" i="5"/>
  <c r="J27" i="5"/>
  <c r="J28" i="5"/>
  <c r="J29" i="5"/>
  <c r="J30" i="5"/>
  <c r="J31" i="5"/>
  <c r="J20" i="5"/>
  <c r="J19" i="5"/>
  <c r="I32" i="5"/>
  <c r="H21" i="5"/>
  <c r="H22" i="5"/>
  <c r="H23" i="5"/>
  <c r="H24" i="5"/>
  <c r="H25" i="5"/>
  <c r="H26" i="5"/>
  <c r="H27" i="5"/>
  <c r="H28" i="5"/>
  <c r="H29" i="5"/>
  <c r="H30" i="5"/>
  <c r="H31" i="5"/>
  <c r="H20" i="5"/>
  <c r="H19" i="5"/>
  <c r="G27" i="5"/>
  <c r="G28" i="5"/>
  <c r="G29" i="5"/>
  <c r="G30" i="5"/>
  <c r="G31" i="5"/>
  <c r="G26" i="5"/>
  <c r="G25" i="5"/>
  <c r="G24" i="5"/>
  <c r="G23" i="5"/>
  <c r="G22" i="5"/>
  <c r="G21" i="5"/>
  <c r="G20" i="5"/>
  <c r="G19" i="5"/>
  <c r="K27" i="5"/>
  <c r="K28" i="5"/>
  <c r="K29" i="5"/>
  <c r="K30" i="5"/>
  <c r="K31" i="5"/>
  <c r="K26" i="5"/>
  <c r="K25" i="5"/>
  <c r="K24" i="5"/>
  <c r="K23" i="5"/>
  <c r="K22" i="5"/>
  <c r="K21" i="5"/>
  <c r="K20" i="5"/>
  <c r="K19" i="5"/>
  <c r="K9" i="5"/>
  <c r="K10" i="5"/>
  <c r="K11" i="5"/>
  <c r="K12" i="5"/>
  <c r="K13" i="5"/>
  <c r="K14" i="5"/>
  <c r="K15" i="5"/>
  <c r="J16" i="5"/>
  <c r="I16" i="5"/>
  <c r="H10" i="5"/>
  <c r="H11" i="5"/>
  <c r="H12" i="5"/>
  <c r="H13" i="5"/>
  <c r="H14" i="5"/>
  <c r="H15" i="5"/>
  <c r="H9" i="5"/>
  <c r="H8" i="5"/>
  <c r="G9" i="5"/>
  <c r="G10" i="5"/>
  <c r="G11" i="5"/>
  <c r="G12" i="5"/>
  <c r="G13" i="5"/>
  <c r="G14" i="5"/>
  <c r="G15" i="5"/>
  <c r="G8" i="5"/>
  <c r="H16" i="5" l="1"/>
  <c r="H47" i="5"/>
  <c r="H32" i="5"/>
  <c r="H67" i="5"/>
  <c r="H101" i="5"/>
  <c r="H57" i="6"/>
  <c r="G131" i="6"/>
  <c r="H76" i="6"/>
  <c r="H76" i="5"/>
  <c r="I131" i="5"/>
  <c r="H129" i="6"/>
  <c r="I129" i="6"/>
  <c r="H118" i="6"/>
  <c r="I118" i="6"/>
  <c r="I101" i="6"/>
  <c r="H101" i="6"/>
  <c r="H89" i="6"/>
  <c r="I89" i="6"/>
  <c r="I76" i="6"/>
  <c r="H67" i="6"/>
  <c r="I67" i="6"/>
  <c r="I47" i="6"/>
  <c r="H47" i="6"/>
  <c r="H32" i="6"/>
  <c r="H16" i="6"/>
  <c r="J129" i="5"/>
  <c r="H129" i="5"/>
  <c r="K129" i="5"/>
  <c r="H118" i="5"/>
  <c r="J118" i="5"/>
  <c r="K118" i="5"/>
  <c r="K101" i="5"/>
  <c r="J101" i="5"/>
  <c r="H89" i="5"/>
  <c r="K89" i="5"/>
  <c r="J89" i="5"/>
  <c r="J76" i="5"/>
  <c r="K76" i="5"/>
  <c r="J67" i="5"/>
  <c r="K67" i="5"/>
  <c r="G67" i="5"/>
  <c r="H57" i="5"/>
  <c r="J57" i="5"/>
  <c r="K57" i="5"/>
  <c r="G57" i="5"/>
  <c r="J47" i="5"/>
  <c r="L57" i="4"/>
  <c r="J57" i="4"/>
  <c r="J67" i="4"/>
  <c r="J76" i="4"/>
  <c r="J89" i="4"/>
  <c r="J101" i="4"/>
  <c r="L129" i="4"/>
  <c r="J118" i="4"/>
  <c r="K125" i="4"/>
  <c r="N125" i="4"/>
  <c r="K126" i="4"/>
  <c r="N126" i="4"/>
  <c r="K127" i="4"/>
  <c r="N127" i="4"/>
  <c r="K128" i="4"/>
  <c r="N128" i="4"/>
  <c r="K108" i="4"/>
  <c r="N108" i="4"/>
  <c r="K109" i="4"/>
  <c r="N109" i="4"/>
  <c r="K110" i="4"/>
  <c r="N110" i="4"/>
  <c r="K111" i="4"/>
  <c r="N111" i="4"/>
  <c r="K112" i="4"/>
  <c r="N112" i="4"/>
  <c r="K113" i="4"/>
  <c r="N113" i="4"/>
  <c r="K114" i="4"/>
  <c r="N114" i="4"/>
  <c r="K115" i="4"/>
  <c r="N115" i="4"/>
  <c r="K116" i="4"/>
  <c r="N116" i="4"/>
  <c r="K117" i="4"/>
  <c r="N117" i="4"/>
  <c r="K96" i="4"/>
  <c r="N96" i="4"/>
  <c r="K97" i="4"/>
  <c r="N97" i="4"/>
  <c r="K98" i="4"/>
  <c r="N98" i="4"/>
  <c r="K99" i="4"/>
  <c r="N99" i="4"/>
  <c r="K100" i="4"/>
  <c r="N100" i="4"/>
  <c r="N124" i="4"/>
  <c r="K124" i="4"/>
  <c r="N123" i="4"/>
  <c r="K123" i="4"/>
  <c r="N122" i="4"/>
  <c r="K122" i="4"/>
  <c r="N121" i="4"/>
  <c r="K121" i="4"/>
  <c r="N107" i="4"/>
  <c r="K107" i="4"/>
  <c r="N106" i="4"/>
  <c r="K106" i="4"/>
  <c r="N105" i="4"/>
  <c r="K105" i="4"/>
  <c r="N104" i="4"/>
  <c r="K104" i="4"/>
  <c r="N95" i="4"/>
  <c r="K95" i="4"/>
  <c r="N94" i="4"/>
  <c r="K94" i="4"/>
  <c r="N93" i="4"/>
  <c r="K93" i="4"/>
  <c r="N92" i="4"/>
  <c r="K92" i="4"/>
  <c r="K82" i="4"/>
  <c r="N82" i="4"/>
  <c r="K83" i="4"/>
  <c r="N83" i="4"/>
  <c r="K84" i="4"/>
  <c r="N84" i="4"/>
  <c r="K85" i="4"/>
  <c r="N85" i="4"/>
  <c r="K86" i="4"/>
  <c r="N86" i="4"/>
  <c r="K87" i="4"/>
  <c r="N87" i="4"/>
  <c r="K88" i="4"/>
  <c r="N88" i="4"/>
  <c r="N81" i="4"/>
  <c r="K81" i="4"/>
  <c r="N80" i="4"/>
  <c r="K80" i="4"/>
  <c r="N79" i="4"/>
  <c r="K79" i="4"/>
  <c r="K73" i="4"/>
  <c r="N73" i="4"/>
  <c r="K74" i="4"/>
  <c r="N74" i="4"/>
  <c r="K75" i="4"/>
  <c r="N72" i="4"/>
  <c r="K72" i="4"/>
  <c r="N71" i="4"/>
  <c r="K71" i="4"/>
  <c r="N70" i="4"/>
  <c r="K70" i="4"/>
  <c r="N64" i="4"/>
  <c r="N65" i="4"/>
  <c r="N66" i="4"/>
  <c r="K64" i="4"/>
  <c r="K65" i="4"/>
  <c r="K66" i="4"/>
  <c r="N63" i="4"/>
  <c r="K63" i="4"/>
  <c r="N62" i="4"/>
  <c r="K62" i="4"/>
  <c r="N61" i="4"/>
  <c r="K61" i="4"/>
  <c r="N60" i="4"/>
  <c r="K60" i="4"/>
  <c r="K52" i="4"/>
  <c r="K53" i="4"/>
  <c r="K54" i="4"/>
  <c r="K55" i="4"/>
  <c r="K56" i="4"/>
  <c r="K51" i="4"/>
  <c r="K50" i="4"/>
  <c r="N54" i="4"/>
  <c r="N55" i="4"/>
  <c r="N56" i="4"/>
  <c r="N53" i="4"/>
  <c r="N52" i="4"/>
  <c r="N51" i="4"/>
  <c r="N50" i="4"/>
  <c r="N37" i="4"/>
  <c r="N38" i="4"/>
  <c r="N39" i="4"/>
  <c r="N40" i="4"/>
  <c r="N41" i="4"/>
  <c r="N42" i="4"/>
  <c r="N43" i="4"/>
  <c r="N44" i="4"/>
  <c r="N45" i="4"/>
  <c r="N46" i="4"/>
  <c r="N36" i="4"/>
  <c r="N35" i="4"/>
  <c r="L47" i="4"/>
  <c r="K37" i="4"/>
  <c r="K38" i="4"/>
  <c r="K39" i="4"/>
  <c r="K40" i="4"/>
  <c r="K41" i="4"/>
  <c r="K42" i="4"/>
  <c r="K43" i="4"/>
  <c r="K44" i="4"/>
  <c r="K45" i="4"/>
  <c r="K46" i="4"/>
  <c r="K36" i="4"/>
  <c r="K35" i="4"/>
  <c r="K20" i="4"/>
  <c r="K21" i="4"/>
  <c r="K22" i="4"/>
  <c r="K23" i="4"/>
  <c r="K24" i="4"/>
  <c r="K25" i="4"/>
  <c r="K26" i="4"/>
  <c r="K27" i="4"/>
  <c r="K28" i="4"/>
  <c r="K29" i="4"/>
  <c r="K30" i="4"/>
  <c r="K31" i="4"/>
  <c r="K19" i="4"/>
  <c r="C32" i="4"/>
  <c r="K57" i="4" l="1"/>
  <c r="K89" i="4"/>
  <c r="K67" i="4"/>
  <c r="K118" i="4"/>
  <c r="K101" i="4"/>
  <c r="K76" i="4"/>
  <c r="H131" i="5"/>
  <c r="K129" i="4"/>
  <c r="N76" i="4"/>
  <c r="H131" i="6"/>
  <c r="J131" i="5"/>
  <c r="N32" i="3"/>
  <c r="J129" i="3"/>
  <c r="K129" i="3"/>
  <c r="L129" i="3"/>
  <c r="M129" i="3"/>
  <c r="N129" i="3"/>
  <c r="N118" i="3"/>
  <c r="J118" i="3"/>
  <c r="K118" i="3"/>
  <c r="L118" i="3"/>
  <c r="M118" i="3"/>
  <c r="N101" i="3"/>
  <c r="J101" i="3"/>
  <c r="K101" i="3"/>
  <c r="L101" i="3"/>
  <c r="M101" i="3"/>
  <c r="N16" i="3"/>
  <c r="J89" i="3"/>
  <c r="K89" i="3"/>
  <c r="L89" i="3"/>
  <c r="M89" i="3"/>
  <c r="N89" i="3"/>
  <c r="N76" i="3"/>
  <c r="J76" i="3"/>
  <c r="K76" i="3"/>
  <c r="L76" i="3"/>
  <c r="M76" i="3"/>
  <c r="L67" i="3"/>
  <c r="M67" i="3"/>
  <c r="N67" i="3"/>
  <c r="J67" i="3"/>
  <c r="K67" i="3"/>
  <c r="N57" i="3"/>
  <c r="L57" i="3"/>
  <c r="M57" i="3"/>
  <c r="J57" i="3"/>
  <c r="K57" i="3"/>
  <c r="J47" i="3"/>
  <c r="K47" i="3"/>
  <c r="L47" i="3"/>
  <c r="M47" i="3"/>
  <c r="J32" i="3"/>
  <c r="K32" i="3"/>
  <c r="L32" i="3"/>
  <c r="M32" i="3"/>
  <c r="J16" i="3"/>
  <c r="K16" i="3"/>
  <c r="H12" i="3"/>
  <c r="H13" i="3"/>
  <c r="H14" i="3"/>
  <c r="H15" i="3"/>
  <c r="H11" i="3"/>
  <c r="H10" i="3"/>
  <c r="H9" i="3"/>
  <c r="H8" i="3"/>
  <c r="J131" i="3" l="1"/>
  <c r="K131" i="3"/>
  <c r="N131" i="3"/>
  <c r="C47" i="2"/>
  <c r="D47" i="2"/>
  <c r="E47" i="2"/>
  <c r="B16" i="2"/>
  <c r="C16" i="2"/>
  <c r="D16" i="2"/>
  <c r="E16" i="2"/>
  <c r="B129" i="1" l="1"/>
  <c r="C118" i="1"/>
  <c r="D118" i="1"/>
  <c r="B118" i="1"/>
  <c r="C101" i="1"/>
  <c r="D101" i="1"/>
  <c r="B101" i="1"/>
  <c r="C89" i="1"/>
  <c r="D89" i="1"/>
  <c r="B89" i="1"/>
  <c r="C76" i="1"/>
  <c r="D76" i="1"/>
  <c r="B76" i="1"/>
  <c r="C67" i="1"/>
  <c r="D67" i="1"/>
  <c r="B67" i="1"/>
  <c r="C47" i="1"/>
  <c r="D47" i="1"/>
  <c r="C16" i="1"/>
  <c r="B16" i="1"/>
  <c r="B131" i="1" l="1"/>
  <c r="D128" i="10"/>
  <c r="C128" i="10"/>
  <c r="B128" i="10"/>
  <c r="Q13" i="22" s="1"/>
  <c r="D117" i="10"/>
  <c r="S12" i="22" s="1"/>
  <c r="C117" i="10"/>
  <c r="R12" i="22" s="1"/>
  <c r="B117" i="10"/>
  <c r="Q12" i="22" s="1"/>
  <c r="D100" i="10"/>
  <c r="C100" i="10"/>
  <c r="R11" i="22" s="1"/>
  <c r="B100" i="10"/>
  <c r="Q11" i="22" s="1"/>
  <c r="D88" i="10"/>
  <c r="C88" i="10"/>
  <c r="R10" i="22" s="1"/>
  <c r="B88" i="10"/>
  <c r="Q10" i="22" s="1"/>
  <c r="D75" i="10"/>
  <c r="C75" i="10"/>
  <c r="R9" i="22" s="1"/>
  <c r="B75" i="10"/>
  <c r="Q9" i="22" s="1"/>
  <c r="D66" i="10"/>
  <c r="C66" i="10"/>
  <c r="B66" i="10"/>
  <c r="Q8" i="22" s="1"/>
  <c r="D56" i="10"/>
  <c r="C56" i="10"/>
  <c r="B56" i="10"/>
  <c r="Q7" i="22" s="1"/>
  <c r="J46" i="10"/>
  <c r="D46" i="10"/>
  <c r="C46" i="10"/>
  <c r="B46" i="10"/>
  <c r="J31" i="10"/>
  <c r="D31" i="10"/>
  <c r="C31" i="10"/>
  <c r="B31" i="10"/>
  <c r="J15" i="10"/>
  <c r="D15" i="10"/>
  <c r="C15" i="10"/>
  <c r="B15" i="10"/>
  <c r="E129" i="9"/>
  <c r="D129" i="9"/>
  <c r="C129" i="9"/>
  <c r="B129" i="9"/>
  <c r="E118" i="9"/>
  <c r="D118" i="9"/>
  <c r="C118" i="9"/>
  <c r="B118" i="9"/>
  <c r="E101" i="9"/>
  <c r="D101" i="9"/>
  <c r="C101" i="9"/>
  <c r="B101" i="9"/>
  <c r="E89" i="9"/>
  <c r="D89" i="9"/>
  <c r="C89" i="9"/>
  <c r="B89" i="9"/>
  <c r="E76" i="9"/>
  <c r="D76" i="9"/>
  <c r="C76" i="9"/>
  <c r="B76" i="9"/>
  <c r="E67" i="9"/>
  <c r="D67" i="9"/>
  <c r="C67" i="9"/>
  <c r="B67" i="9"/>
  <c r="I67" i="9"/>
  <c r="E57" i="9"/>
  <c r="D57" i="9"/>
  <c r="C57" i="9"/>
  <c r="B57" i="9"/>
  <c r="K47" i="9"/>
  <c r="E47" i="9"/>
  <c r="D47" i="9"/>
  <c r="C47" i="9"/>
  <c r="B47" i="9"/>
  <c r="K32" i="9"/>
  <c r="E32" i="9"/>
  <c r="D32" i="9"/>
  <c r="C32" i="9"/>
  <c r="B32" i="9"/>
  <c r="E16" i="9"/>
  <c r="D16" i="9"/>
  <c r="C16" i="9"/>
  <c r="B16" i="9"/>
  <c r="D129" i="8"/>
  <c r="C129" i="8"/>
  <c r="B129" i="8"/>
  <c r="D118" i="8"/>
  <c r="C118" i="8"/>
  <c r="B118" i="8"/>
  <c r="D101" i="8"/>
  <c r="C101" i="8"/>
  <c r="B101" i="8"/>
  <c r="E89" i="8"/>
  <c r="D89" i="8"/>
  <c r="C89" i="8"/>
  <c r="B89" i="8"/>
  <c r="D76" i="8"/>
  <c r="F76" i="8" s="1"/>
  <c r="C76" i="8"/>
  <c r="B76" i="8"/>
  <c r="D67" i="8"/>
  <c r="C67" i="8"/>
  <c r="B67" i="8"/>
  <c r="D57" i="8"/>
  <c r="C57" i="8"/>
  <c r="B57" i="8"/>
  <c r="D47" i="8"/>
  <c r="C47" i="8"/>
  <c r="B47" i="8"/>
  <c r="J32" i="8"/>
  <c r="E32" i="8"/>
  <c r="D32" i="8"/>
  <c r="C32" i="8"/>
  <c r="B32" i="8"/>
  <c r="J16" i="8"/>
  <c r="E16" i="8"/>
  <c r="D16" i="8"/>
  <c r="C16" i="8"/>
  <c r="B16" i="8"/>
  <c r="E129" i="7"/>
  <c r="D129" i="7"/>
  <c r="C129" i="7"/>
  <c r="B129" i="7"/>
  <c r="D118" i="7"/>
  <c r="C118" i="7"/>
  <c r="D101" i="7"/>
  <c r="C101" i="7"/>
  <c r="B101" i="7"/>
  <c r="D89" i="7"/>
  <c r="C89" i="7"/>
  <c r="B89" i="7"/>
  <c r="D76" i="7"/>
  <c r="C76" i="7"/>
  <c r="B76" i="7"/>
  <c r="D67" i="7"/>
  <c r="C67" i="7"/>
  <c r="B67" i="7"/>
  <c r="E57" i="7"/>
  <c r="D57" i="7"/>
  <c r="C57" i="7"/>
  <c r="B57" i="7"/>
  <c r="E47" i="7"/>
  <c r="D47" i="7"/>
  <c r="C47" i="7"/>
  <c r="D32" i="7"/>
  <c r="C32" i="7"/>
  <c r="B32" i="7"/>
  <c r="J16" i="7"/>
  <c r="J131" i="7" s="1"/>
  <c r="E16" i="7"/>
  <c r="D16" i="7"/>
  <c r="C16" i="7"/>
  <c r="B16" i="7"/>
  <c r="F129" i="6"/>
  <c r="D129" i="6"/>
  <c r="C129" i="6"/>
  <c r="B129" i="6"/>
  <c r="F118" i="6"/>
  <c r="D118" i="6"/>
  <c r="C118" i="6"/>
  <c r="B118" i="6"/>
  <c r="F101" i="6"/>
  <c r="D101" i="6"/>
  <c r="C101" i="6"/>
  <c r="B101" i="6"/>
  <c r="E101" i="6" s="1"/>
  <c r="F89" i="6"/>
  <c r="D89" i="6"/>
  <c r="C89" i="6"/>
  <c r="B89" i="6"/>
  <c r="F76" i="6"/>
  <c r="D76" i="6"/>
  <c r="C76" i="6"/>
  <c r="B76" i="6"/>
  <c r="F67" i="6"/>
  <c r="D67" i="6"/>
  <c r="C67" i="6"/>
  <c r="B67" i="6"/>
  <c r="F57" i="6"/>
  <c r="E57" i="6"/>
  <c r="D57" i="6"/>
  <c r="C57" i="6"/>
  <c r="B57" i="6"/>
  <c r="F47" i="6"/>
  <c r="E47" i="6"/>
  <c r="D47" i="6"/>
  <c r="C47" i="6"/>
  <c r="B47" i="6"/>
  <c r="I32" i="6"/>
  <c r="F32" i="6"/>
  <c r="E32" i="6"/>
  <c r="D32" i="6"/>
  <c r="C32" i="6"/>
  <c r="B32" i="6"/>
  <c r="I16" i="6"/>
  <c r="F16" i="6"/>
  <c r="D16" i="6"/>
  <c r="C16" i="6"/>
  <c r="B16" i="6"/>
  <c r="F129" i="5"/>
  <c r="E129" i="5"/>
  <c r="D129" i="5"/>
  <c r="C129" i="5"/>
  <c r="B129" i="5"/>
  <c r="G118" i="5"/>
  <c r="F118" i="5"/>
  <c r="E118" i="5"/>
  <c r="D118" i="5"/>
  <c r="C118" i="5"/>
  <c r="B118" i="5"/>
  <c r="G101" i="5"/>
  <c r="F101" i="5"/>
  <c r="E101" i="5"/>
  <c r="D101" i="5"/>
  <c r="C101" i="5"/>
  <c r="B101" i="5"/>
  <c r="G89" i="5"/>
  <c r="F89" i="5"/>
  <c r="E89" i="5"/>
  <c r="D89" i="5"/>
  <c r="C89" i="5"/>
  <c r="B89" i="5"/>
  <c r="G76" i="5"/>
  <c r="F76" i="5"/>
  <c r="E76" i="5"/>
  <c r="D76" i="5"/>
  <c r="C76" i="5"/>
  <c r="B76" i="5"/>
  <c r="F67" i="5"/>
  <c r="E67" i="5"/>
  <c r="D67" i="5"/>
  <c r="C67" i="5"/>
  <c r="B67" i="5"/>
  <c r="F57" i="5"/>
  <c r="E57" i="5"/>
  <c r="D57" i="5"/>
  <c r="C57" i="5"/>
  <c r="B57" i="5"/>
  <c r="G47" i="5"/>
  <c r="F47" i="5"/>
  <c r="E47" i="5"/>
  <c r="D47" i="5"/>
  <c r="C47" i="5"/>
  <c r="B47" i="5"/>
  <c r="L32" i="5"/>
  <c r="G32" i="5"/>
  <c r="F32" i="5"/>
  <c r="E32" i="5"/>
  <c r="D32" i="5"/>
  <c r="C32" i="5"/>
  <c r="B32" i="5"/>
  <c r="G16" i="5"/>
  <c r="F16" i="5"/>
  <c r="E16" i="5"/>
  <c r="D16" i="5"/>
  <c r="C16" i="5"/>
  <c r="B16" i="5"/>
  <c r="N129" i="4"/>
  <c r="M129" i="4"/>
  <c r="G129" i="4"/>
  <c r="F129" i="4"/>
  <c r="E129" i="4"/>
  <c r="D129" i="4"/>
  <c r="C129" i="4"/>
  <c r="B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N118" i="4"/>
  <c r="M118" i="4"/>
  <c r="L118" i="4"/>
  <c r="G118" i="4"/>
  <c r="F118" i="4"/>
  <c r="E118" i="4"/>
  <c r="D118" i="4"/>
  <c r="C118" i="4"/>
  <c r="B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N101" i="4"/>
  <c r="M101" i="4"/>
  <c r="L101" i="4"/>
  <c r="G101" i="4"/>
  <c r="F101" i="4"/>
  <c r="E101" i="4"/>
  <c r="D101" i="4"/>
  <c r="C101" i="4"/>
  <c r="B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H93" i="4"/>
  <c r="I92" i="4"/>
  <c r="H92" i="4"/>
  <c r="N89" i="4"/>
  <c r="M89" i="4"/>
  <c r="L89" i="4"/>
  <c r="G89" i="4"/>
  <c r="F89" i="4"/>
  <c r="E89" i="4"/>
  <c r="D89" i="4"/>
  <c r="C89" i="4"/>
  <c r="B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M76" i="4"/>
  <c r="L76" i="4"/>
  <c r="G76" i="4"/>
  <c r="F76" i="4"/>
  <c r="E76" i="4"/>
  <c r="D76" i="4"/>
  <c r="C76" i="4"/>
  <c r="B76" i="4"/>
  <c r="I75" i="4"/>
  <c r="H75" i="4"/>
  <c r="I74" i="4"/>
  <c r="H74" i="4"/>
  <c r="I73" i="4"/>
  <c r="H73" i="4"/>
  <c r="I72" i="4"/>
  <c r="H72" i="4"/>
  <c r="I71" i="4"/>
  <c r="H71" i="4"/>
  <c r="I70" i="4"/>
  <c r="H70" i="4"/>
  <c r="N67" i="4"/>
  <c r="M67" i="4"/>
  <c r="L67" i="4"/>
  <c r="G67" i="4"/>
  <c r="F67" i="4"/>
  <c r="E67" i="4"/>
  <c r="D67" i="4"/>
  <c r="C67" i="4"/>
  <c r="B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N57" i="4"/>
  <c r="M57" i="4"/>
  <c r="G57" i="4"/>
  <c r="F57" i="4"/>
  <c r="E57" i="4"/>
  <c r="D57" i="4"/>
  <c r="C57" i="4"/>
  <c r="B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N47" i="4"/>
  <c r="M47" i="4"/>
  <c r="K47" i="4"/>
  <c r="J47" i="4"/>
  <c r="G47" i="4"/>
  <c r="F47" i="4"/>
  <c r="E47" i="4"/>
  <c r="D47" i="4"/>
  <c r="C47" i="4"/>
  <c r="B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N32" i="4"/>
  <c r="M32" i="4"/>
  <c r="K32" i="4"/>
  <c r="J32" i="4"/>
  <c r="G32" i="4"/>
  <c r="F32" i="4"/>
  <c r="E32" i="4"/>
  <c r="D32" i="4"/>
  <c r="B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N16" i="4"/>
  <c r="M16" i="4"/>
  <c r="L16" i="4"/>
  <c r="K16" i="4"/>
  <c r="J16" i="4"/>
  <c r="G16" i="4"/>
  <c r="F16" i="4"/>
  <c r="E16" i="4"/>
  <c r="D16" i="4"/>
  <c r="C16" i="4"/>
  <c r="B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F129" i="3"/>
  <c r="E129" i="3"/>
  <c r="D129" i="3"/>
  <c r="C129" i="3"/>
  <c r="B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F118" i="3"/>
  <c r="E118" i="3"/>
  <c r="D118" i="3"/>
  <c r="C118" i="3"/>
  <c r="B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F101" i="3"/>
  <c r="E101" i="3"/>
  <c r="D101" i="3"/>
  <c r="C101" i="3"/>
  <c r="B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F89" i="3"/>
  <c r="E89" i="3"/>
  <c r="D89" i="3"/>
  <c r="C89" i="3"/>
  <c r="B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F76" i="3"/>
  <c r="E76" i="3"/>
  <c r="D76" i="3"/>
  <c r="C76" i="3"/>
  <c r="B76" i="3"/>
  <c r="I75" i="3"/>
  <c r="H75" i="3"/>
  <c r="I74" i="3"/>
  <c r="H74" i="3"/>
  <c r="I73" i="3"/>
  <c r="H73" i="3"/>
  <c r="I72" i="3"/>
  <c r="H72" i="3"/>
  <c r="I71" i="3"/>
  <c r="H71" i="3"/>
  <c r="I70" i="3"/>
  <c r="H70" i="3"/>
  <c r="F67" i="3"/>
  <c r="E67" i="3"/>
  <c r="D67" i="3"/>
  <c r="C67" i="3"/>
  <c r="B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F57" i="3"/>
  <c r="E57" i="3"/>
  <c r="D57" i="3"/>
  <c r="C57" i="3"/>
  <c r="B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F47" i="3"/>
  <c r="E47" i="3"/>
  <c r="D47" i="3"/>
  <c r="C47" i="3"/>
  <c r="B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F32" i="3"/>
  <c r="E32" i="3"/>
  <c r="D32" i="3"/>
  <c r="C32" i="3"/>
  <c r="B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M16" i="3"/>
  <c r="M131" i="3" s="1"/>
  <c r="L16" i="3"/>
  <c r="L131" i="3" s="1"/>
  <c r="F16" i="3"/>
  <c r="E16" i="3"/>
  <c r="D16" i="3"/>
  <c r="C16" i="3"/>
  <c r="B16" i="3"/>
  <c r="G129" i="2"/>
  <c r="F129" i="2"/>
  <c r="E129" i="2"/>
  <c r="D129" i="2"/>
  <c r="C129" i="2"/>
  <c r="B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G118" i="2"/>
  <c r="F118" i="2"/>
  <c r="E118" i="2"/>
  <c r="D118" i="2"/>
  <c r="C118" i="2"/>
  <c r="B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G101" i="2"/>
  <c r="F101" i="2"/>
  <c r="E101" i="2"/>
  <c r="D101" i="2"/>
  <c r="C101" i="2"/>
  <c r="B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G89" i="2"/>
  <c r="F89" i="2"/>
  <c r="E89" i="2"/>
  <c r="D89" i="2"/>
  <c r="C89" i="2"/>
  <c r="B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G76" i="2"/>
  <c r="F76" i="2"/>
  <c r="E76" i="2"/>
  <c r="D76" i="2"/>
  <c r="C76" i="2"/>
  <c r="B76" i="2"/>
  <c r="I75" i="2"/>
  <c r="H75" i="2"/>
  <c r="I74" i="2"/>
  <c r="H74" i="2"/>
  <c r="I73" i="2"/>
  <c r="H73" i="2"/>
  <c r="I72" i="2"/>
  <c r="H72" i="2"/>
  <c r="I71" i="2"/>
  <c r="H71" i="2"/>
  <c r="I70" i="2"/>
  <c r="H70" i="2"/>
  <c r="G67" i="2"/>
  <c r="F67" i="2"/>
  <c r="E67" i="2"/>
  <c r="D67" i="2"/>
  <c r="C67" i="2"/>
  <c r="B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G57" i="2"/>
  <c r="F57" i="2"/>
  <c r="E57" i="2"/>
  <c r="D57" i="2"/>
  <c r="C57" i="2"/>
  <c r="B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G47" i="2"/>
  <c r="F47" i="2"/>
  <c r="B47" i="2"/>
  <c r="H47" i="2" s="1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G32" i="2"/>
  <c r="F32" i="2"/>
  <c r="E32" i="2"/>
  <c r="D32" i="2"/>
  <c r="C32" i="2"/>
  <c r="B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G16" i="2"/>
  <c r="F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C129" i="1"/>
  <c r="C131" i="1" s="1"/>
  <c r="D129" i="1"/>
  <c r="D131" i="1" s="1"/>
  <c r="J130" i="10" l="1"/>
  <c r="F56" i="10"/>
  <c r="S7" i="22"/>
  <c r="F75" i="10"/>
  <c r="S9" i="22"/>
  <c r="E57" i="8"/>
  <c r="F66" i="10"/>
  <c r="S8" i="22"/>
  <c r="I56" i="10"/>
  <c r="R7" i="22"/>
  <c r="E88" i="10"/>
  <c r="S10" i="22"/>
  <c r="I57" i="4"/>
  <c r="B131" i="7"/>
  <c r="I57" i="2"/>
  <c r="E131" i="7"/>
  <c r="E47" i="8"/>
  <c r="E118" i="8"/>
  <c r="I128" i="10"/>
  <c r="R13" i="22"/>
  <c r="H67" i="4"/>
  <c r="I101" i="4"/>
  <c r="G129" i="5"/>
  <c r="Q14" i="22"/>
  <c r="F100" i="10"/>
  <c r="S11" i="22"/>
  <c r="F128" i="10"/>
  <c r="S13" i="22"/>
  <c r="I89" i="4"/>
  <c r="J131" i="4"/>
  <c r="G131" i="2"/>
  <c r="G131" i="4"/>
  <c r="E67" i="8"/>
  <c r="I66" i="10"/>
  <c r="R8" i="22"/>
  <c r="E117" i="10"/>
  <c r="C130" i="10"/>
  <c r="E46" i="10"/>
  <c r="E128" i="10"/>
  <c r="E100" i="10"/>
  <c r="E75" i="10"/>
  <c r="E66" i="10"/>
  <c r="E56" i="10"/>
  <c r="F31" i="10"/>
  <c r="B133" i="9"/>
  <c r="B131" i="9"/>
  <c r="E131" i="9"/>
  <c r="C119" i="14"/>
  <c r="C132" i="14" s="1"/>
  <c r="J131" i="8"/>
  <c r="E129" i="8"/>
  <c r="E101" i="8"/>
  <c r="F101" i="8"/>
  <c r="F131" i="8" s="1"/>
  <c r="H101" i="8"/>
  <c r="H131" i="8" s="1"/>
  <c r="I101" i="8"/>
  <c r="E76" i="8"/>
  <c r="E129" i="6"/>
  <c r="E118" i="6"/>
  <c r="E89" i="6"/>
  <c r="E76" i="6"/>
  <c r="E67" i="6"/>
  <c r="J57" i="6"/>
  <c r="E16" i="6"/>
  <c r="H118" i="4"/>
  <c r="I76" i="4"/>
  <c r="H57" i="4"/>
  <c r="H47" i="4"/>
  <c r="H32" i="4"/>
  <c r="M131" i="4"/>
  <c r="D131" i="4"/>
  <c r="B131" i="4"/>
  <c r="F88" i="10"/>
  <c r="B130" i="10"/>
  <c r="I15" i="10"/>
  <c r="D130" i="10"/>
  <c r="I88" i="10"/>
  <c r="I47" i="9"/>
  <c r="I76" i="9"/>
  <c r="D131" i="9"/>
  <c r="C131" i="9"/>
  <c r="I129" i="9"/>
  <c r="B131" i="8"/>
  <c r="D131" i="8"/>
  <c r="I16" i="8"/>
  <c r="I47" i="8"/>
  <c r="I89" i="8"/>
  <c r="C131" i="8"/>
  <c r="C131" i="7"/>
  <c r="D131" i="7"/>
  <c r="I16" i="7"/>
  <c r="I131" i="7" s="1"/>
  <c r="F131" i="6"/>
  <c r="B131" i="6"/>
  <c r="C131" i="6"/>
  <c r="D131" i="6"/>
  <c r="D131" i="5"/>
  <c r="B131" i="5"/>
  <c r="E131" i="5"/>
  <c r="F131" i="5"/>
  <c r="C131" i="5"/>
  <c r="K47" i="5"/>
  <c r="K131" i="4"/>
  <c r="I129" i="4"/>
  <c r="H101" i="4"/>
  <c r="H129" i="4"/>
  <c r="H89" i="4"/>
  <c r="H16" i="4"/>
  <c r="I67" i="4"/>
  <c r="I47" i="4"/>
  <c r="C131" i="4"/>
  <c r="L131" i="4"/>
  <c r="F131" i="4"/>
  <c r="I16" i="4"/>
  <c r="E131" i="4"/>
  <c r="N131" i="4"/>
  <c r="H118" i="2"/>
  <c r="H89" i="2"/>
  <c r="I89" i="3"/>
  <c r="H129" i="3"/>
  <c r="H118" i="3"/>
  <c r="I129" i="3"/>
  <c r="I57" i="3"/>
  <c r="I67" i="3"/>
  <c r="I47" i="3"/>
  <c r="H89" i="3"/>
  <c r="H16" i="3"/>
  <c r="H32" i="3"/>
  <c r="H101" i="3"/>
  <c r="I76" i="3"/>
  <c r="H57" i="3"/>
  <c r="H67" i="3"/>
  <c r="B131" i="3"/>
  <c r="H47" i="3"/>
  <c r="F131" i="3"/>
  <c r="E131" i="3"/>
  <c r="D131" i="3"/>
  <c r="I16" i="3"/>
  <c r="C131" i="3"/>
  <c r="H101" i="2"/>
  <c r="I67" i="2"/>
  <c r="H57" i="2"/>
  <c r="H32" i="2"/>
  <c r="B131" i="2"/>
  <c r="I47" i="2"/>
  <c r="I129" i="2"/>
  <c r="H67" i="2"/>
  <c r="H76" i="2"/>
  <c r="D131" i="2"/>
  <c r="H129" i="2"/>
  <c r="F131" i="2"/>
  <c r="I16" i="2"/>
  <c r="E131" i="2"/>
  <c r="C131" i="2"/>
  <c r="H16" i="2"/>
  <c r="I117" i="10"/>
  <c r="I46" i="10"/>
  <c r="I31" i="10"/>
  <c r="I89" i="9"/>
  <c r="I101" i="9"/>
  <c r="I32" i="9"/>
  <c r="I118" i="9"/>
  <c r="I129" i="8"/>
  <c r="I32" i="8"/>
  <c r="K32" i="5"/>
  <c r="H76" i="4"/>
  <c r="I118" i="4"/>
  <c r="I32" i="4"/>
  <c r="H76" i="3"/>
  <c r="I101" i="3"/>
  <c r="I32" i="3"/>
  <c r="I118" i="3"/>
  <c r="I89" i="2"/>
  <c r="I101" i="2"/>
  <c r="I76" i="2"/>
  <c r="I118" i="2"/>
  <c r="I32" i="2"/>
  <c r="R14" i="22" l="1"/>
  <c r="I131" i="4"/>
  <c r="I131" i="2"/>
  <c r="G131" i="5"/>
  <c r="S14" i="22"/>
  <c r="I131" i="3"/>
  <c r="F130" i="10"/>
  <c r="I130" i="10"/>
  <c r="I131" i="8"/>
  <c r="E131" i="8"/>
  <c r="E131" i="6"/>
  <c r="H131" i="4"/>
  <c r="J131" i="6"/>
  <c r="H131" i="3"/>
  <c r="H131" i="2"/>
  <c r="D146" i="7" l="1"/>
  <c r="D148" i="7" s="1"/>
  <c r="G129" i="1" l="1"/>
  <c r="G118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04" i="1"/>
  <c r="I93" i="1"/>
  <c r="I94" i="1"/>
  <c r="I95" i="1"/>
  <c r="I96" i="1"/>
  <c r="I97" i="1"/>
  <c r="I98" i="1"/>
  <c r="I99" i="1"/>
  <c r="I100" i="1"/>
  <c r="I92" i="1"/>
  <c r="I80" i="1"/>
  <c r="I81" i="1"/>
  <c r="I82" i="1"/>
  <c r="I83" i="1"/>
  <c r="I84" i="1"/>
  <c r="I85" i="1"/>
  <c r="I86" i="1"/>
  <c r="I87" i="1"/>
  <c r="I88" i="1"/>
  <c r="I79" i="1"/>
  <c r="I71" i="1"/>
  <c r="I72" i="1"/>
  <c r="I73" i="1"/>
  <c r="I74" i="1"/>
  <c r="I75" i="1"/>
  <c r="I70" i="1"/>
  <c r="G101" i="1"/>
  <c r="G89" i="1"/>
  <c r="G76" i="1"/>
  <c r="G67" i="1" l="1"/>
  <c r="I61" i="1"/>
  <c r="I62" i="1"/>
  <c r="I63" i="1"/>
  <c r="I64" i="1"/>
  <c r="I65" i="1"/>
  <c r="I66" i="1"/>
  <c r="I60" i="1"/>
  <c r="G57" i="1"/>
  <c r="G47" i="1"/>
  <c r="I36" i="1"/>
  <c r="I37" i="1"/>
  <c r="I38" i="1"/>
  <c r="I39" i="1"/>
  <c r="I40" i="1"/>
  <c r="I41" i="1"/>
  <c r="I42" i="1"/>
  <c r="I43" i="1"/>
  <c r="I44" i="1"/>
  <c r="I45" i="1"/>
  <c r="I46" i="1"/>
  <c r="I35" i="1"/>
  <c r="G32" i="1"/>
  <c r="G16" i="1"/>
  <c r="H31" i="1"/>
  <c r="I20" i="1"/>
  <c r="I21" i="1"/>
  <c r="I22" i="1"/>
  <c r="I23" i="1"/>
  <c r="I24" i="1"/>
  <c r="I25" i="1"/>
  <c r="I26" i="1"/>
  <c r="I27" i="1"/>
  <c r="I28" i="1"/>
  <c r="I29" i="1"/>
  <c r="I30" i="1"/>
  <c r="I31" i="1"/>
  <c r="I19" i="1"/>
  <c r="I9" i="1"/>
  <c r="I10" i="1"/>
  <c r="I11" i="1"/>
  <c r="I12" i="1"/>
  <c r="I13" i="1"/>
  <c r="I14" i="1"/>
  <c r="I15" i="1"/>
  <c r="I8" i="1"/>
  <c r="F129" i="1"/>
  <c r="E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F118" i="1"/>
  <c r="E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F101" i="1"/>
  <c r="E101" i="1"/>
  <c r="H100" i="1"/>
  <c r="H99" i="1"/>
  <c r="H98" i="1"/>
  <c r="H97" i="1"/>
  <c r="H96" i="1"/>
  <c r="H95" i="1"/>
  <c r="H94" i="1"/>
  <c r="H93" i="1"/>
  <c r="H92" i="1"/>
  <c r="H89" i="1"/>
  <c r="F89" i="1"/>
  <c r="E89" i="1"/>
  <c r="H88" i="1"/>
  <c r="H87" i="1"/>
  <c r="H86" i="1"/>
  <c r="H85" i="1"/>
  <c r="H84" i="1"/>
  <c r="H83" i="1"/>
  <c r="H82" i="1"/>
  <c r="H81" i="1"/>
  <c r="H80" i="1"/>
  <c r="H79" i="1"/>
  <c r="F76" i="1"/>
  <c r="E76" i="1"/>
  <c r="H76" i="1"/>
  <c r="H75" i="1"/>
  <c r="H74" i="1"/>
  <c r="H73" i="1"/>
  <c r="H72" i="1"/>
  <c r="H71" i="1"/>
  <c r="H70" i="1"/>
  <c r="F67" i="1"/>
  <c r="E67" i="1"/>
  <c r="H66" i="1"/>
  <c r="H65" i="1"/>
  <c r="H64" i="1"/>
  <c r="H63" i="1"/>
  <c r="H62" i="1"/>
  <c r="H61" i="1"/>
  <c r="H60" i="1"/>
  <c r="F57" i="1"/>
  <c r="E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F47" i="1"/>
  <c r="E47" i="1"/>
  <c r="H46" i="1"/>
  <c r="H45" i="1"/>
  <c r="H44" i="1"/>
  <c r="H43" i="1"/>
  <c r="H42" i="1"/>
  <c r="H41" i="1"/>
  <c r="H40" i="1"/>
  <c r="H39" i="1"/>
  <c r="H38" i="1"/>
  <c r="H37" i="1"/>
  <c r="H36" i="1"/>
  <c r="H35" i="1"/>
  <c r="F32" i="1"/>
  <c r="E32" i="1"/>
  <c r="H30" i="1"/>
  <c r="H29" i="1"/>
  <c r="H28" i="1"/>
  <c r="H27" i="1"/>
  <c r="H26" i="1"/>
  <c r="H25" i="1"/>
  <c r="H24" i="1"/>
  <c r="H23" i="1"/>
  <c r="H22" i="1"/>
  <c r="H21" i="1"/>
  <c r="H20" i="1"/>
  <c r="C32" i="13"/>
  <c r="H19" i="1"/>
  <c r="F16" i="1"/>
  <c r="E16" i="1"/>
  <c r="H15" i="1"/>
  <c r="H14" i="1"/>
  <c r="H13" i="1"/>
  <c r="H12" i="1"/>
  <c r="H11" i="1"/>
  <c r="H10" i="1"/>
  <c r="H9" i="1"/>
  <c r="H8" i="1"/>
  <c r="B32" i="13" l="1"/>
  <c r="I57" i="1"/>
  <c r="H47" i="1"/>
  <c r="G131" i="1"/>
  <c r="I129" i="1"/>
  <c r="I89" i="1"/>
  <c r="I76" i="1"/>
  <c r="I118" i="1"/>
  <c r="I101" i="1"/>
  <c r="H67" i="1"/>
  <c r="I67" i="1"/>
  <c r="H57" i="1"/>
  <c r="I47" i="1"/>
  <c r="H32" i="1"/>
  <c r="I32" i="1"/>
  <c r="I16" i="1"/>
  <c r="H16" i="1"/>
  <c r="E131" i="1"/>
  <c r="H101" i="1"/>
  <c r="H118" i="1"/>
  <c r="F131" i="1"/>
  <c r="I131" i="1" l="1"/>
  <c r="H131" i="1"/>
  <c r="D32" i="13" l="1"/>
  <c r="D131" i="13" s="1"/>
  <c r="B118" i="13" l="1"/>
  <c r="C129" i="13"/>
  <c r="D129" i="13"/>
  <c r="B129" i="13"/>
  <c r="D118" i="13"/>
  <c r="B101" i="13"/>
  <c r="B67" i="13"/>
  <c r="B57" i="13"/>
  <c r="B47" i="13"/>
  <c r="B89" i="13" l="1"/>
  <c r="B76" i="13"/>
  <c r="C118" i="13"/>
  <c r="B131" i="13" l="1"/>
  <c r="C131" i="13"/>
  <c r="L16" i="5" l="1"/>
  <c r="L131" i="5" s="1"/>
  <c r="K8" i="5"/>
  <c r="K16" i="5" s="1"/>
  <c r="K131" i="5" s="1"/>
  <c r="K8" i="9" l="1"/>
  <c r="I16" i="9"/>
  <c r="I131" i="9" s="1"/>
  <c r="K16" i="9"/>
  <c r="K131" i="9" s="1"/>
  <c r="I131" i="6" l="1"/>
  <c r="I57" i="6"/>
  <c r="J50" i="6"/>
  <c r="I50" i="6"/>
</calcChain>
</file>

<file path=xl/sharedStrings.xml><?xml version="1.0" encoding="utf-8"?>
<sst xmlns="http://schemas.openxmlformats.org/spreadsheetml/2006/main" count="2638" uniqueCount="188">
  <si>
    <t>Departamento de la Familia</t>
  </si>
  <si>
    <t>Administración de Desarrollo Socioeconomico</t>
  </si>
  <si>
    <t>Familias</t>
  </si>
  <si>
    <t>Personas</t>
  </si>
  <si>
    <t>Beneficios Pagados</t>
  </si>
  <si>
    <t>Beneficio Promedio por Familia</t>
  </si>
  <si>
    <t>Participantes</t>
  </si>
  <si>
    <t>Aguadilla</t>
  </si>
  <si>
    <t>Masculino</t>
  </si>
  <si>
    <t>Femenino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</si>
  <si>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</si>
  <si>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</si>
  <si>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</si>
  <si>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</si>
  <si>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</si>
  <si>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</si>
  <si>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</si>
  <si>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</si>
  <si>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</si>
  <si>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</si>
  <si>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</si>
  <si>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</si>
  <si>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</si>
  <si>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</si>
  <si>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</si>
  <si>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</si>
  <si>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</si>
  <si>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</si>
  <si>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</si>
  <si>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</si>
  <si>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</si>
  <si>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</si>
  <si>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</si>
  <si>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</si>
  <si>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</si>
  <si>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</si>
  <si>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</si>
  <si>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</si>
  <si>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</si>
  <si>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</si>
  <si>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</si>
  <si>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</si>
  <si>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</si>
  <si>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</si>
  <si>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</si>
  <si>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</si>
  <si>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</si>
  <si>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>Vega Baja II</t>
  </si>
  <si>
    <t xml:space="preserve">Total </t>
  </si>
  <si>
    <t>Caguas</t>
  </si>
  <si>
    <t>Aguas Buenas</t>
  </si>
  <si>
    <t>Barranquitas</t>
  </si>
  <si>
    <t>Caguas I, II, III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</si>
  <si>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</si>
  <si>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</si>
  <si>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</si>
  <si>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</si>
  <si>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</si>
  <si>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</si>
  <si>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</si>
  <si>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</si>
  <si>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</si>
  <si>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</si>
  <si>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</si>
  <si>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</si>
  <si>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</si>
  <si>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</si>
  <si>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</si>
  <si>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</si>
  <si>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</si>
  <si>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</si>
  <si>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</si>
  <si>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</si>
  <si>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</si>
  <si>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</si>
  <si>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</si>
  <si>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</si>
  <si>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</si>
  <si>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</si>
  <si>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</si>
  <si>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</si>
  <si>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</si>
  <si>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</si>
  <si>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</si>
  <si>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</si>
  <si>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</si>
  <si>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</si>
  <si>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</si>
  <si>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</si>
  <si>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</si>
  <si>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</si>
  <si>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</si>
  <si>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</si>
  <si>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</si>
  <si>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</si>
  <si>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</si>
  <si>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</si>
  <si>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</si>
  <si>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</si>
  <si>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</si>
  <si>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</si>
  <si>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</si>
  <si>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</si>
  <si>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</si>
  <si>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</si>
  <si>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</si>
  <si>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</si>
  <si>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</si>
  <si>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</si>
  <si>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Río Piedras I</t>
  </si>
  <si>
    <t>Río Piedras II</t>
  </si>
  <si>
    <t>Río Piedras III</t>
  </si>
  <si>
    <t>Río Piedras IV</t>
  </si>
  <si>
    <t>San Juan I</t>
  </si>
  <si>
    <t>Total PR</t>
  </si>
  <si>
    <t>Oficina de Planes y Programas</t>
  </si>
  <si>
    <t>Informe Anual de Beneficios del Programa Asistencia Nutricional</t>
  </si>
  <si>
    <t>Culebra</t>
  </si>
  <si>
    <t>REGULAR</t>
  </si>
  <si>
    <t>Retroactivo</t>
  </si>
  <si>
    <t>Reclamacion</t>
  </si>
  <si>
    <t>Total Beneficio</t>
  </si>
  <si>
    <t xml:space="preserve">Caguas </t>
  </si>
  <si>
    <t>PAN</t>
  </si>
  <si>
    <t>Ajuste</t>
  </si>
  <si>
    <t>GUAYAMA</t>
  </si>
  <si>
    <t>HUMACAO</t>
  </si>
  <si>
    <t>ARECIBO</t>
  </si>
  <si>
    <t>CAGUAS</t>
  </si>
  <si>
    <t>CAROLINA</t>
  </si>
  <si>
    <t>PONCE</t>
  </si>
  <si>
    <t>SAN JUAN</t>
  </si>
  <si>
    <t>OCTUBRE 2014</t>
  </si>
  <si>
    <t>SEPTIEMBRE 2015</t>
  </si>
  <si>
    <t>AGOSTO 2015</t>
  </si>
  <si>
    <t>JULIO 2015</t>
  </si>
  <si>
    <t>JUNIO 2015</t>
  </si>
  <si>
    <t>MAYO 2015</t>
  </si>
  <si>
    <t>ABRIL 2015</t>
  </si>
  <si>
    <t>MARZO 2015</t>
  </si>
  <si>
    <t>FEBRERO 2015</t>
  </si>
  <si>
    <t>ENERO 2015</t>
  </si>
  <si>
    <t>DICIEMBRE 2014</t>
  </si>
  <si>
    <t>NOVIEMBRE 2014</t>
  </si>
  <si>
    <t>Niños</t>
  </si>
  <si>
    <t>Adultos</t>
  </si>
  <si>
    <t>Otro</t>
  </si>
  <si>
    <t>Otros</t>
  </si>
  <si>
    <t>Año Fiscal Federal 2014-2015</t>
  </si>
  <si>
    <t>Bayamon</t>
  </si>
  <si>
    <t>Mayaguez</t>
  </si>
  <si>
    <t>Octubre 14</t>
  </si>
  <si>
    <t>Noviembre 14</t>
  </si>
  <si>
    <t>Diciembre 14</t>
  </si>
  <si>
    <t>Enero 15</t>
  </si>
  <si>
    <t>Febrero 15</t>
  </si>
  <si>
    <t>Marzo 15</t>
  </si>
  <si>
    <t>Abril 15</t>
  </si>
  <si>
    <t>Mayo 15</t>
  </si>
  <si>
    <t>Junio 15</t>
  </si>
  <si>
    <t>Julio 15</t>
  </si>
  <si>
    <t>Agosto 15</t>
  </si>
  <si>
    <t>Septiembre 15</t>
  </si>
  <si>
    <t>Mes</t>
  </si>
  <si>
    <t>Familia</t>
  </si>
  <si>
    <t>Participante</t>
  </si>
  <si>
    <t>Beneficio</t>
  </si>
  <si>
    <t>Promedio</t>
  </si>
  <si>
    <t>Promedio 2014-2015</t>
  </si>
  <si>
    <t>Región</t>
  </si>
  <si>
    <t>BAYAMÓN</t>
  </si>
  <si>
    <t>MAYAGÜEZ</t>
  </si>
  <si>
    <t>En el mes de Febrero del 2015 hubo una baja en todas las regiones en Familia</t>
  </si>
  <si>
    <t>En genero son mas los femeninos que los masculinos en todas las regiones.</t>
  </si>
  <si>
    <t>TOTAL</t>
  </si>
  <si>
    <t>Familia Oct-Dic 14</t>
  </si>
  <si>
    <t>Personas Oct-Dic 14</t>
  </si>
  <si>
    <t>Beneficios Oct-Dic 14</t>
  </si>
  <si>
    <t>Familia Ene-Mar 15</t>
  </si>
  <si>
    <t>Personas Ene-Mar 15</t>
  </si>
  <si>
    <t>Beneficios Ene-Mar 15</t>
  </si>
  <si>
    <t xml:space="preserve">Familia Abr-Jun 15 </t>
  </si>
  <si>
    <t>Personas Abr-Jun 15</t>
  </si>
  <si>
    <t>Beneficios Abr-Jun 15</t>
  </si>
  <si>
    <t>Promedio PR</t>
  </si>
  <si>
    <t>Familia Jul-Sep</t>
  </si>
  <si>
    <t>Personas Jul-Sep</t>
  </si>
  <si>
    <t>Beneficios Jul-Sep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</si>
</sst>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color indexed="40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name val="Californian FB"/>
      <family val="1"/>
    </font>
    <font>
      <sz val="11"/>
      <color theme="1"/>
      <name val="Californian FB"/>
      <family val="1"/>
    </font>
    <font>
      <b/>
      <sz val="14"/>
      <name val="Californian FB"/>
      <family val="1"/>
    </font>
    <font>
      <b/>
      <sz val="12"/>
      <color indexed="40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32">
    <xf numFmtId="0" fontId="0" fillId="0" borderId="0" xfId="0"/>
    <xf numFmtId="0" fontId="5" fillId="3" borderId="19" xfId="6" applyFont="1" applyFill="1" applyBorder="1" applyAlignment="1" applyProtection="1">
      <alignment vertical="center"/>
    </xf>
    <xf numFmtId="43" fontId="5" fillId="3" borderId="19" xfId="7" applyFont="1" applyFill="1" applyBorder="1" applyAlignment="1" applyProtection="1">
      <alignment horizontal="center" wrapText="1"/>
    </xf>
    <xf numFmtId="164" fontId="5" fillId="3" borderId="13" xfId="7" applyNumberFormat="1" applyFont="1" applyFill="1" applyBorder="1" applyAlignment="1" applyProtection="1">
      <alignment vertical="center"/>
    </xf>
    <xf numFmtId="0" fontId="5" fillId="3" borderId="14" xfId="6" applyFont="1" applyFill="1" applyBorder="1" applyProtection="1"/>
    <xf numFmtId="43" fontId="5" fillId="3" borderId="14" xfId="7" applyFont="1" applyFill="1" applyBorder="1" applyProtection="1"/>
    <xf numFmtId="164" fontId="5" fillId="0" borderId="19" xfId="7" applyNumberFormat="1" applyFont="1" applyFill="1" applyBorder="1" applyAlignment="1" applyProtection="1">
      <alignment vertical="center"/>
    </xf>
    <xf numFmtId="3" fontId="5" fillId="0" borderId="19" xfId="7" applyNumberFormat="1" applyFont="1" applyFill="1" applyBorder="1" applyProtection="1"/>
    <xf numFmtId="164" fontId="5" fillId="3" borderId="19" xfId="7" applyNumberFormat="1" applyFont="1" applyFill="1" applyBorder="1" applyAlignment="1" applyProtection="1">
      <alignment vertical="center"/>
    </xf>
    <xf numFmtId="3" fontId="5" fillId="3" borderId="19" xfId="7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vertical="center"/>
    </xf>
    <xf numFmtId="3" fontId="5" fillId="0" borderId="0" xfId="7" applyNumberFormat="1" applyFont="1" applyFill="1" applyBorder="1" applyProtection="1"/>
    <xf numFmtId="43" fontId="5" fillId="0" borderId="0" xfId="7" applyFont="1" applyFill="1" applyBorder="1" applyProtection="1"/>
    <xf numFmtId="0" fontId="5" fillId="3" borderId="13" xfId="6" applyFont="1" applyFill="1" applyBorder="1" applyAlignment="1" applyProtection="1">
      <alignment vertical="center"/>
    </xf>
    <xf numFmtId="3" fontId="5" fillId="3" borderId="14" xfId="7" applyNumberFormat="1" applyFont="1" applyFill="1" applyBorder="1" applyProtection="1"/>
    <xf numFmtId="3" fontId="7" fillId="3" borderId="14" xfId="7" applyNumberFormat="1" applyFont="1" applyFill="1" applyBorder="1" applyProtection="1"/>
    <xf numFmtId="43" fontId="7" fillId="3" borderId="14" xfId="7" applyFont="1" applyFill="1" applyBorder="1" applyProtection="1"/>
    <xf numFmtId="0" fontId="5" fillId="0" borderId="19" xfId="6" applyFont="1" applyFill="1" applyBorder="1" applyAlignment="1" applyProtection="1">
      <alignment vertical="center"/>
    </xf>
    <xf numFmtId="3" fontId="5" fillId="0" borderId="1" xfId="7" applyNumberFormat="1" applyFont="1" applyFill="1" applyBorder="1" applyProtection="1"/>
    <xf numFmtId="3" fontId="5" fillId="3" borderId="20" xfId="6" applyNumberFormat="1" applyFont="1" applyFill="1" applyBorder="1" applyProtection="1"/>
    <xf numFmtId="3" fontId="5" fillId="0" borderId="0" xfId="6" applyNumberFormat="1" applyFont="1" applyFill="1" applyBorder="1" applyProtection="1"/>
    <xf numFmtId="3" fontId="5" fillId="3" borderId="14" xfId="6" applyNumberFormat="1" applyFont="1" applyFill="1" applyBorder="1" applyProtection="1"/>
    <xf numFmtId="0" fontId="5" fillId="0" borderId="24" xfId="6" applyFont="1" applyFill="1" applyBorder="1" applyAlignment="1" applyProtection="1">
      <alignment vertical="center" wrapText="1"/>
    </xf>
    <xf numFmtId="3" fontId="5" fillId="0" borderId="24" xfId="6" applyNumberFormat="1" applyFont="1" applyFill="1" applyBorder="1" applyProtection="1"/>
    <xf numFmtId="43" fontId="5" fillId="0" borderId="24" xfId="7" applyFont="1" applyFill="1" applyBorder="1" applyProtection="1"/>
    <xf numFmtId="3" fontId="7" fillId="3" borderId="14" xfId="6" applyNumberFormat="1" applyFont="1" applyFill="1" applyBorder="1" applyProtection="1"/>
    <xf numFmtId="3" fontId="5" fillId="0" borderId="20" xfId="7" applyNumberFormat="1" applyFont="1" applyFill="1" applyBorder="1" applyProtection="1"/>
    <xf numFmtId="3" fontId="5" fillId="3" borderId="19" xfId="6" applyNumberFormat="1" applyFont="1" applyFill="1" applyBorder="1" applyProtection="1"/>
    <xf numFmtId="164" fontId="5" fillId="0" borderId="31" xfId="7" applyNumberFormat="1" applyFont="1" applyFill="1" applyBorder="1" applyAlignment="1" applyProtection="1">
      <alignment vertical="center"/>
    </xf>
    <xf numFmtId="164" fontId="5" fillId="0" borderId="19" xfId="7" applyNumberFormat="1" applyFont="1" applyFill="1" applyBorder="1" applyAlignment="1" applyProtection="1">
      <alignment vertical="center" wrapText="1"/>
    </xf>
    <xf numFmtId="3" fontId="5" fillId="0" borderId="38" xfId="7" applyNumberFormat="1" applyFont="1" applyFill="1" applyBorder="1" applyProtection="1"/>
    <xf numFmtId="164" fontId="5" fillId="3" borderId="38" xfId="7" applyNumberFormat="1" applyFont="1" applyFill="1" applyBorder="1" applyAlignment="1" applyProtection="1">
      <alignment horizontal="center" vertical="center" wrapText="1"/>
    </xf>
    <xf numFmtId="164" fontId="5" fillId="3" borderId="39" xfId="7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5" fillId="2" borderId="11" xfId="0" applyFont="1" applyFill="1" applyBorder="1" applyAlignment="1" applyProtection="1">
      <alignment vertical="center"/>
    </xf>
    <xf numFmtId="164" fontId="5" fillId="2" borderId="12" xfId="12" applyNumberFormat="1" applyFont="1" applyFill="1" applyBorder="1" applyAlignment="1" applyProtection="1">
      <alignment horizontal="center" vertical="center" wrapText="1"/>
    </xf>
    <xf numFmtId="164" fontId="5" fillId="2" borderId="10" xfId="12" applyNumberFormat="1" applyFont="1" applyFill="1" applyBorder="1" applyAlignment="1" applyProtection="1">
      <alignment horizontal="center" vertical="center" wrapText="1"/>
    </xf>
    <xf numFmtId="164" fontId="5" fillId="2" borderId="39" xfId="12" applyNumberFormat="1" applyFont="1" applyFill="1" applyBorder="1" applyAlignment="1" applyProtection="1">
      <alignment horizontal="center" vertical="center" wrapText="1"/>
    </xf>
    <xf numFmtId="164" fontId="5" fillId="2" borderId="28" xfId="12" applyNumberFormat="1" applyFont="1" applyFill="1" applyBorder="1" applyAlignment="1" applyProtection="1">
      <alignment horizontal="center" vertical="center" wrapText="1"/>
    </xf>
    <xf numFmtId="164" fontId="5" fillId="2" borderId="29" xfId="12" applyNumberFormat="1" applyFont="1" applyFill="1" applyBorder="1" applyAlignment="1" applyProtection="1">
      <alignment horizontal="center" vertical="center" wrapText="1"/>
    </xf>
    <xf numFmtId="164" fontId="5" fillId="2" borderId="24" xfId="12" applyNumberFormat="1" applyFont="1" applyFill="1" applyBorder="1" applyAlignment="1" applyProtection="1">
      <alignment horizontal="center" vertical="center" wrapText="1"/>
    </xf>
    <xf numFmtId="164" fontId="5" fillId="2" borderId="11" xfId="12" applyNumberFormat="1" applyFont="1" applyFill="1" applyBorder="1" applyAlignment="1" applyProtection="1">
      <alignment horizontal="center" vertical="center" wrapText="1"/>
    </xf>
    <xf numFmtId="164" fontId="5" fillId="2" borderId="37" xfId="12" applyNumberFormat="1" applyFont="1" applyFill="1" applyBorder="1" applyAlignment="1" applyProtection="1">
      <alignment horizontal="center" vertical="center" wrapText="1"/>
    </xf>
    <xf numFmtId="164" fontId="5" fillId="2" borderId="13" xfId="12" applyNumberFormat="1" applyFont="1" applyFill="1" applyBorder="1" applyAlignment="1" applyProtection="1">
      <alignment vertical="center"/>
    </xf>
    <xf numFmtId="0" fontId="3" fillId="2" borderId="14" xfId="0" applyFont="1" applyFill="1" applyBorder="1" applyProtection="1"/>
    <xf numFmtId="0" fontId="3" fillId="2" borderId="13" xfId="0" applyFont="1" applyFill="1" applyBorder="1" applyProtection="1"/>
    <xf numFmtId="0" fontId="3" fillId="2" borderId="15" xfId="0" applyFont="1" applyFill="1" applyBorder="1" applyProtection="1"/>
    <xf numFmtId="0" fontId="3" fillId="2" borderId="19" xfId="0" applyFont="1" applyFill="1" applyBorder="1" applyProtection="1"/>
    <xf numFmtId="0" fontId="3" fillId="2" borderId="20" xfId="0" applyFont="1" applyFill="1" applyBorder="1" applyProtection="1"/>
    <xf numFmtId="0" fontId="3" fillId="2" borderId="12" xfId="0" applyFont="1" applyFill="1" applyBorder="1" applyProtection="1"/>
    <xf numFmtId="0" fontId="3" fillId="2" borderId="21" xfId="0" applyFont="1" applyFill="1" applyBorder="1" applyProtection="1"/>
    <xf numFmtId="164" fontId="8" fillId="0" borderId="16" xfId="12" applyNumberFormat="1" applyFont="1" applyFill="1" applyBorder="1" applyAlignment="1" applyProtection="1">
      <alignment vertical="center"/>
    </xf>
    <xf numFmtId="3" fontId="3" fillId="0" borderId="9" xfId="12" applyNumberFormat="1" applyFont="1" applyFill="1" applyBorder="1" applyProtection="1">
      <protection locked="0"/>
    </xf>
    <xf numFmtId="3" fontId="3" fillId="0" borderId="6" xfId="12" applyNumberFormat="1" applyFont="1" applyFill="1" applyBorder="1" applyProtection="1">
      <protection locked="0"/>
    </xf>
    <xf numFmtId="3" fontId="3" fillId="0" borderId="43" xfId="12" applyNumberFormat="1" applyFont="1" applyFill="1" applyBorder="1" applyProtection="1">
      <protection locked="0"/>
    </xf>
    <xf numFmtId="3" fontId="3" fillId="0" borderId="16" xfId="12" applyNumberFormat="1" applyFont="1" applyFill="1" applyBorder="1" applyProtection="1">
      <protection locked="0"/>
    </xf>
    <xf numFmtId="3" fontId="3" fillId="0" borderId="47" xfId="12" applyNumberFormat="1" applyFont="1" applyFill="1" applyBorder="1" applyProtection="1">
      <protection locked="0"/>
    </xf>
    <xf numFmtId="3" fontId="3" fillId="0" borderId="32" xfId="12" applyNumberFormat="1" applyFont="1" applyFill="1" applyBorder="1" applyProtection="1"/>
    <xf numFmtId="3" fontId="3" fillId="0" borderId="48" xfId="12" applyNumberFormat="1" applyFont="1" applyFill="1" applyBorder="1" applyProtection="1">
      <protection locked="0"/>
    </xf>
    <xf numFmtId="3" fontId="3" fillId="0" borderId="16" xfId="12" applyNumberFormat="1" applyFont="1" applyFill="1" applyBorder="1" applyProtection="1"/>
    <xf numFmtId="3" fontId="3" fillId="0" borderId="47" xfId="12" applyNumberFormat="1" applyFont="1" applyFill="1" applyBorder="1" applyProtection="1"/>
    <xf numFmtId="3" fontId="3" fillId="0" borderId="49" xfId="12" applyNumberFormat="1" applyFont="1" applyFill="1" applyBorder="1" applyProtection="1"/>
    <xf numFmtId="3" fontId="3" fillId="0" borderId="7" xfId="12" applyNumberFormat="1" applyFont="1" applyFill="1" applyBorder="1" applyProtection="1"/>
    <xf numFmtId="3" fontId="3" fillId="0" borderId="7" xfId="12" applyNumberFormat="1" applyFont="1" applyFill="1" applyBorder="1" applyProtection="1">
      <protection locked="0"/>
    </xf>
    <xf numFmtId="164" fontId="8" fillId="0" borderId="17" xfId="12" applyNumberFormat="1" applyFont="1" applyFill="1" applyBorder="1" applyAlignment="1" applyProtection="1">
      <alignment vertical="center"/>
    </xf>
    <xf numFmtId="3" fontId="3" fillId="0" borderId="2" xfId="12" applyNumberFormat="1" applyFont="1" applyFill="1" applyBorder="1" applyProtection="1">
      <protection locked="0"/>
    </xf>
    <xf numFmtId="3" fontId="3" fillId="0" borderId="1" xfId="12" applyNumberFormat="1" applyFont="1" applyFill="1" applyBorder="1" applyProtection="1">
      <protection locked="0"/>
    </xf>
    <xf numFmtId="3" fontId="3" fillId="0" borderId="25" xfId="12" applyNumberFormat="1" applyFont="1" applyFill="1" applyBorder="1" applyProtection="1">
      <protection locked="0"/>
    </xf>
    <xf numFmtId="3" fontId="3" fillId="0" borderId="42" xfId="12" applyNumberFormat="1" applyFont="1" applyFill="1" applyBorder="1" applyProtection="1"/>
    <xf numFmtId="164" fontId="8" fillId="0" borderId="18" xfId="12" applyNumberFormat="1" applyFont="1" applyFill="1" applyBorder="1" applyAlignment="1" applyProtection="1">
      <alignment vertical="center"/>
    </xf>
    <xf numFmtId="3" fontId="3" fillId="0" borderId="3" xfId="12" applyNumberFormat="1" applyFont="1" applyFill="1" applyBorder="1" applyProtection="1">
      <protection locked="0"/>
    </xf>
    <xf numFmtId="3" fontId="3" fillId="0" borderId="50" xfId="12" applyNumberFormat="1" applyFont="1" applyFill="1" applyBorder="1" applyProtection="1">
      <protection locked="0"/>
    </xf>
    <xf numFmtId="3" fontId="3" fillId="0" borderId="51" xfId="12" applyNumberFormat="1" applyFont="1" applyFill="1" applyBorder="1" applyProtection="1">
      <protection locked="0"/>
    </xf>
    <xf numFmtId="3" fontId="3" fillId="0" borderId="22" xfId="12" applyNumberFormat="1" applyFont="1" applyFill="1" applyBorder="1" applyProtection="1">
      <protection locked="0"/>
    </xf>
    <xf numFmtId="3" fontId="3" fillId="0" borderId="45" xfId="12" applyNumberFormat="1" applyFont="1" applyFill="1" applyBorder="1" applyProtection="1">
      <protection locked="0"/>
    </xf>
    <xf numFmtId="3" fontId="3" fillId="0" borderId="34" xfId="12" applyNumberFormat="1" applyFont="1" applyFill="1" applyBorder="1" applyProtection="1"/>
    <xf numFmtId="3" fontId="3" fillId="0" borderId="22" xfId="12" applyNumberFormat="1" applyFont="1" applyFill="1" applyBorder="1" applyProtection="1"/>
    <xf numFmtId="3" fontId="3" fillId="0" borderId="45" xfId="12" applyNumberFormat="1" applyFont="1" applyFill="1" applyBorder="1" applyProtection="1"/>
    <xf numFmtId="3" fontId="3" fillId="0" borderId="0" xfId="12" applyNumberFormat="1" applyFont="1" applyFill="1" applyBorder="1" applyProtection="1"/>
    <xf numFmtId="164" fontId="8" fillId="0" borderId="23" xfId="12" applyNumberFormat="1" applyFont="1" applyFill="1" applyBorder="1" applyAlignment="1" applyProtection="1">
      <alignment vertical="center"/>
    </xf>
    <xf numFmtId="3" fontId="3" fillId="0" borderId="8" xfId="12" applyNumberFormat="1" applyFont="1" applyFill="1" applyBorder="1" applyProtection="1">
      <protection locked="0"/>
    </xf>
    <xf numFmtId="164" fontId="5" fillId="2" borderId="19" xfId="12" applyNumberFormat="1" applyFont="1" applyFill="1" applyBorder="1" applyAlignment="1" applyProtection="1">
      <alignment vertical="center"/>
    </xf>
    <xf numFmtId="3" fontId="6" fillId="2" borderId="20" xfId="12" applyNumberFormat="1" applyFont="1" applyFill="1" applyBorder="1" applyProtection="1"/>
    <xf numFmtId="3" fontId="6" fillId="2" borderId="13" xfId="12" applyNumberFormat="1" applyFont="1" applyFill="1" applyBorder="1" applyProtection="1"/>
    <xf numFmtId="3" fontId="6" fillId="2" borderId="19" xfId="12" applyNumberFormat="1" applyFont="1" applyFill="1" applyBorder="1" applyProtection="1"/>
    <xf numFmtId="3" fontId="3" fillId="2" borderId="19" xfId="12" applyNumberFormat="1" applyFont="1" applyFill="1" applyBorder="1" applyProtection="1"/>
    <xf numFmtId="3" fontId="3" fillId="2" borderId="20" xfId="12" applyNumberFormat="1" applyFont="1" applyFill="1" applyBorder="1" applyProtection="1"/>
    <xf numFmtId="3" fontId="3" fillId="2" borderId="21" xfId="12" applyNumberFormat="1" applyFont="1" applyFill="1" applyBorder="1" applyProtection="1"/>
    <xf numFmtId="3" fontId="3" fillId="2" borderId="38" xfId="12" applyNumberFormat="1" applyFont="1" applyFill="1" applyBorder="1" applyProtection="1"/>
    <xf numFmtId="3" fontId="3" fillId="2" borderId="12" xfId="12" applyNumberFormat="1" applyFont="1" applyFill="1" applyBorder="1" applyProtection="1"/>
    <xf numFmtId="3" fontId="3" fillId="2" borderId="40" xfId="12" applyNumberFormat="1" applyFont="1" applyFill="1" applyBorder="1" applyProtection="1"/>
    <xf numFmtId="3" fontId="6" fillId="2" borderId="12" xfId="12" applyNumberFormat="1" applyFont="1" applyFill="1" applyBorder="1" applyProtection="1"/>
    <xf numFmtId="164" fontId="8" fillId="0" borderId="0" xfId="12" applyNumberFormat="1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vertical="center"/>
    </xf>
    <xf numFmtId="3" fontId="3" fillId="2" borderId="14" xfId="12" applyNumberFormat="1" applyFont="1" applyFill="1" applyBorder="1" applyProtection="1"/>
    <xf numFmtId="3" fontId="3" fillId="2" borderId="13" xfId="12" applyNumberFormat="1" applyFont="1" applyFill="1" applyBorder="1" applyProtection="1"/>
    <xf numFmtId="3" fontId="3" fillId="2" borderId="15" xfId="12" applyNumberFormat="1" applyFont="1" applyFill="1" applyBorder="1" applyProtection="1"/>
    <xf numFmtId="0" fontId="8" fillId="0" borderId="16" xfId="0" applyFont="1" applyFill="1" applyBorder="1" applyAlignment="1" applyProtection="1">
      <alignment vertical="center"/>
    </xf>
    <xf numFmtId="3" fontId="3" fillId="0" borderId="42" xfId="12" applyNumberFormat="1" applyFont="1" applyFill="1" applyBorder="1" applyProtection="1">
      <protection locked="0"/>
    </xf>
    <xf numFmtId="3" fontId="3" fillId="0" borderId="52" xfId="12" applyNumberFormat="1" applyFont="1" applyFill="1" applyBorder="1" applyProtection="1"/>
    <xf numFmtId="3" fontId="3" fillId="0" borderId="53" xfId="12" applyNumberFormat="1" applyFont="1" applyFill="1" applyBorder="1" applyProtection="1"/>
    <xf numFmtId="3" fontId="3" fillId="0" borderId="17" xfId="12" applyNumberFormat="1" applyFont="1" applyFill="1" applyBorder="1" applyProtection="1"/>
    <xf numFmtId="3" fontId="3" fillId="0" borderId="30" xfId="12" applyNumberFormat="1" applyFont="1" applyFill="1" applyBorder="1" applyProtection="1">
      <protection locked="0"/>
    </xf>
    <xf numFmtId="3" fontId="3" fillId="0" borderId="48" xfId="12" applyNumberFormat="1" applyFont="1" applyFill="1" applyBorder="1" applyProtection="1"/>
    <xf numFmtId="3" fontId="3" fillId="0" borderId="2" xfId="12" applyNumberFormat="1" applyFont="1" applyFill="1" applyBorder="1" applyProtection="1"/>
    <xf numFmtId="3" fontId="3" fillId="0" borderId="7" xfId="0" applyNumberFormat="1" applyFont="1" applyFill="1" applyBorder="1" applyProtection="1">
      <protection locked="0"/>
    </xf>
    <xf numFmtId="3" fontId="3" fillId="0" borderId="6" xfId="0" applyNumberFormat="1" applyFont="1" applyFill="1" applyBorder="1" applyProtection="1">
      <protection locked="0"/>
    </xf>
    <xf numFmtId="3" fontId="3" fillId="0" borderId="43" xfId="0" applyNumberFormat="1" applyFont="1" applyFill="1" applyBorder="1" applyProtection="1">
      <protection locked="0"/>
    </xf>
    <xf numFmtId="3" fontId="3" fillId="0" borderId="42" xfId="0" applyNumberFormat="1" applyFont="1" applyFill="1" applyBorder="1" applyProtection="1">
      <protection locked="0"/>
    </xf>
    <xf numFmtId="3" fontId="3" fillId="0" borderId="47" xfId="0" applyNumberFormat="1" applyFont="1" applyFill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3" fontId="3" fillId="0" borderId="25" xfId="0" applyNumberFormat="1" applyFont="1" applyFill="1" applyBorder="1" applyProtection="1">
      <protection locked="0"/>
    </xf>
    <xf numFmtId="3" fontId="3" fillId="0" borderId="33" xfId="0" applyNumberFormat="1" applyFont="1" applyFill="1" applyBorder="1" applyProtection="1">
      <protection locked="0"/>
    </xf>
    <xf numFmtId="3" fontId="3" fillId="0" borderId="30" xfId="0" applyNumberFormat="1" applyFont="1" applyFill="1" applyBorder="1" applyProtection="1">
      <protection locked="0"/>
    </xf>
    <xf numFmtId="3" fontId="3" fillId="0" borderId="54" xfId="12" applyNumberFormat="1" applyFont="1" applyFill="1" applyBorder="1" applyProtection="1"/>
    <xf numFmtId="3" fontId="3" fillId="0" borderId="55" xfId="12" applyNumberFormat="1" applyFont="1" applyFill="1" applyBorder="1" applyProtection="1"/>
    <xf numFmtId="3" fontId="3" fillId="0" borderId="50" xfId="0" applyNumberFormat="1" applyFont="1" applyFill="1" applyBorder="1" applyProtection="1">
      <protection locked="0"/>
    </xf>
    <xf numFmtId="3" fontId="3" fillId="0" borderId="51" xfId="0" applyNumberFormat="1" applyFont="1" applyFill="1" applyBorder="1" applyProtection="1">
      <protection locked="0"/>
    </xf>
    <xf numFmtId="3" fontId="3" fillId="0" borderId="56" xfId="0" applyNumberFormat="1" applyFont="1" applyFill="1" applyBorder="1" applyProtection="1">
      <protection locked="0"/>
    </xf>
    <xf numFmtId="3" fontId="3" fillId="0" borderId="57" xfId="0" applyNumberFormat="1" applyFont="1" applyFill="1" applyBorder="1" applyProtection="1">
      <protection locked="0"/>
    </xf>
    <xf numFmtId="3" fontId="3" fillId="0" borderId="23" xfId="12" applyNumberFormat="1" applyFont="1" applyFill="1" applyBorder="1" applyProtection="1"/>
    <xf numFmtId="3" fontId="3" fillId="0" borderId="58" xfId="12" applyNumberFormat="1" applyFont="1" applyFill="1" applyBorder="1" applyProtection="1"/>
    <xf numFmtId="3" fontId="3" fillId="0" borderId="59" xfId="12" applyNumberFormat="1" applyFont="1" applyFill="1" applyBorder="1" applyProtection="1"/>
    <xf numFmtId="3" fontId="3" fillId="0" borderId="27" xfId="0" applyNumberFormat="1" applyFont="1" applyFill="1" applyBorder="1" applyProtection="1">
      <protection locked="0"/>
    </xf>
    <xf numFmtId="3" fontId="3" fillId="0" borderId="18" xfId="12" applyNumberFormat="1" applyFont="1" applyFill="1" applyBorder="1" applyProtection="1"/>
    <xf numFmtId="3" fontId="3" fillId="0" borderId="35" xfId="12" applyNumberFormat="1" applyFont="1" applyFill="1" applyBorder="1" applyProtection="1">
      <protection locked="0"/>
    </xf>
    <xf numFmtId="3" fontId="3" fillId="0" borderId="8" xfId="12" applyNumberFormat="1" applyFont="1" applyFill="1" applyBorder="1" applyProtection="1"/>
    <xf numFmtId="3" fontId="6" fillId="2" borderId="20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6" fillId="2" borderId="19" xfId="0" applyNumberFormat="1" applyFont="1" applyFill="1" applyBorder="1" applyProtection="1"/>
    <xf numFmtId="3" fontId="3" fillId="2" borderId="31" xfId="12" applyNumberFormat="1" applyFont="1" applyFill="1" applyBorder="1" applyProtection="1"/>
    <xf numFmtId="3" fontId="6" fillId="2" borderId="60" xfId="0" applyNumberFormat="1" applyFont="1" applyFill="1" applyBorder="1" applyProtection="1"/>
    <xf numFmtId="3" fontId="6" fillId="2" borderId="12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3" fillId="2" borderId="15" xfId="0" applyNumberFormat="1" applyFont="1" applyFill="1" applyBorder="1" applyProtection="1"/>
    <xf numFmtId="3" fontId="3" fillId="0" borderId="33" xfId="12" applyNumberFormat="1" applyFont="1" applyFill="1" applyBorder="1" applyProtection="1"/>
    <xf numFmtId="3" fontId="3" fillId="0" borderId="34" xfId="0" applyNumberFormat="1" applyFont="1" applyFill="1" applyBorder="1" applyProtection="1">
      <protection locked="0"/>
    </xf>
    <xf numFmtId="3" fontId="3" fillId="0" borderId="36" xfId="0" applyNumberFormat="1" applyFont="1" applyFill="1" applyBorder="1" applyProtection="1">
      <protection locked="0"/>
    </xf>
    <xf numFmtId="3" fontId="3" fillId="0" borderId="35" xfId="0" applyNumberFormat="1" applyFont="1" applyFill="1" applyBorder="1" applyProtection="1">
      <protection locked="0"/>
    </xf>
    <xf numFmtId="3" fontId="3" fillId="0" borderId="41" xfId="12" applyNumberFormat="1" applyFont="1" applyFill="1" applyBorder="1" applyProtection="1"/>
    <xf numFmtId="0" fontId="8" fillId="0" borderId="24" xfId="0" applyFont="1" applyFill="1" applyBorder="1" applyAlignment="1" applyProtection="1">
      <alignment vertical="center" wrapText="1"/>
    </xf>
    <xf numFmtId="3" fontId="3" fillId="0" borderId="24" xfId="0" applyNumberFormat="1" applyFont="1" applyFill="1" applyBorder="1" applyProtection="1"/>
    <xf numFmtId="3" fontId="3" fillId="0" borderId="24" xfId="12" applyNumberFormat="1" applyFont="1" applyFill="1" applyBorder="1" applyProtection="1"/>
    <xf numFmtId="0" fontId="8" fillId="0" borderId="0" xfId="0" applyFont="1" applyFill="1" applyBorder="1" applyAlignment="1" applyProtection="1">
      <alignment vertical="center" wrapText="1"/>
    </xf>
    <xf numFmtId="3" fontId="3" fillId="2" borderId="24" xfId="0" applyNumberFormat="1" applyFont="1" applyFill="1" applyBorder="1" applyProtection="1"/>
    <xf numFmtId="3" fontId="3" fillId="0" borderId="32" xfId="0" applyNumberFormat="1" applyFont="1" applyFill="1" applyBorder="1" applyProtection="1">
      <protection locked="0"/>
    </xf>
    <xf numFmtId="3" fontId="3" fillId="0" borderId="61" xfId="0" applyNumberFormat="1" applyFont="1" applyFill="1" applyBorder="1" applyProtection="1">
      <protection locked="0"/>
    </xf>
    <xf numFmtId="3" fontId="3" fillId="0" borderId="6" xfId="12" applyNumberFormat="1" applyFont="1" applyFill="1" applyBorder="1" applyProtection="1"/>
    <xf numFmtId="3" fontId="3" fillId="0" borderId="49" xfId="0" applyNumberFormat="1" applyFont="1" applyFill="1" applyBorder="1" applyProtection="1">
      <protection locked="0"/>
    </xf>
    <xf numFmtId="3" fontId="3" fillId="0" borderId="55" xfId="0" applyNumberFormat="1" applyFont="1" applyFill="1" applyBorder="1" applyProtection="1">
      <protection locked="0"/>
    </xf>
    <xf numFmtId="3" fontId="3" fillId="0" borderId="1" xfId="12" applyNumberFormat="1" applyFont="1" applyFill="1" applyBorder="1" applyProtection="1"/>
    <xf numFmtId="3" fontId="3" fillId="0" borderId="41" xfId="0" applyNumberFormat="1" applyFont="1" applyFill="1" applyBorder="1" applyProtection="1">
      <protection locked="0"/>
    </xf>
    <xf numFmtId="3" fontId="3" fillId="0" borderId="62" xfId="0" applyNumberFormat="1" applyFont="1" applyFill="1" applyBorder="1" applyProtection="1">
      <protection locked="0"/>
    </xf>
    <xf numFmtId="3" fontId="3" fillId="0" borderId="3" xfId="0" applyNumberFormat="1" applyFont="1" applyFill="1" applyBorder="1" applyProtection="1">
      <protection locked="0"/>
    </xf>
    <xf numFmtId="3" fontId="6" fillId="2" borderId="34" xfId="0" applyNumberFormat="1" applyFont="1" applyFill="1" applyBorder="1" applyProtection="1"/>
    <xf numFmtId="3" fontId="3" fillId="0" borderId="53" xfId="0" applyNumberFormat="1" applyFont="1" applyFill="1" applyBorder="1" applyProtection="1">
      <protection locked="0"/>
    </xf>
    <xf numFmtId="3" fontId="3" fillId="0" borderId="48" xfId="0" applyNumberFormat="1" applyFont="1" applyFill="1" applyBorder="1" applyProtection="1">
      <protection locked="0"/>
    </xf>
    <xf numFmtId="3" fontId="3" fillId="0" borderId="54" xfId="0" applyNumberFormat="1" applyFont="1" applyFill="1" applyBorder="1" applyProtection="1">
      <protection locked="0"/>
    </xf>
    <xf numFmtId="3" fontId="3" fillId="0" borderId="63" xfId="0" applyNumberFormat="1" applyFont="1" applyFill="1" applyBorder="1" applyProtection="1">
      <protection locked="0"/>
    </xf>
    <xf numFmtId="3" fontId="3" fillId="0" borderId="46" xfId="0" applyNumberFormat="1" applyFont="1" applyFill="1" applyBorder="1" applyProtection="1">
      <protection locked="0"/>
    </xf>
    <xf numFmtId="3" fontId="3" fillId="0" borderId="50" xfId="12" applyNumberFormat="1" applyFont="1" applyFill="1" applyBorder="1" applyProtection="1"/>
    <xf numFmtId="3" fontId="3" fillId="0" borderId="0" xfId="0" applyNumberFormat="1" applyFont="1" applyFill="1" applyBorder="1" applyProtection="1">
      <protection locked="0"/>
    </xf>
    <xf numFmtId="3" fontId="6" fillId="2" borderId="40" xfId="0" applyNumberFormat="1" applyFont="1" applyFill="1" applyBorder="1" applyProtection="1"/>
    <xf numFmtId="164" fontId="8" fillId="0" borderId="17" xfId="12" applyNumberFormat="1" applyFont="1" applyFill="1" applyBorder="1" applyAlignment="1" applyProtection="1">
      <alignment vertical="center" wrapText="1"/>
    </xf>
    <xf numFmtId="164" fontId="9" fillId="0" borderId="16" xfId="12" applyNumberFormat="1" applyFont="1" applyFill="1" applyBorder="1" applyAlignment="1" applyProtection="1">
      <alignment vertical="center"/>
    </xf>
    <xf numFmtId="3" fontId="3" fillId="0" borderId="28" xfId="0" applyNumberFormat="1" applyFont="1" applyFill="1" applyBorder="1" applyProtection="1">
      <protection locked="0"/>
    </xf>
    <xf numFmtId="3" fontId="3" fillId="0" borderId="44" xfId="0" applyNumberFormat="1" applyFont="1" applyFill="1" applyBorder="1" applyProtection="1">
      <protection locked="0"/>
    </xf>
    <xf numFmtId="3" fontId="3" fillId="0" borderId="5" xfId="0" applyNumberFormat="1" applyFont="1" applyFill="1" applyBorder="1" applyProtection="1">
      <protection locked="0"/>
    </xf>
    <xf numFmtId="3" fontId="3" fillId="0" borderId="45" xfId="0" applyNumberFormat="1" applyFont="1" applyFill="1" applyBorder="1" applyProtection="1">
      <protection locked="0"/>
    </xf>
    <xf numFmtId="164" fontId="9" fillId="0" borderId="17" xfId="12" applyNumberFormat="1" applyFont="1" applyFill="1" applyBorder="1" applyAlignment="1" applyProtection="1">
      <alignment vertical="center"/>
    </xf>
    <xf numFmtId="3" fontId="3" fillId="0" borderId="9" xfId="0" applyNumberFormat="1" applyFont="1" applyFill="1" applyBorder="1" applyProtection="1">
      <protection locked="0"/>
    </xf>
    <xf numFmtId="0" fontId="5" fillId="2" borderId="19" xfId="0" applyFont="1" applyFill="1" applyBorder="1" applyAlignment="1" applyProtection="1">
      <alignment vertical="center"/>
    </xf>
    <xf numFmtId="3" fontId="6" fillId="2" borderId="21" xfId="0" applyNumberFormat="1" applyFont="1" applyFill="1" applyBorder="1" applyProtection="1"/>
    <xf numFmtId="3" fontId="6" fillId="2" borderId="38" xfId="0" applyNumberFormat="1" applyFont="1" applyFill="1" applyBorder="1" applyProtection="1"/>
    <xf numFmtId="3" fontId="4" fillId="0" borderId="0" xfId="0" applyNumberFormat="1" applyFont="1"/>
    <xf numFmtId="0" fontId="6" fillId="0" borderId="0" xfId="0" applyFont="1" applyBorder="1" applyAlignment="1" applyProtection="1">
      <alignment horizontal="center"/>
    </xf>
    <xf numFmtId="3" fontId="3" fillId="0" borderId="49" xfId="12" applyNumberFormat="1" applyFont="1" applyFill="1" applyBorder="1" applyProtection="1">
      <protection locked="0"/>
    </xf>
    <xf numFmtId="3" fontId="3" fillId="0" borderId="0" xfId="12" applyNumberFormat="1" applyFont="1" applyFill="1" applyBorder="1" applyProtection="1">
      <protection locked="0"/>
    </xf>
    <xf numFmtId="3" fontId="3" fillId="0" borderId="59" xfId="0" applyNumberFormat="1" applyFont="1" applyFill="1" applyBorder="1" applyProtection="1">
      <protection locked="0"/>
    </xf>
    <xf numFmtId="3" fontId="6" fillId="2" borderId="31" xfId="0" applyNumberFormat="1" applyFont="1" applyFill="1" applyBorder="1" applyProtection="1"/>
    <xf numFmtId="3" fontId="6" fillId="2" borderId="26" xfId="0" applyNumberFormat="1" applyFont="1" applyFill="1" applyBorder="1" applyProtection="1"/>
    <xf numFmtId="3" fontId="6" fillId="2" borderId="14" xfId="0" applyNumberFormat="1" applyFont="1" applyFill="1" applyBorder="1" applyProtection="1"/>
    <xf numFmtId="3" fontId="3" fillId="0" borderId="0" xfId="0" applyNumberFormat="1" applyFont="1" applyAlignment="1" applyProtection="1">
      <alignment horizontal="center"/>
    </xf>
    <xf numFmtId="3" fontId="3" fillId="0" borderId="64" xfId="0" applyNumberFormat="1" applyFont="1" applyFill="1" applyBorder="1" applyProtection="1">
      <protection locked="0"/>
    </xf>
    <xf numFmtId="0" fontId="3" fillId="2" borderId="44" xfId="0" applyFont="1" applyFill="1" applyBorder="1" applyProtection="1"/>
    <xf numFmtId="0" fontId="3" fillId="2" borderId="65" xfId="0" applyFont="1" applyFill="1" applyBorder="1" applyProtection="1"/>
    <xf numFmtId="3" fontId="3" fillId="2" borderId="44" xfId="0" applyNumberFormat="1" applyFont="1" applyFill="1" applyBorder="1" applyProtection="1"/>
    <xf numFmtId="3" fontId="3" fillId="0" borderId="66" xfId="0" applyNumberFormat="1" applyFont="1" applyFill="1" applyBorder="1" applyProtection="1">
      <protection locked="0"/>
    </xf>
    <xf numFmtId="3" fontId="3" fillId="0" borderId="67" xfId="0" applyNumberFormat="1" applyFont="1" applyFill="1" applyBorder="1" applyProtection="1">
      <protection locked="0"/>
    </xf>
    <xf numFmtId="3" fontId="3" fillId="0" borderId="68" xfId="0" applyNumberFormat="1" applyFont="1" applyFill="1" applyBorder="1" applyProtection="1">
      <protection locked="0"/>
    </xf>
    <xf numFmtId="3" fontId="3" fillId="0" borderId="65" xfId="0" applyNumberFormat="1" applyFont="1" applyFill="1" applyBorder="1" applyProtection="1">
      <protection locked="0"/>
    </xf>
    <xf numFmtId="3" fontId="3" fillId="0" borderId="69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3" fontId="3" fillId="0" borderId="36" xfId="12" applyNumberFormat="1" applyFont="1" applyFill="1" applyBorder="1" applyProtection="1"/>
    <xf numFmtId="3" fontId="3" fillId="2" borderId="46" xfId="12" applyNumberFormat="1" applyFont="1" applyFill="1" applyBorder="1" applyProtection="1"/>
    <xf numFmtId="3" fontId="3" fillId="2" borderId="19" xfId="0" applyNumberFormat="1" applyFont="1" applyFill="1" applyBorder="1" applyProtection="1"/>
    <xf numFmtId="3" fontId="3" fillId="0" borderId="70" xfId="0" applyNumberFormat="1" applyFont="1" applyFill="1" applyBorder="1" applyProtection="1">
      <protection locked="0"/>
    </xf>
    <xf numFmtId="164" fontId="10" fillId="2" borderId="24" xfId="12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/>
    <xf numFmtId="3" fontId="8" fillId="0" borderId="30" xfId="0" applyNumberFormat="1" applyFont="1" applyFill="1" applyBorder="1" applyProtection="1">
      <protection locked="0"/>
    </xf>
    <xf numFmtId="3" fontId="8" fillId="0" borderId="48" xfId="0" applyNumberFormat="1" applyFont="1" applyFill="1" applyBorder="1" applyProtection="1">
      <protection locked="0"/>
    </xf>
    <xf numFmtId="164" fontId="8" fillId="0" borderId="33" xfId="12" applyNumberFormat="1" applyFont="1" applyFill="1" applyBorder="1" applyProtection="1">
      <protection locked="0"/>
    </xf>
    <xf numFmtId="164" fontId="8" fillId="0" borderId="30" xfId="12" applyNumberFormat="1" applyFont="1" applyFill="1" applyBorder="1" applyProtection="1">
      <protection locked="0"/>
    </xf>
    <xf numFmtId="164" fontId="8" fillId="0" borderId="9" xfId="12" applyNumberFormat="1" applyFont="1" applyFill="1" applyBorder="1" applyProtection="1">
      <protection locked="0"/>
    </xf>
    <xf numFmtId="164" fontId="8" fillId="0" borderId="2" xfId="12" applyNumberFormat="1" applyFont="1" applyFill="1" applyBorder="1" applyProtection="1">
      <protection locked="0"/>
    </xf>
    <xf numFmtId="164" fontId="8" fillId="0" borderId="41" xfId="12" applyNumberFormat="1" applyFont="1" applyFill="1" applyBorder="1" applyProtection="1">
      <protection locked="0"/>
    </xf>
    <xf numFmtId="164" fontId="8" fillId="0" borderId="32" xfId="12" applyNumberFormat="1" applyFont="1" applyFill="1" applyBorder="1" applyProtection="1">
      <protection locked="0"/>
    </xf>
    <xf numFmtId="164" fontId="8" fillId="0" borderId="3" xfId="12" applyNumberFormat="1" applyFont="1" applyFill="1" applyBorder="1" applyProtection="1">
      <protection locked="0"/>
    </xf>
    <xf numFmtId="164" fontId="8" fillId="0" borderId="0" xfId="12" applyNumberFormat="1" applyFont="1" applyFill="1" applyBorder="1" applyProtection="1"/>
    <xf numFmtId="164" fontId="8" fillId="0" borderId="35" xfId="12" applyNumberFormat="1" applyFont="1" applyFill="1" applyBorder="1" applyProtection="1">
      <protection locked="0"/>
    </xf>
    <xf numFmtId="164" fontId="8" fillId="0" borderId="24" xfId="12" applyNumberFormat="1" applyFont="1" applyFill="1" applyBorder="1" applyProtection="1"/>
    <xf numFmtId="164" fontId="8" fillId="2" borderId="24" xfId="12" applyNumberFormat="1" applyFont="1" applyFill="1" applyBorder="1" applyProtection="1"/>
    <xf numFmtId="164" fontId="5" fillId="2" borderId="34" xfId="12" applyNumberFormat="1" applyFont="1" applyFill="1" applyBorder="1" applyProtection="1"/>
    <xf numFmtId="164" fontId="11" fillId="0" borderId="2" xfId="12" applyNumberFormat="1" applyFont="1" applyBorder="1"/>
    <xf numFmtId="164" fontId="5" fillId="2" borderId="19" xfId="12" applyNumberFormat="1" applyFont="1" applyFill="1" applyBorder="1" applyProtection="1"/>
    <xf numFmtId="164" fontId="8" fillId="2" borderId="11" xfId="12" applyNumberFormat="1" applyFont="1" applyFill="1" applyBorder="1" applyProtection="1"/>
    <xf numFmtId="164" fontId="8" fillId="0" borderId="64" xfId="12" applyNumberFormat="1" applyFont="1" applyFill="1" applyBorder="1" applyProtection="1">
      <protection locked="0"/>
    </xf>
    <xf numFmtId="164" fontId="11" fillId="0" borderId="33" xfId="12" applyNumberFormat="1" applyFont="1" applyBorder="1"/>
    <xf numFmtId="164" fontId="11" fillId="0" borderId="30" xfId="12" applyNumberFormat="1" applyFont="1" applyBorder="1"/>
    <xf numFmtId="164" fontId="11" fillId="0" borderId="41" xfId="12" applyNumberFormat="1" applyFont="1" applyBorder="1"/>
    <xf numFmtId="164" fontId="11" fillId="0" borderId="3" xfId="12" applyNumberFormat="1" applyFont="1" applyBorder="1"/>
    <xf numFmtId="164" fontId="11" fillId="0" borderId="35" xfId="12" applyNumberFormat="1" applyFont="1" applyBorder="1"/>
    <xf numFmtId="164" fontId="8" fillId="0" borderId="52" xfId="12" applyNumberFormat="1" applyFont="1" applyFill="1" applyBorder="1" applyAlignment="1" applyProtection="1">
      <alignment vertical="center"/>
    </xf>
    <xf numFmtId="0" fontId="3" fillId="2" borderId="24" xfId="0" applyFont="1" applyFill="1" applyBorder="1" applyProtection="1"/>
    <xf numFmtId="3" fontId="8" fillId="0" borderId="32" xfId="12" applyNumberFormat="1" applyFont="1" applyFill="1" applyBorder="1" applyProtection="1"/>
    <xf numFmtId="3" fontId="8" fillId="0" borderId="48" xfId="12" applyNumberFormat="1" applyFont="1" applyFill="1" applyBorder="1" applyProtection="1">
      <protection locked="0"/>
    </xf>
    <xf numFmtId="3" fontId="8" fillId="0" borderId="42" xfId="12" applyNumberFormat="1" applyFont="1" applyFill="1" applyBorder="1" applyProtection="1"/>
    <xf numFmtId="3" fontId="8" fillId="2" borderId="19" xfId="12" applyNumberFormat="1" applyFont="1" applyFill="1" applyBorder="1" applyProtection="1"/>
    <xf numFmtId="3" fontId="5" fillId="2" borderId="13" xfId="12" applyNumberFormat="1" applyFont="1" applyFill="1" applyBorder="1" applyProtection="1"/>
    <xf numFmtId="3" fontId="8" fillId="0" borderId="0" xfId="12" applyNumberFormat="1" applyFont="1" applyFill="1" applyBorder="1" applyProtection="1"/>
    <xf numFmtId="3" fontId="8" fillId="2" borderId="14" xfId="12" applyNumberFormat="1" applyFont="1" applyFill="1" applyBorder="1" applyProtection="1"/>
    <xf numFmtId="3" fontId="8" fillId="2" borderId="15" xfId="12" applyNumberFormat="1" applyFont="1" applyFill="1" applyBorder="1" applyProtection="1"/>
    <xf numFmtId="3" fontId="8" fillId="0" borderId="16" xfId="12" applyNumberFormat="1" applyFont="1" applyFill="1" applyBorder="1" applyProtection="1"/>
    <xf numFmtId="3" fontId="8" fillId="0" borderId="47" xfId="12" applyNumberFormat="1" applyFont="1" applyFill="1" applyBorder="1" applyProtection="1">
      <protection locked="0"/>
    </xf>
    <xf numFmtId="3" fontId="8" fillId="0" borderId="17" xfId="12" applyNumberFormat="1" applyFont="1" applyFill="1" applyBorder="1" applyProtection="1"/>
    <xf numFmtId="3" fontId="8" fillId="0" borderId="30" xfId="12" applyNumberFormat="1" applyFont="1" applyFill="1" applyBorder="1" applyProtection="1">
      <protection locked="0"/>
    </xf>
    <xf numFmtId="3" fontId="8" fillId="0" borderId="18" xfId="12" applyNumberFormat="1" applyFont="1" applyFill="1" applyBorder="1" applyProtection="1"/>
    <xf numFmtId="3" fontId="8" fillId="2" borderId="31" xfId="12" applyNumberFormat="1" applyFont="1" applyFill="1" applyBorder="1" applyProtection="1"/>
    <xf numFmtId="3" fontId="5" fillId="2" borderId="60" xfId="0" applyNumberFormat="1" applyFont="1" applyFill="1" applyBorder="1" applyProtection="1"/>
    <xf numFmtId="3" fontId="8" fillId="0" borderId="0" xfId="0" applyNumberFormat="1" applyFont="1" applyFill="1" applyBorder="1" applyProtection="1"/>
    <xf numFmtId="3" fontId="8" fillId="2" borderId="14" xfId="0" applyNumberFormat="1" applyFont="1" applyFill="1" applyBorder="1" applyProtection="1"/>
    <xf numFmtId="3" fontId="8" fillId="2" borderId="15" xfId="0" applyNumberFormat="1" applyFont="1" applyFill="1" applyBorder="1" applyProtection="1"/>
    <xf numFmtId="3" fontId="8" fillId="0" borderId="47" xfId="0" applyNumberFormat="1" applyFont="1" applyFill="1" applyBorder="1" applyProtection="1">
      <protection locked="0"/>
    </xf>
    <xf numFmtId="3" fontId="8" fillId="0" borderId="33" xfId="12" applyNumberFormat="1" applyFont="1" applyFill="1" applyBorder="1" applyProtection="1"/>
    <xf numFmtId="3" fontId="8" fillId="0" borderId="41" xfId="12" applyNumberFormat="1" applyFont="1" applyFill="1" applyBorder="1" applyProtection="1"/>
    <xf numFmtId="3" fontId="8" fillId="0" borderId="24" xfId="12" applyNumberFormat="1" applyFont="1" applyFill="1" applyBorder="1" applyProtection="1"/>
    <xf numFmtId="3" fontId="8" fillId="0" borderId="24" xfId="0" applyNumberFormat="1" applyFont="1" applyFill="1" applyBorder="1" applyProtection="1"/>
    <xf numFmtId="3" fontId="8" fillId="0" borderId="6" xfId="12" applyNumberFormat="1" applyFont="1" applyFill="1" applyBorder="1" applyProtection="1"/>
    <xf numFmtId="3" fontId="8" fillId="0" borderId="49" xfId="0" applyNumberFormat="1" applyFont="1" applyFill="1" applyBorder="1" applyProtection="1">
      <protection locked="0"/>
    </xf>
    <xf numFmtId="3" fontId="8" fillId="0" borderId="1" xfId="12" applyNumberFormat="1" applyFont="1" applyFill="1" applyBorder="1" applyProtection="1"/>
    <xf numFmtId="3" fontId="8" fillId="2" borderId="21" xfId="12" applyNumberFormat="1" applyFont="1" applyFill="1" applyBorder="1" applyProtection="1"/>
    <xf numFmtId="3" fontId="5" fillId="2" borderId="13" xfId="0" applyNumberFormat="1" applyFont="1" applyFill="1" applyBorder="1" applyProtection="1"/>
    <xf numFmtId="3" fontId="8" fillId="0" borderId="46" xfId="0" applyNumberFormat="1" applyFont="1" applyFill="1" applyBorder="1" applyProtection="1">
      <protection locked="0"/>
    </xf>
    <xf numFmtId="3" fontId="8" fillId="0" borderId="0" xfId="0" applyNumberFormat="1" applyFont="1" applyFill="1" applyBorder="1" applyProtection="1">
      <protection locked="0"/>
    </xf>
    <xf numFmtId="3" fontId="8" fillId="2" borderId="20" xfId="12" applyNumberFormat="1" applyFont="1" applyFill="1" applyBorder="1" applyProtection="1"/>
    <xf numFmtId="3" fontId="5" fillId="2" borderId="19" xfId="0" applyNumberFormat="1" applyFont="1" applyFill="1" applyBorder="1" applyProtection="1"/>
    <xf numFmtId="164" fontId="4" fillId="0" borderId="0" xfId="12" applyNumberFormat="1" applyFont="1"/>
    <xf numFmtId="164" fontId="5" fillId="2" borderId="20" xfId="12" applyNumberFormat="1" applyFont="1" applyFill="1" applyBorder="1" applyAlignment="1" applyProtection="1">
      <alignment horizontal="center" vertical="center" wrapText="1"/>
    </xf>
    <xf numFmtId="3" fontId="6" fillId="2" borderId="38" xfId="12" applyNumberFormat="1" applyFont="1" applyFill="1" applyBorder="1" applyProtection="1"/>
    <xf numFmtId="3" fontId="6" fillId="2" borderId="40" xfId="12" applyNumberFormat="1" applyFont="1" applyFill="1" applyBorder="1" applyProtection="1"/>
    <xf numFmtId="164" fontId="8" fillId="0" borderId="8" xfId="12" applyNumberFormat="1" applyFont="1" applyFill="1" applyBorder="1" applyProtection="1">
      <protection locked="0"/>
    </xf>
    <xf numFmtId="0" fontId="4" fillId="0" borderId="2" xfId="0" applyFont="1" applyBorder="1"/>
    <xf numFmtId="0" fontId="4" fillId="0" borderId="26" xfId="0" applyFont="1" applyBorder="1"/>
    <xf numFmtId="3" fontId="3" fillId="2" borderId="11" xfId="0" applyNumberFormat="1" applyFont="1" applyFill="1" applyBorder="1" applyProtection="1"/>
    <xf numFmtId="164" fontId="4" fillId="0" borderId="0" xfId="12" applyNumberFormat="1" applyFont="1" applyBorder="1"/>
    <xf numFmtId="164" fontId="4" fillId="0" borderId="49" xfId="12" applyNumberFormat="1" applyFont="1" applyBorder="1"/>
    <xf numFmtId="164" fontId="4" fillId="0" borderId="0" xfId="0" applyNumberFormat="1" applyFont="1"/>
    <xf numFmtId="0" fontId="4" fillId="0" borderId="49" xfId="0" applyFont="1" applyBorder="1"/>
    <xf numFmtId="0" fontId="0" fillId="0" borderId="49" xfId="0" applyBorder="1"/>
    <xf numFmtId="165" fontId="0" fillId="0" borderId="0" xfId="0" applyNumberFormat="1"/>
    <xf numFmtId="44" fontId="0" fillId="0" borderId="0" xfId="13" applyFont="1" applyBorder="1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3" fillId="2" borderId="0" xfId="0" applyFont="1" applyFill="1" applyBorder="1" applyProtection="1"/>
    <xf numFmtId="3" fontId="6" fillId="2" borderId="60" xfId="12" applyNumberFormat="1" applyFont="1" applyFill="1" applyBorder="1" applyProtection="1"/>
    <xf numFmtId="3" fontId="3" fillId="0" borderId="72" xfId="12" applyNumberFormat="1" applyFont="1" applyFill="1" applyBorder="1" applyProtection="1"/>
    <xf numFmtId="3" fontId="3" fillId="0" borderId="33" xfId="12" applyNumberFormat="1" applyFont="1" applyFill="1" applyBorder="1" applyProtection="1">
      <protection locked="0"/>
    </xf>
    <xf numFmtId="3" fontId="3" fillId="0" borderId="41" xfId="12" applyNumberFormat="1" applyFont="1" applyFill="1" applyBorder="1" applyProtection="1">
      <protection locked="0"/>
    </xf>
    <xf numFmtId="164" fontId="5" fillId="2" borderId="21" xfId="12" applyNumberFormat="1" applyFont="1" applyFill="1" applyBorder="1" applyAlignment="1" applyProtection="1">
      <alignment horizontal="center" vertical="center" wrapText="1"/>
    </xf>
    <xf numFmtId="3" fontId="3" fillId="0" borderId="73" xfId="12" applyNumberFormat="1" applyFont="1" applyFill="1" applyBorder="1" applyProtection="1">
      <protection locked="0"/>
    </xf>
    <xf numFmtId="3" fontId="6" fillId="2" borderId="26" xfId="12" applyNumberFormat="1" applyFont="1" applyFill="1" applyBorder="1" applyProtection="1"/>
    <xf numFmtId="3" fontId="3" fillId="2" borderId="75" xfId="12" applyNumberFormat="1" applyFont="1" applyFill="1" applyBorder="1" applyProtection="1"/>
    <xf numFmtId="3" fontId="3" fillId="0" borderId="30" xfId="12" applyNumberFormat="1" applyFont="1" applyFill="1" applyBorder="1" applyProtection="1"/>
    <xf numFmtId="3" fontId="3" fillId="0" borderId="3" xfId="12" applyNumberFormat="1" applyFont="1" applyFill="1" applyBorder="1" applyProtection="1"/>
    <xf numFmtId="3" fontId="3" fillId="0" borderId="35" xfId="12" applyNumberFormat="1" applyFont="1" applyFill="1" applyBorder="1" applyProtection="1"/>
    <xf numFmtId="3" fontId="3" fillId="0" borderId="32" xfId="12" applyNumberFormat="1" applyFont="1" applyFill="1" applyBorder="1" applyProtection="1">
      <protection locked="0"/>
    </xf>
    <xf numFmtId="3" fontId="3" fillId="0" borderId="72" xfId="12" applyNumberFormat="1" applyFont="1" applyFill="1" applyBorder="1" applyProtection="1">
      <protection locked="0"/>
    </xf>
    <xf numFmtId="3" fontId="3" fillId="0" borderId="64" xfId="12" applyNumberFormat="1" applyFont="1" applyFill="1" applyBorder="1" applyProtection="1">
      <protection locked="0"/>
    </xf>
    <xf numFmtId="3" fontId="3" fillId="0" borderId="74" xfId="12" applyNumberFormat="1" applyFont="1" applyFill="1" applyBorder="1" applyProtection="1">
      <protection locked="0"/>
    </xf>
    <xf numFmtId="3" fontId="3" fillId="0" borderId="73" xfId="0" applyNumberFormat="1" applyFont="1" applyFill="1" applyBorder="1" applyProtection="1">
      <protection locked="0"/>
    </xf>
    <xf numFmtId="3" fontId="3" fillId="2" borderId="44" xfId="12" applyNumberFormat="1" applyFont="1" applyFill="1" applyBorder="1" applyProtection="1"/>
    <xf numFmtId="3" fontId="3" fillId="2" borderId="24" xfId="12" applyNumberFormat="1" applyFont="1" applyFill="1" applyBorder="1" applyProtection="1"/>
    <xf numFmtId="3" fontId="3" fillId="0" borderId="64" xfId="12" applyNumberFormat="1" applyFont="1" applyFill="1" applyBorder="1" applyProtection="1"/>
    <xf numFmtId="3" fontId="3" fillId="0" borderId="17" xfId="0" applyNumberFormat="1" applyFont="1" applyFill="1" applyBorder="1" applyProtection="1">
      <protection locked="0"/>
    </xf>
    <xf numFmtId="3" fontId="3" fillId="0" borderId="16" xfId="0" applyNumberFormat="1" applyFont="1" applyFill="1" applyBorder="1" applyProtection="1">
      <protection locked="0"/>
    </xf>
    <xf numFmtId="3" fontId="3" fillId="2" borderId="20" xfId="0" applyNumberFormat="1" applyFont="1" applyFill="1" applyBorder="1" applyProtection="1"/>
    <xf numFmtId="3" fontId="3" fillId="2" borderId="12" xfId="0" applyNumberFormat="1" applyFont="1" applyFill="1" applyBorder="1" applyProtection="1"/>
    <xf numFmtId="3" fontId="3" fillId="2" borderId="21" xfId="0" applyNumberFormat="1" applyFont="1" applyFill="1" applyBorder="1" applyProtection="1"/>
    <xf numFmtId="3" fontId="3" fillId="0" borderId="74" xfId="0" applyNumberFormat="1" applyFont="1" applyFill="1" applyBorder="1" applyProtection="1">
      <protection locked="0"/>
    </xf>
    <xf numFmtId="3" fontId="6" fillId="2" borderId="21" xfId="12" applyNumberFormat="1" applyFont="1" applyFill="1" applyBorder="1" applyProtection="1"/>
    <xf numFmtId="3" fontId="6" fillId="2" borderId="75" xfId="12" applyNumberFormat="1" applyFont="1" applyFill="1" applyBorder="1" applyProtection="1"/>
    <xf numFmtId="3" fontId="6" fillId="2" borderId="15" xfId="12" applyNumberFormat="1" applyFont="1" applyFill="1" applyBorder="1" applyProtection="1"/>
    <xf numFmtId="3" fontId="6" fillId="2" borderId="34" xfId="12" applyNumberFormat="1" applyFont="1" applyFill="1" applyBorder="1" applyProtection="1"/>
    <xf numFmtId="3" fontId="6" fillId="2" borderId="46" xfId="12" applyNumberFormat="1" applyFont="1" applyFill="1" applyBorder="1" applyProtection="1"/>
    <xf numFmtId="3" fontId="3" fillId="0" borderId="25" xfId="12" applyNumberFormat="1" applyFont="1" applyFill="1" applyBorder="1" applyProtection="1"/>
    <xf numFmtId="3" fontId="3" fillId="0" borderId="73" xfId="12" applyNumberFormat="1" applyFont="1" applyFill="1" applyBorder="1" applyProtection="1"/>
    <xf numFmtId="3" fontId="3" fillId="0" borderId="9" xfId="12" applyNumberFormat="1" applyFont="1" applyFill="1" applyBorder="1" applyProtection="1"/>
    <xf numFmtId="164" fontId="5" fillId="2" borderId="20" xfId="12" applyNumberFormat="1" applyFont="1" applyFill="1" applyBorder="1" applyAlignment="1" applyProtection="1">
      <alignment horizontal="center" vertical="top" wrapText="1"/>
    </xf>
    <xf numFmtId="3" fontId="3" fillId="0" borderId="74" xfId="12" applyNumberFormat="1" applyFont="1" applyFill="1" applyBorder="1" applyProtection="1"/>
    <xf numFmtId="3" fontId="3" fillId="2" borderId="27" xfId="12" applyNumberFormat="1" applyFont="1" applyFill="1" applyBorder="1" applyProtection="1"/>
    <xf numFmtId="0" fontId="3" fillId="2" borderId="45" xfId="0" applyFont="1" applyFill="1" applyBorder="1" applyProtection="1"/>
    <xf numFmtId="3" fontId="3" fillId="0" borderId="72" xfId="0" applyNumberFormat="1" applyFont="1" applyFill="1" applyBorder="1" applyProtection="1">
      <protection locked="0"/>
    </xf>
    <xf numFmtId="3" fontId="3" fillId="0" borderId="56" xfId="12" applyNumberFormat="1" applyFont="1" applyFill="1" applyBorder="1" applyProtection="1"/>
    <xf numFmtId="3" fontId="3" fillId="0" borderId="57" xfId="12" applyNumberFormat="1" applyFont="1" applyFill="1" applyBorder="1" applyProtection="1"/>
    <xf numFmtId="3" fontId="3" fillId="0" borderId="8" xfId="0" applyNumberFormat="1" applyFont="1" applyFill="1" applyBorder="1" applyProtection="1">
      <protection locked="0"/>
    </xf>
    <xf numFmtId="3" fontId="3" fillId="0" borderId="76" xfId="0" applyNumberFormat="1" applyFont="1" applyFill="1" applyBorder="1" applyProtection="1">
      <protection locked="0"/>
    </xf>
    <xf numFmtId="3" fontId="3" fillId="0" borderId="4" xfId="0" applyNumberFormat="1" applyFont="1" applyFill="1" applyBorder="1" applyProtection="1"/>
    <xf numFmtId="3" fontId="3" fillId="0" borderId="5" xfId="0" applyNumberFormat="1" applyFont="1" applyFill="1" applyBorder="1" applyProtection="1"/>
    <xf numFmtId="3" fontId="3" fillId="0" borderId="45" xfId="0" applyNumberFormat="1" applyFont="1" applyFill="1" applyBorder="1" applyProtection="1"/>
    <xf numFmtId="3" fontId="3" fillId="0" borderId="71" xfId="0" applyNumberFormat="1" applyFont="1" applyFill="1" applyBorder="1" applyProtection="1">
      <protection locked="0"/>
    </xf>
    <xf numFmtId="3" fontId="3" fillId="0" borderId="23" xfId="0" applyNumberFormat="1" applyFont="1" applyFill="1" applyBorder="1" applyProtection="1">
      <protection locked="0"/>
    </xf>
    <xf numFmtId="3" fontId="6" fillId="2" borderId="77" xfId="12" applyNumberFormat="1" applyFont="1" applyFill="1" applyBorder="1" applyProtection="1"/>
    <xf numFmtId="3" fontId="6" fillId="2" borderId="15" xfId="0" applyNumberFormat="1" applyFont="1" applyFill="1" applyBorder="1" applyProtection="1"/>
    <xf numFmtId="3" fontId="3" fillId="0" borderId="36" xfId="12" applyNumberFormat="1" applyFont="1" applyFill="1" applyBorder="1" applyProtection="1">
      <protection locked="0"/>
    </xf>
    <xf numFmtId="0" fontId="3" fillId="2" borderId="4" xfId="0" applyFont="1" applyFill="1" applyBorder="1" applyProtection="1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3" fontId="3" fillId="2" borderId="34" xfId="12" applyNumberFormat="1" applyFont="1" applyFill="1" applyBorder="1" applyProtection="1"/>
    <xf numFmtId="3" fontId="3" fillId="2" borderId="77" xfId="12" applyNumberFormat="1" applyFont="1" applyFill="1" applyBorder="1" applyProtection="1"/>
    <xf numFmtId="164" fontId="10" fillId="2" borderId="11" xfId="12" applyNumberFormat="1" applyFont="1" applyFill="1" applyBorder="1" applyAlignment="1" applyProtection="1">
      <alignment horizontal="center" vertical="center" wrapText="1"/>
    </xf>
    <xf numFmtId="3" fontId="3" fillId="0" borderId="78" xfId="12" applyNumberFormat="1" applyFont="1" applyFill="1" applyBorder="1" applyProtection="1">
      <protection locked="0"/>
    </xf>
    <xf numFmtId="3" fontId="3" fillId="0" borderId="78" xfId="12" applyNumberFormat="1" applyFont="1" applyFill="1" applyBorder="1" applyProtection="1"/>
    <xf numFmtId="3" fontId="3" fillId="0" borderId="54" xfId="12" applyNumberFormat="1" applyFont="1" applyFill="1" applyBorder="1" applyProtection="1">
      <protection locked="0"/>
    </xf>
    <xf numFmtId="3" fontId="3" fillId="0" borderId="62" xfId="12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3" fontId="3" fillId="0" borderId="71" xfId="12" applyNumberFormat="1" applyFont="1" applyFill="1" applyBorder="1" applyProtection="1">
      <protection locked="0"/>
    </xf>
    <xf numFmtId="3" fontId="3" fillId="0" borderId="56" xfId="12" applyNumberFormat="1" applyFont="1" applyFill="1" applyBorder="1" applyProtection="1">
      <protection locked="0"/>
    </xf>
    <xf numFmtId="3" fontId="3" fillId="0" borderId="63" xfId="12" applyNumberFormat="1" applyFont="1" applyFill="1" applyBorder="1" applyProtection="1"/>
    <xf numFmtId="3" fontId="3" fillId="0" borderId="61" xfId="12" applyNumberFormat="1" applyFont="1" applyFill="1" applyBorder="1" applyProtection="1"/>
    <xf numFmtId="3" fontId="3" fillId="0" borderId="53" xfId="12" applyNumberFormat="1" applyFont="1" applyFill="1" applyBorder="1" applyProtection="1">
      <protection locked="0"/>
    </xf>
    <xf numFmtId="3" fontId="3" fillId="0" borderId="34" xfId="12" applyNumberFormat="1" applyFont="1" applyFill="1" applyBorder="1" applyProtection="1">
      <protection locked="0"/>
    </xf>
    <xf numFmtId="164" fontId="5" fillId="2" borderId="15" xfId="12" applyNumberFormat="1" applyFont="1" applyFill="1" applyBorder="1" applyAlignment="1" applyProtection="1">
      <alignment horizontal="center" vertical="center" wrapText="1"/>
    </xf>
    <xf numFmtId="3" fontId="8" fillId="0" borderId="49" xfId="12" applyNumberFormat="1" applyFont="1" applyFill="1" applyBorder="1" applyProtection="1">
      <protection locked="0"/>
    </xf>
    <xf numFmtId="0" fontId="11" fillId="0" borderId="0" xfId="0" applyFont="1"/>
    <xf numFmtId="0" fontId="8" fillId="2" borderId="13" xfId="0" applyFont="1" applyFill="1" applyBorder="1" applyProtection="1"/>
    <xf numFmtId="3" fontId="8" fillId="0" borderId="52" xfId="12" applyNumberFormat="1" applyFont="1" applyFill="1" applyBorder="1" applyProtection="1"/>
    <xf numFmtId="164" fontId="5" fillId="2" borderId="13" xfId="12" applyNumberFormat="1" applyFont="1" applyFill="1" applyBorder="1" applyAlignment="1" applyProtection="1">
      <alignment horizontal="center" vertical="center" wrapText="1"/>
    </xf>
    <xf numFmtId="3" fontId="8" fillId="0" borderId="32" xfId="12" applyNumberFormat="1" applyFont="1" applyFill="1" applyBorder="1" applyProtection="1">
      <protection locked="0"/>
    </xf>
    <xf numFmtId="3" fontId="8" fillId="0" borderId="42" xfId="12" applyNumberFormat="1" applyFont="1" applyFill="1" applyBorder="1" applyProtection="1">
      <protection locked="0"/>
    </xf>
    <xf numFmtId="3" fontId="8" fillId="0" borderId="34" xfId="12" applyNumberFormat="1" applyFont="1" applyFill="1" applyBorder="1" applyProtection="1">
      <protection locked="0"/>
    </xf>
    <xf numFmtId="3" fontId="8" fillId="0" borderId="33" xfId="12" applyNumberFormat="1" applyFont="1" applyFill="1" applyBorder="1" applyProtection="1">
      <protection locked="0"/>
    </xf>
    <xf numFmtId="3" fontId="8" fillId="0" borderId="56" xfId="12" applyNumberFormat="1" applyFont="1" applyFill="1" applyBorder="1" applyProtection="1">
      <protection locked="0"/>
    </xf>
    <xf numFmtId="164" fontId="8" fillId="0" borderId="74" xfId="12" applyNumberFormat="1" applyFont="1" applyFill="1" applyBorder="1" applyProtection="1">
      <protection locked="0"/>
    </xf>
    <xf numFmtId="164" fontId="8" fillId="0" borderId="25" xfId="12" applyNumberFormat="1" applyFont="1" applyFill="1" applyBorder="1" applyProtection="1">
      <protection locked="0"/>
    </xf>
    <xf numFmtId="164" fontId="11" fillId="0" borderId="73" xfId="12" applyNumberFormat="1" applyFont="1" applyBorder="1"/>
    <xf numFmtId="3" fontId="5" fillId="2" borderId="60" xfId="12" applyNumberFormat="1" applyFont="1" applyFill="1" applyBorder="1" applyProtection="1"/>
    <xf numFmtId="3" fontId="8" fillId="0" borderId="53" xfId="12" applyNumberFormat="1" applyFont="1" applyFill="1" applyBorder="1" applyProtection="1">
      <protection locked="0"/>
    </xf>
    <xf numFmtId="3" fontId="8" fillId="0" borderId="54" xfId="12" applyNumberFormat="1" applyFont="1" applyFill="1" applyBorder="1" applyProtection="1">
      <protection locked="0"/>
    </xf>
    <xf numFmtId="3" fontId="8" fillId="0" borderId="41" xfId="12" applyNumberFormat="1" applyFont="1" applyFill="1" applyBorder="1" applyProtection="1">
      <protection locked="0"/>
    </xf>
    <xf numFmtId="3" fontId="8" fillId="0" borderId="63" xfId="12" applyNumberFormat="1" applyFont="1" applyFill="1" applyBorder="1" applyProtection="1">
      <protection locked="0"/>
    </xf>
    <xf numFmtId="3" fontId="8" fillId="0" borderId="53" xfId="12" applyNumberFormat="1" applyFont="1" applyFill="1" applyBorder="1" applyProtection="1"/>
    <xf numFmtId="3" fontId="8" fillId="0" borderId="48" xfId="12" applyNumberFormat="1" applyFont="1" applyFill="1" applyBorder="1" applyProtection="1"/>
    <xf numFmtId="3" fontId="8" fillId="0" borderId="54" xfId="12" applyNumberFormat="1" applyFont="1" applyFill="1" applyBorder="1" applyProtection="1"/>
    <xf numFmtId="3" fontId="8" fillId="0" borderId="58" xfId="12" applyNumberFormat="1" applyFont="1" applyFill="1" applyBorder="1" applyProtection="1"/>
    <xf numFmtId="3" fontId="8" fillId="0" borderId="63" xfId="12" applyNumberFormat="1" applyFont="1" applyFill="1" applyBorder="1" applyProtection="1"/>
    <xf numFmtId="3" fontId="8" fillId="0" borderId="32" xfId="0" applyNumberFormat="1" applyFont="1" applyFill="1" applyBorder="1" applyProtection="1">
      <protection locked="0"/>
    </xf>
    <xf numFmtId="3" fontId="8" fillId="0" borderId="33" xfId="0" applyNumberFormat="1" applyFont="1" applyFill="1" applyBorder="1" applyProtection="1">
      <protection locked="0"/>
    </xf>
    <xf numFmtId="3" fontId="8" fillId="0" borderId="42" xfId="0" applyNumberFormat="1" applyFont="1" applyFill="1" applyBorder="1" applyProtection="1">
      <protection locked="0"/>
    </xf>
    <xf numFmtId="3" fontId="8" fillId="0" borderId="53" xfId="0" applyNumberFormat="1" applyFont="1" applyFill="1" applyBorder="1" applyProtection="1">
      <protection locked="0"/>
    </xf>
    <xf numFmtId="3" fontId="8" fillId="0" borderId="54" xfId="0" applyNumberFormat="1" applyFont="1" applyFill="1" applyBorder="1" applyProtection="1">
      <protection locked="0"/>
    </xf>
    <xf numFmtId="3" fontId="8" fillId="0" borderId="41" xfId="0" applyNumberFormat="1" applyFont="1" applyFill="1" applyBorder="1" applyProtection="1">
      <protection locked="0"/>
    </xf>
    <xf numFmtId="3" fontId="8" fillId="0" borderId="63" xfId="0" applyNumberFormat="1" applyFont="1" applyFill="1" applyBorder="1" applyProtection="1">
      <protection locked="0"/>
    </xf>
    <xf numFmtId="3" fontId="5" fillId="2" borderId="31" xfId="0" applyNumberFormat="1" applyFont="1" applyFill="1" applyBorder="1" applyProtection="1"/>
    <xf numFmtId="3" fontId="8" fillId="0" borderId="72" xfId="0" applyNumberFormat="1" applyFont="1" applyFill="1" applyBorder="1" applyProtection="1">
      <protection locked="0"/>
    </xf>
    <xf numFmtId="3" fontId="8" fillId="0" borderId="6" xfId="0" applyNumberFormat="1" applyFont="1" applyFill="1" applyBorder="1" applyProtection="1">
      <protection locked="0"/>
    </xf>
    <xf numFmtId="3" fontId="8" fillId="0" borderId="77" xfId="0" applyNumberFormat="1" applyFont="1" applyFill="1" applyBorder="1" applyProtection="1">
      <protection locked="0"/>
    </xf>
    <xf numFmtId="3" fontId="8" fillId="0" borderId="34" xfId="0" applyNumberFormat="1" applyFont="1" applyFill="1" applyBorder="1" applyProtection="1">
      <protection locked="0"/>
    </xf>
    <xf numFmtId="164" fontId="11" fillId="0" borderId="74" xfId="12" applyNumberFormat="1" applyFont="1" applyBorder="1"/>
    <xf numFmtId="164" fontId="11" fillId="0" borderId="25" xfId="12" applyNumberFormat="1" applyFont="1" applyBorder="1"/>
    <xf numFmtId="164" fontId="8" fillId="0" borderId="51" xfId="12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3" fontId="3" fillId="0" borderId="52" xfId="12" applyNumberFormat="1" applyFont="1" applyFill="1" applyBorder="1" applyProtection="1">
      <protection locked="0"/>
    </xf>
    <xf numFmtId="3" fontId="3" fillId="0" borderId="17" xfId="12" applyNumberFormat="1" applyFont="1" applyFill="1" applyBorder="1" applyProtection="1">
      <protection locked="0"/>
    </xf>
    <xf numFmtId="3" fontId="3" fillId="0" borderId="23" xfId="12" applyNumberFormat="1" applyFont="1" applyFill="1" applyBorder="1" applyProtection="1">
      <protection locked="0"/>
    </xf>
    <xf numFmtId="3" fontId="3" fillId="0" borderId="18" xfId="12" applyNumberFormat="1" applyFont="1" applyFill="1" applyBorder="1" applyProtection="1">
      <protection locked="0"/>
    </xf>
    <xf numFmtId="3" fontId="3" fillId="0" borderId="63" xfId="12" applyNumberFormat="1" applyFont="1" applyFill="1" applyBorder="1" applyProtection="1">
      <protection locked="0"/>
    </xf>
    <xf numFmtId="3" fontId="3" fillId="0" borderId="52" xfId="0" applyNumberFormat="1" applyFont="1" applyFill="1" applyBorder="1" applyProtection="1">
      <protection locked="0"/>
    </xf>
    <xf numFmtId="3" fontId="3" fillId="0" borderId="18" xfId="0" applyNumberFormat="1" applyFont="1" applyFill="1" applyBorder="1" applyProtection="1">
      <protection locked="0"/>
    </xf>
    <xf numFmtId="3" fontId="3" fillId="0" borderId="60" xfId="0" applyNumberFormat="1" applyFont="1" applyFill="1" applyBorder="1" applyProtection="1">
      <protection locked="0"/>
    </xf>
    <xf numFmtId="3" fontId="3" fillId="0" borderId="66" xfId="12" applyNumberFormat="1" applyFont="1" applyFill="1" applyBorder="1" applyProtection="1"/>
    <xf numFmtId="3" fontId="3" fillId="0" borderId="69" xfId="12" applyNumberFormat="1" applyFont="1" applyFill="1" applyBorder="1" applyProtection="1"/>
    <xf numFmtId="3" fontId="3" fillId="0" borderId="67" xfId="12" applyNumberFormat="1" applyFont="1" applyFill="1" applyBorder="1" applyProtection="1"/>
    <xf numFmtId="3" fontId="3" fillId="0" borderId="68" xfId="12" applyNumberFormat="1" applyFont="1" applyFill="1" applyBorder="1" applyProtection="1"/>
    <xf numFmtId="3" fontId="3" fillId="0" borderId="70" xfId="12" applyNumberFormat="1" applyFont="1" applyFill="1" applyBorder="1" applyProtection="1"/>
    <xf numFmtId="3" fontId="3" fillId="0" borderId="31" xfId="12" applyNumberFormat="1" applyFont="1" applyFill="1" applyBorder="1" applyProtection="1"/>
    <xf numFmtId="0" fontId="4" fillId="0" borderId="33" xfId="0" applyFont="1" applyBorder="1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/>
    <xf numFmtId="44" fontId="0" fillId="0" borderId="0" xfId="0" applyNumberFormat="1" applyBorder="1"/>
    <xf numFmtId="164" fontId="0" fillId="0" borderId="0" xfId="12" applyNumberFormat="1" applyFont="1"/>
    <xf numFmtId="3" fontId="3" fillId="0" borderId="55" xfId="12" applyNumberFormat="1" applyFont="1" applyFill="1" applyBorder="1" applyProtection="1">
      <protection locked="0"/>
    </xf>
    <xf numFmtId="3" fontId="3" fillId="0" borderId="61" xfId="12" applyNumberFormat="1" applyFont="1" applyFill="1" applyBorder="1" applyProtection="1">
      <protection locked="0"/>
    </xf>
    <xf numFmtId="3" fontId="3" fillId="0" borderId="62" xfId="12" applyNumberFormat="1" applyFont="1" applyFill="1" applyBorder="1" applyProtection="1">
      <protection locked="0"/>
    </xf>
    <xf numFmtId="3" fontId="3" fillId="2" borderId="26" xfId="12" applyNumberFormat="1" applyFont="1" applyFill="1" applyBorder="1" applyProtection="1"/>
    <xf numFmtId="3" fontId="3" fillId="0" borderId="78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/>
    </xf>
    <xf numFmtId="3" fontId="6" fillId="2" borderId="41" xfId="12" applyNumberFormat="1" applyFont="1" applyFill="1" applyBorder="1" applyProtection="1"/>
    <xf numFmtId="3" fontId="6" fillId="2" borderId="73" xfId="12" applyNumberFormat="1" applyFont="1" applyFill="1" applyBorder="1" applyProtection="1"/>
    <xf numFmtId="3" fontId="3" fillId="2" borderId="79" xfId="12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2" xfId="0" applyBorder="1"/>
    <xf numFmtId="0" fontId="0" fillId="0" borderId="32" xfId="0" applyBorder="1"/>
    <xf numFmtId="0" fontId="0" fillId="0" borderId="9" xfId="0" applyBorder="1"/>
    <xf numFmtId="0" fontId="0" fillId="0" borderId="64" xfId="0" applyBorder="1"/>
    <xf numFmtId="0" fontId="0" fillId="0" borderId="33" xfId="0" applyBorder="1"/>
    <xf numFmtId="0" fontId="0" fillId="0" borderId="30" xfId="0" applyBorder="1"/>
    <xf numFmtId="0" fontId="0" fillId="0" borderId="41" xfId="0" applyBorder="1"/>
    <xf numFmtId="0" fontId="0" fillId="0" borderId="3" xfId="0" applyBorder="1"/>
    <xf numFmtId="0" fontId="0" fillId="0" borderId="35" xfId="0" applyBorder="1"/>
    <xf numFmtId="0" fontId="13" fillId="0" borderId="4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166" fontId="0" fillId="0" borderId="9" xfId="12" applyNumberFormat="1" applyFont="1" applyBorder="1"/>
    <xf numFmtId="166" fontId="0" fillId="0" borderId="64" xfId="12" applyNumberFormat="1" applyFont="1" applyBorder="1"/>
    <xf numFmtId="166" fontId="0" fillId="0" borderId="2" xfId="12" applyNumberFormat="1" applyFont="1" applyBorder="1"/>
    <xf numFmtId="166" fontId="0" fillId="0" borderId="30" xfId="12" applyNumberFormat="1" applyFont="1" applyBorder="1"/>
    <xf numFmtId="164" fontId="0" fillId="0" borderId="9" xfId="12" applyNumberFormat="1" applyFont="1" applyBorder="1"/>
    <xf numFmtId="164" fontId="0" fillId="0" borderId="64" xfId="12" applyNumberFormat="1" applyFont="1" applyBorder="1"/>
    <xf numFmtId="164" fontId="0" fillId="0" borderId="2" xfId="12" applyNumberFormat="1" applyFont="1" applyBorder="1"/>
    <xf numFmtId="164" fontId="0" fillId="0" borderId="30" xfId="12" applyNumberFormat="1" applyFont="1" applyBorder="1"/>
    <xf numFmtId="164" fontId="0" fillId="0" borderId="3" xfId="12" applyNumberFormat="1" applyFont="1" applyBorder="1"/>
    <xf numFmtId="164" fontId="0" fillId="0" borderId="35" xfId="12" applyNumberFormat="1" applyFont="1" applyBorder="1"/>
    <xf numFmtId="0" fontId="0" fillId="0" borderId="56" xfId="0" applyBorder="1"/>
    <xf numFmtId="164" fontId="0" fillId="0" borderId="8" xfId="12" applyNumberFormat="1" applyFont="1" applyBorder="1"/>
    <xf numFmtId="164" fontId="0" fillId="0" borderId="57" xfId="12" applyNumberFormat="1" applyFont="1" applyBorder="1"/>
    <xf numFmtId="164" fontId="0" fillId="0" borderId="12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13" fillId="0" borderId="20" xfId="0" applyFont="1" applyFill="1" applyBorder="1"/>
    <xf numFmtId="0" fontId="13" fillId="0" borderId="16" xfId="0" applyFont="1" applyBorder="1"/>
    <xf numFmtId="0" fontId="13" fillId="0" borderId="17" xfId="0" applyFont="1" applyBorder="1"/>
    <xf numFmtId="0" fontId="13" fillId="0" borderId="18" xfId="0" applyFont="1" applyBorder="1"/>
    <xf numFmtId="0" fontId="13" fillId="0" borderId="1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164" fontId="0" fillId="0" borderId="2" xfId="0" applyNumberFormat="1" applyBorder="1"/>
    <xf numFmtId="0" fontId="13" fillId="0" borderId="52" xfId="0" applyFont="1" applyBorder="1"/>
    <xf numFmtId="164" fontId="0" fillId="0" borderId="9" xfId="0" applyNumberFormat="1" applyBorder="1"/>
    <xf numFmtId="164" fontId="0" fillId="0" borderId="64" xfId="0" applyNumberFormat="1" applyBorder="1"/>
    <xf numFmtId="164" fontId="0" fillId="0" borderId="30" xfId="0" applyNumberFormat="1" applyBorder="1"/>
    <xf numFmtId="164" fontId="0" fillId="0" borderId="3" xfId="0" applyNumberFormat="1" applyBorder="1"/>
    <xf numFmtId="164" fontId="0" fillId="0" borderId="35" xfId="0" applyNumberFormat="1" applyBorder="1"/>
    <xf numFmtId="0" fontId="13" fillId="0" borderId="28" xfId="0" applyFont="1" applyBorder="1"/>
    <xf numFmtId="0" fontId="13" fillId="0" borderId="1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164" fontId="12" fillId="0" borderId="2" xfId="12" applyNumberFormat="1" applyFont="1" applyBorder="1"/>
    <xf numFmtId="166" fontId="12" fillId="0" borderId="2" xfId="12" applyNumberFormat="1" applyFont="1" applyBorder="1"/>
    <xf numFmtId="164" fontId="13" fillId="0" borderId="12" xfId="0" applyNumberFormat="1" applyFont="1" applyBorder="1"/>
    <xf numFmtId="0" fontId="3" fillId="0" borderId="0" xfId="0" applyFont="1" applyAlignment="1" applyProtection="1"/>
    <xf numFmtId="164" fontId="0" fillId="0" borderId="74" xfId="12" applyNumberFormat="1" applyFont="1" applyBorder="1"/>
    <xf numFmtId="164" fontId="0" fillId="0" borderId="25" xfId="12" applyNumberFormat="1" applyFont="1" applyBorder="1"/>
    <xf numFmtId="164" fontId="0" fillId="0" borderId="51" xfId="12" applyNumberFormat="1" applyFont="1" applyBorder="1"/>
    <xf numFmtId="164" fontId="0" fillId="0" borderId="40" xfId="0" applyNumberFormat="1" applyBorder="1"/>
    <xf numFmtId="164" fontId="0" fillId="0" borderId="52" xfId="12" applyNumberFormat="1" applyFont="1" applyBorder="1"/>
    <xf numFmtId="164" fontId="0" fillId="0" borderId="17" xfId="12" applyNumberFormat="1" applyFont="1" applyBorder="1"/>
    <xf numFmtId="164" fontId="0" fillId="0" borderId="60" xfId="0" applyNumberFormat="1" applyBorder="1"/>
    <xf numFmtId="164" fontId="0" fillId="0" borderId="18" xfId="12" applyNumberFormat="1" applyFont="1" applyBorder="1"/>
    <xf numFmtId="0" fontId="13" fillId="0" borderId="34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79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78" xfId="0" applyFont="1" applyBorder="1" applyAlignment="1">
      <alignment horizontal="center" vertical="center"/>
    </xf>
    <xf numFmtId="164" fontId="0" fillId="0" borderId="33" xfId="0" applyNumberFormat="1" applyBorder="1"/>
    <xf numFmtId="0" fontId="13" fillId="0" borderId="20" xfId="0" applyFont="1" applyBorder="1"/>
    <xf numFmtId="3" fontId="0" fillId="0" borderId="0" xfId="0" applyNumberFormat="1"/>
    <xf numFmtId="1" fontId="0" fillId="0" borderId="75" xfId="0" applyNumberFormat="1" applyBorder="1"/>
    <xf numFmtId="1" fontId="0" fillId="0" borderId="27" xfId="0" applyNumberFormat="1" applyBorder="1"/>
    <xf numFmtId="164" fontId="0" fillId="0" borderId="32" xfId="0" applyNumberFormat="1" applyBorder="1"/>
    <xf numFmtId="164" fontId="0" fillId="0" borderId="74" xfId="0" applyNumberFormat="1" applyBorder="1"/>
    <xf numFmtId="164" fontId="0" fillId="0" borderId="25" xfId="0" applyNumberFormat="1" applyBorder="1"/>
    <xf numFmtId="0" fontId="13" fillId="0" borderId="0" xfId="0" applyFont="1" applyFill="1" applyBorder="1"/>
    <xf numFmtId="164" fontId="13" fillId="0" borderId="0" xfId="0" applyNumberFormat="1" applyFont="1" applyBorder="1"/>
    <xf numFmtId="0" fontId="13" fillId="0" borderId="23" xfId="0" applyFont="1" applyBorder="1"/>
    <xf numFmtId="164" fontId="0" fillId="0" borderId="56" xfId="0" applyNumberFormat="1" applyBorder="1"/>
    <xf numFmtId="164" fontId="0" fillId="0" borderId="51" xfId="0" applyNumberFormat="1" applyBorder="1"/>
    <xf numFmtId="164" fontId="0" fillId="0" borderId="8" xfId="0" applyNumberFormat="1" applyBorder="1"/>
    <xf numFmtId="164" fontId="0" fillId="0" borderId="57" xfId="0" applyNumberFormat="1" applyBorder="1"/>
    <xf numFmtId="164" fontId="0" fillId="0" borderId="21" xfId="0" applyNumberFormat="1" applyBorder="1"/>
    <xf numFmtId="164" fontId="0" fillId="0" borderId="0" xfId="0" applyNumberFormat="1"/>
    <xf numFmtId="164" fontId="0" fillId="0" borderId="27" xfId="12" applyNumberFormat="1" applyFont="1" applyBorder="1"/>
    <xf numFmtId="0" fontId="13" fillId="0" borderId="0" xfId="0" applyFont="1"/>
    <xf numFmtId="0" fontId="13" fillId="0" borderId="66" xfId="0" applyFont="1" applyBorder="1"/>
    <xf numFmtId="164" fontId="0" fillId="0" borderId="32" xfId="12" applyNumberFormat="1" applyFont="1" applyBorder="1"/>
    <xf numFmtId="3" fontId="0" fillId="0" borderId="9" xfId="0" applyNumberFormat="1" applyBorder="1"/>
    <xf numFmtId="3" fontId="0" fillId="0" borderId="64" xfId="0" applyNumberFormat="1" applyBorder="1"/>
    <xf numFmtId="3" fontId="0" fillId="0" borderId="33" xfId="0" applyNumberFormat="1" applyBorder="1"/>
    <xf numFmtId="3" fontId="0" fillId="0" borderId="2" xfId="0" applyNumberFormat="1" applyBorder="1"/>
    <xf numFmtId="3" fontId="0" fillId="0" borderId="30" xfId="0" applyNumberFormat="1" applyBorder="1"/>
    <xf numFmtId="0" fontId="13" fillId="0" borderId="67" xfId="0" applyFont="1" applyBorder="1"/>
    <xf numFmtId="0" fontId="13" fillId="0" borderId="68" xfId="0" applyFont="1" applyBorder="1"/>
    <xf numFmtId="3" fontId="0" fillId="0" borderId="41" xfId="0" applyNumberFormat="1" applyBorder="1"/>
    <xf numFmtId="3" fontId="0" fillId="0" borderId="3" xfId="0" applyNumberFormat="1" applyBorder="1"/>
    <xf numFmtId="3" fontId="0" fillId="0" borderId="35" xfId="0" applyNumberFormat="1" applyBorder="1"/>
    <xf numFmtId="3" fontId="0" fillId="0" borderId="56" xfId="0" applyNumberFormat="1" applyBorder="1"/>
    <xf numFmtId="3" fontId="0" fillId="0" borderId="8" xfId="0" applyNumberFormat="1" applyBorder="1"/>
    <xf numFmtId="3" fontId="0" fillId="0" borderId="57" xfId="0" applyNumberFormat="1" applyBorder="1"/>
    <xf numFmtId="3" fontId="13" fillId="0" borderId="12" xfId="0" applyNumberFormat="1" applyFont="1" applyBorder="1"/>
    <xf numFmtId="3" fontId="13" fillId="0" borderId="20" xfId="0" applyNumberFormat="1" applyFont="1" applyBorder="1"/>
    <xf numFmtId="3" fontId="13" fillId="0" borderId="27" xfId="0" applyNumberFormat="1" applyFont="1" applyBorder="1"/>
    <xf numFmtId="164" fontId="0" fillId="0" borderId="23" xfId="12" applyNumberFormat="1" applyFont="1" applyBorder="1"/>
    <xf numFmtId="0" fontId="0" fillId="0" borderId="57" xfId="0" applyBorder="1"/>
    <xf numFmtId="164" fontId="0" fillId="0" borderId="13" xfId="0" applyNumberFormat="1" applyBorder="1"/>
    <xf numFmtId="164" fontId="0" fillId="0" borderId="12" xfId="12" applyNumberFormat="1" applyFont="1" applyBorder="1"/>
    <xf numFmtId="1" fontId="0" fillId="0" borderId="21" xfId="0" applyNumberFormat="1" applyBorder="1"/>
    <xf numFmtId="0" fontId="0" fillId="0" borderId="21" xfId="0" applyBorder="1"/>
    <xf numFmtId="1" fontId="0" fillId="0" borderId="19" xfId="0" applyNumberFormat="1" applyBorder="1"/>
    <xf numFmtId="1" fontId="0" fillId="0" borderId="46" xfId="0" applyNumberFormat="1" applyBorder="1"/>
    <xf numFmtId="164" fontId="0" fillId="0" borderId="21" xfId="12" applyNumberFormat="1" applyFont="1" applyBorder="1"/>
    <xf numFmtId="43" fontId="0" fillId="0" borderId="0" xfId="12" applyFont="1"/>
    <xf numFmtId="164" fontId="0" fillId="0" borderId="53" xfId="12" applyNumberFormat="1" applyFont="1" applyBorder="1"/>
    <xf numFmtId="164" fontId="0" fillId="0" borderId="54" xfId="12" applyNumberFormat="1" applyFont="1" applyBorder="1"/>
    <xf numFmtId="164" fontId="0" fillId="0" borderId="63" xfId="12" applyNumberFormat="1" applyFont="1" applyBorder="1"/>
    <xf numFmtId="0" fontId="16" fillId="0" borderId="0" xfId="0" applyFont="1"/>
    <xf numFmtId="0" fontId="15" fillId="3" borderId="19" xfId="6" applyFont="1" applyFill="1" applyBorder="1" applyAlignment="1" applyProtection="1">
      <alignment vertical="center"/>
    </xf>
    <xf numFmtId="164" fontId="15" fillId="3" borderId="38" xfId="7" applyNumberFormat="1" applyFont="1" applyFill="1" applyBorder="1" applyAlignment="1" applyProtection="1">
      <alignment horizontal="center" vertical="center" wrapText="1"/>
    </xf>
    <xf numFmtId="164" fontId="15" fillId="3" borderId="39" xfId="7" applyNumberFormat="1" applyFont="1" applyFill="1" applyBorder="1" applyAlignment="1" applyProtection="1">
      <alignment horizontal="center" vertical="center" wrapText="1"/>
    </xf>
    <xf numFmtId="43" fontId="15" fillId="3" borderId="19" xfId="7" applyFont="1" applyFill="1" applyBorder="1" applyAlignment="1" applyProtection="1">
      <alignment horizontal="center" wrapText="1"/>
    </xf>
    <xf numFmtId="164" fontId="15" fillId="3" borderId="13" xfId="7" applyNumberFormat="1" applyFont="1" applyFill="1" applyBorder="1" applyAlignment="1" applyProtection="1">
      <alignment vertical="center"/>
    </xf>
    <xf numFmtId="0" fontId="15" fillId="3" borderId="24" xfId="6" applyFont="1" applyFill="1" applyBorder="1" applyProtection="1"/>
    <xf numFmtId="43" fontId="15" fillId="3" borderId="24" xfId="7" applyFont="1" applyFill="1" applyBorder="1" applyProtection="1"/>
    <xf numFmtId="164" fontId="15" fillId="0" borderId="13" xfId="7" applyNumberFormat="1" applyFont="1" applyFill="1" applyBorder="1" applyAlignment="1" applyProtection="1">
      <alignment vertical="center"/>
    </xf>
    <xf numFmtId="3" fontId="15" fillId="0" borderId="32" xfId="7" applyNumberFormat="1" applyFont="1" applyFill="1" applyBorder="1" applyProtection="1"/>
    <xf numFmtId="3" fontId="15" fillId="0" borderId="9" xfId="7" applyNumberFormat="1" applyFont="1" applyFill="1" applyBorder="1" applyProtection="1"/>
    <xf numFmtId="3" fontId="15" fillId="0" borderId="64" xfId="7" applyNumberFormat="1" applyFont="1" applyFill="1" applyBorder="1" applyProtection="1"/>
    <xf numFmtId="3" fontId="15" fillId="0" borderId="33" xfId="7" applyNumberFormat="1" applyFont="1" applyFill="1" applyBorder="1" applyProtection="1"/>
    <xf numFmtId="3" fontId="15" fillId="0" borderId="2" xfId="7" applyNumberFormat="1" applyFont="1" applyFill="1" applyBorder="1" applyProtection="1"/>
    <xf numFmtId="3" fontId="15" fillId="0" borderId="30" xfId="7" applyNumberFormat="1" applyFont="1" applyFill="1" applyBorder="1" applyProtection="1"/>
    <xf numFmtId="164" fontId="16" fillId="0" borderId="0" xfId="12" applyNumberFormat="1" applyFont="1"/>
    <xf numFmtId="3" fontId="15" fillId="0" borderId="41" xfId="7" applyNumberFormat="1" applyFont="1" applyFill="1" applyBorder="1" applyProtection="1"/>
    <xf numFmtId="3" fontId="15" fillId="0" borderId="3" xfId="7" applyNumberFormat="1" applyFont="1" applyFill="1" applyBorder="1" applyProtection="1"/>
    <xf numFmtId="3" fontId="15" fillId="0" borderId="35" xfId="7" applyNumberFormat="1" applyFont="1" applyFill="1" applyBorder="1" applyProtection="1"/>
    <xf numFmtId="164" fontId="15" fillId="3" borderId="19" xfId="7" applyNumberFormat="1" applyFont="1" applyFill="1" applyBorder="1" applyAlignment="1" applyProtection="1">
      <alignment vertical="center"/>
    </xf>
    <xf numFmtId="3" fontId="15" fillId="3" borderId="31" xfId="7" applyNumberFormat="1" applyFont="1" applyFill="1" applyBorder="1" applyProtection="1"/>
    <xf numFmtId="164" fontId="15" fillId="0" borderId="0" xfId="7" applyNumberFormat="1" applyFont="1" applyFill="1" applyBorder="1" applyAlignment="1" applyProtection="1">
      <alignment vertical="center"/>
    </xf>
    <xf numFmtId="3" fontId="15" fillId="0" borderId="0" xfId="7" applyNumberFormat="1" applyFont="1" applyFill="1" applyBorder="1" applyProtection="1"/>
    <xf numFmtId="43" fontId="15" fillId="0" borderId="0" xfId="7" applyFont="1" applyFill="1" applyBorder="1" applyProtection="1"/>
    <xf numFmtId="0" fontId="15" fillId="3" borderId="13" xfId="6" applyFont="1" applyFill="1" applyBorder="1" applyAlignment="1" applyProtection="1">
      <alignment vertical="center"/>
    </xf>
    <xf numFmtId="3" fontId="15" fillId="3" borderId="14" xfId="7" applyNumberFormat="1" applyFont="1" applyFill="1" applyBorder="1" applyProtection="1"/>
    <xf numFmtId="3" fontId="18" fillId="3" borderId="14" xfId="7" applyNumberFormat="1" applyFont="1" applyFill="1" applyBorder="1" applyProtection="1"/>
    <xf numFmtId="43" fontId="18" fillId="3" borderId="14" xfId="7" applyFont="1" applyFill="1" applyBorder="1" applyProtection="1"/>
    <xf numFmtId="0" fontId="15" fillId="0" borderId="19" xfId="6" applyFont="1" applyFill="1" applyBorder="1" applyAlignment="1" applyProtection="1">
      <alignment vertical="center"/>
    </xf>
    <xf numFmtId="3" fontId="15" fillId="0" borderId="1" xfId="7" applyNumberFormat="1" applyFont="1" applyFill="1" applyBorder="1" applyProtection="1"/>
    <xf numFmtId="164" fontId="15" fillId="0" borderId="19" xfId="7" applyNumberFormat="1" applyFont="1" applyFill="1" applyBorder="1" applyAlignment="1" applyProtection="1">
      <alignment vertical="center"/>
    </xf>
    <xf numFmtId="3" fontId="15" fillId="3" borderId="20" xfId="6" applyNumberFormat="1" applyFont="1" applyFill="1" applyBorder="1" applyProtection="1"/>
    <xf numFmtId="3" fontId="15" fillId="0" borderId="0" xfId="6" applyNumberFormat="1" applyFont="1" applyFill="1" applyBorder="1" applyProtection="1"/>
    <xf numFmtId="0" fontId="16" fillId="0" borderId="49" xfId="0" applyFont="1" applyBorder="1"/>
    <xf numFmtId="3" fontId="15" fillId="3" borderId="14" xfId="6" applyNumberFormat="1" applyFont="1" applyFill="1" applyBorder="1" applyProtection="1"/>
    <xf numFmtId="43" fontId="15" fillId="3" borderId="14" xfId="7" applyFont="1" applyFill="1" applyBorder="1" applyProtection="1"/>
    <xf numFmtId="0" fontId="15" fillId="0" borderId="24" xfId="6" applyFont="1" applyFill="1" applyBorder="1" applyAlignment="1" applyProtection="1">
      <alignment vertical="center" wrapText="1"/>
    </xf>
    <xf numFmtId="3" fontId="15" fillId="0" borderId="24" xfId="6" applyNumberFormat="1" applyFont="1" applyFill="1" applyBorder="1" applyProtection="1"/>
    <xf numFmtId="43" fontId="15" fillId="0" borderId="24" xfId="7" applyFont="1" applyFill="1" applyBorder="1" applyProtection="1"/>
    <xf numFmtId="3" fontId="18" fillId="3" borderId="14" xfId="6" applyNumberFormat="1" applyFont="1" applyFill="1" applyBorder="1" applyProtection="1"/>
    <xf numFmtId="3" fontId="15" fillId="3" borderId="24" xfId="6" applyNumberFormat="1" applyFont="1" applyFill="1" applyBorder="1" applyProtection="1"/>
    <xf numFmtId="3" fontId="18" fillId="3" borderId="24" xfId="6" applyNumberFormat="1" applyFont="1" applyFill="1" applyBorder="1" applyProtection="1"/>
    <xf numFmtId="43" fontId="18" fillId="3" borderId="24" xfId="7" applyFont="1" applyFill="1" applyBorder="1" applyProtection="1"/>
    <xf numFmtId="3" fontId="15" fillId="3" borderId="31" xfId="6" applyNumberFormat="1" applyFont="1" applyFill="1" applyBorder="1" applyProtection="1"/>
    <xf numFmtId="164" fontId="15" fillId="0" borderId="60" xfId="7" applyNumberFormat="1" applyFont="1" applyFill="1" applyBorder="1" applyAlignment="1" applyProtection="1">
      <alignment vertical="center"/>
    </xf>
    <xf numFmtId="164" fontId="15" fillId="0" borderId="13" xfId="7" applyNumberFormat="1" applyFont="1" applyFill="1" applyBorder="1" applyAlignment="1" applyProtection="1">
      <alignment vertical="center" wrapText="1"/>
    </xf>
    <xf numFmtId="3" fontId="15" fillId="3" borderId="34" xfId="6" applyNumberFormat="1" applyFont="1" applyFill="1" applyBorder="1" applyProtection="1"/>
    <xf numFmtId="0" fontId="16" fillId="0" borderId="0" xfId="0" applyFont="1" applyBorder="1"/>
    <xf numFmtId="44" fontId="16" fillId="0" borderId="0" xfId="13" applyFont="1" applyBorder="1"/>
    <xf numFmtId="44" fontId="16" fillId="0" borderId="0" xfId="0" applyNumberFormat="1" applyFont="1" applyBorder="1"/>
    <xf numFmtId="164" fontId="15" fillId="0" borderId="19" xfId="7" applyNumberFormat="1" applyFont="1" applyFill="1" applyBorder="1" applyAlignment="1" applyProtection="1">
      <alignment vertical="center" wrapText="1"/>
    </xf>
    <xf numFmtId="3" fontId="15" fillId="3" borderId="19" xfId="6" applyNumberFormat="1" applyFont="1" applyFill="1" applyBorder="1" applyProtection="1"/>
    <xf numFmtId="165" fontId="16" fillId="0" borderId="0" xfId="0" applyNumberFormat="1" applyFont="1"/>
    <xf numFmtId="3" fontId="15" fillId="0" borderId="72" xfId="7" applyNumberFormat="1" applyFont="1" applyFill="1" applyBorder="1" applyProtection="1"/>
    <xf numFmtId="3" fontId="15" fillId="0" borderId="53" xfId="7" applyNumberFormat="1" applyFont="1" applyFill="1" applyBorder="1" applyProtection="1"/>
    <xf numFmtId="3" fontId="15" fillId="0" borderId="54" xfId="7" applyNumberFormat="1" applyFont="1" applyFill="1" applyBorder="1" applyProtection="1"/>
    <xf numFmtId="3" fontId="15" fillId="0" borderId="36" xfId="7" applyNumberFormat="1" applyFont="1" applyFill="1" applyBorder="1" applyProtection="1"/>
    <xf numFmtId="3" fontId="15" fillId="0" borderId="63" xfId="7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6" fillId="0" borderId="26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6" applyFont="1" applyAlignment="1" applyProtection="1">
      <alignment horizontal="center"/>
    </xf>
    <xf numFmtId="0" fontId="17" fillId="0" borderId="0" xfId="6" applyFont="1" applyAlignment="1">
      <alignment horizontal="center"/>
    </xf>
    <xf numFmtId="0" fontId="15" fillId="0" borderId="26" xfId="6" applyFont="1" applyBorder="1" applyAlignment="1" applyProtection="1">
      <alignment horizontal="center"/>
    </xf>
    <xf numFmtId="0" fontId="5" fillId="0" borderId="0" xfId="6" applyFont="1" applyAlignment="1" applyProtection="1">
      <alignment horizontal="center"/>
    </xf>
    <xf numFmtId="0" fontId="6" fillId="0" borderId="0" xfId="6" applyFont="1" applyAlignment="1">
      <alignment horizontal="center"/>
    </xf>
    <xf numFmtId="0" fontId="5" fillId="0" borderId="26" xfId="6" applyFont="1" applyBorder="1" applyAlignment="1" applyProtection="1">
      <alignment horizontal="center"/>
    </xf>
    <xf numFmtId="0" fontId="13" fillId="0" borderId="0" xfId="0" applyFont="1" applyFill="1" applyBorder="1" applyAlignment="1">
      <alignment horizontal="left" vertical="top" wrapText="1"/>
    </xf>
    <xf numFmtId="0" fontId="13" fillId="0" borderId="52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29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</cellXfs>
  <cellStyles count="14">
    <cellStyle name="Comma" xfId="12" builtinId="3"/>
    <cellStyle name="Comma 2" xfId="2"/>
    <cellStyle name="Comma 4" xfId="5"/>
    <cellStyle name="Comma 5" xfId="7"/>
    <cellStyle name="Comma 6" xfId="10"/>
    <cellStyle name="Currency" xfId="13" builtinId="4"/>
    <cellStyle name="Currency 5" xfId="8"/>
    <cellStyle name="Normal" xfId="0" builtinId="0"/>
    <cellStyle name="Normal 2" xfId="1"/>
    <cellStyle name="Normal 3" xfId="3"/>
    <cellStyle name="Normal 4" xfId="4"/>
    <cellStyle name="Normal 5" xfId="6"/>
    <cellStyle name="Normal 6" xfId="9"/>
    <cellStyle name="Percent 6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AGUADILLA PROMEDIO</a:t>
            </a:r>
            <a:r>
              <a:rPr lang="en-US" baseline="0"/>
              <a:t> DE FAMILIA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Region!$A$5:$A$14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Region!$B$5:$B$14</c:f>
              <c:numCache>
                <c:formatCode>_(* #,##0_);_(* \(#,##0\);_(* "-"??_);_(@_)</c:formatCode>
                <c:ptCount val="10"/>
                <c:pt idx="0">
                  <c:v>53006</c:v>
                </c:pt>
                <c:pt idx="1">
                  <c:v>53049</c:v>
                </c:pt>
                <c:pt idx="2">
                  <c:v>53019</c:v>
                </c:pt>
                <c:pt idx="3">
                  <c:v>52936</c:v>
                </c:pt>
                <c:pt idx="4">
                  <c:v>52763</c:v>
                </c:pt>
                <c:pt idx="5">
                  <c:v>52811</c:v>
                </c:pt>
                <c:pt idx="6">
                  <c:v>52698</c:v>
                </c:pt>
                <c:pt idx="7">
                  <c:v>52554</c:v>
                </c:pt>
                <c:pt idx="8">
                  <c:v>52490</c:v>
                </c:pt>
                <c:pt idx="9">
                  <c:v>52487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3-4847-A3EB-0A68183E6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5679872"/>
        <c:axId val="165681408"/>
        <c:axId val="0"/>
      </c:bar3DChart>
      <c:catAx>
        <c:axId val="165679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681408"/>
        <c:crosses val="autoZero"/>
        <c:auto val="1"/>
        <c:lblAlgn val="ctr"/>
        <c:lblOffset val="100"/>
        <c:noMultiLvlLbl val="0"/>
      </c:catAx>
      <c:valAx>
        <c:axId val="16568140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16567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 JUAN PROMEDIO DE FAMILIA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Region!$F$38:$F$47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Region!$G$38:$G$47</c:f>
              <c:numCache>
                <c:formatCode>_(* #,##0_);_(* \(#,##0\);_(* "-"??_);_(@_)</c:formatCode>
                <c:ptCount val="10"/>
                <c:pt idx="0">
                  <c:v>64337</c:v>
                </c:pt>
                <c:pt idx="1">
                  <c:v>64447</c:v>
                </c:pt>
                <c:pt idx="2">
                  <c:v>64345</c:v>
                </c:pt>
                <c:pt idx="3">
                  <c:v>64367</c:v>
                </c:pt>
                <c:pt idx="4">
                  <c:v>63986</c:v>
                </c:pt>
                <c:pt idx="5">
                  <c:v>64315</c:v>
                </c:pt>
                <c:pt idx="6">
                  <c:v>64349</c:v>
                </c:pt>
                <c:pt idx="7">
                  <c:v>64323</c:v>
                </c:pt>
                <c:pt idx="8">
                  <c:v>64149</c:v>
                </c:pt>
                <c:pt idx="9">
                  <c:v>64170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5-4F8D-9797-860141FA8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7938688"/>
        <c:axId val="167944576"/>
        <c:axId val="0"/>
      </c:bar3DChart>
      <c:catAx>
        <c:axId val="16793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944576"/>
        <c:crosses val="autoZero"/>
        <c:auto val="1"/>
        <c:lblAlgn val="ctr"/>
        <c:lblOffset val="100"/>
        <c:noMultiLvlLbl val="0"/>
      </c:catAx>
      <c:valAx>
        <c:axId val="1679445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7938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PROMEDIO FAMILIA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Region!$K$38:$K$47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Bayamón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Region!$L$38:$L$47</c:f>
              <c:numCache>
                <c:formatCode>_(* #,##0_);_(* \(#,##0\);_(* "-"??_);_(@_)</c:formatCode>
                <c:ptCount val="10"/>
                <c:pt idx="0">
                  <c:v>52755.166666666664</c:v>
                </c:pt>
                <c:pt idx="1">
                  <c:v>89847.083333333328</c:v>
                </c:pt>
                <c:pt idx="2">
                  <c:v>95787.666666666672</c:v>
                </c:pt>
                <c:pt idx="3">
                  <c:v>64268</c:v>
                </c:pt>
                <c:pt idx="4">
                  <c:v>58854.666666666664</c:v>
                </c:pt>
                <c:pt idx="5">
                  <c:v>35045.583333333336</c:v>
                </c:pt>
                <c:pt idx="6">
                  <c:v>56706.333333333336</c:v>
                </c:pt>
                <c:pt idx="7">
                  <c:v>55586.916666666664</c:v>
                </c:pt>
                <c:pt idx="8">
                  <c:v>95408.25</c:v>
                </c:pt>
                <c:pt idx="9">
                  <c:v>64234.583333333336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E-43E1-AE67-BBEFB2723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7973632"/>
        <c:axId val="167975168"/>
        <c:axId val="0"/>
      </c:bar3DChart>
      <c:catAx>
        <c:axId val="167973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975168"/>
        <c:crosses val="autoZero"/>
        <c:auto val="1"/>
        <c:lblAlgn val="ctr"/>
        <c:lblOffset val="100"/>
        <c:noMultiLvlLbl val="0"/>
      </c:catAx>
      <c:valAx>
        <c:axId val="16797516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797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AGUADILLA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Edad!$B$5:$C$5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Edad!$B$18:$C$18</c:f>
              <c:numCache>
                <c:formatCode>_(* #,##0_);_(* \(#,##0\);_(* "-"??_);_(@_)</c:formatCode>
                <c:ptCount val="2"/>
                <c:pt idx="0">
                  <c:v>27643.5</c:v>
                </c:pt>
                <c:pt idx="1">
                  <c:v>77311.583333333328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4-4059-B169-2A298CEA705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AGUADILLA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Edad!$D$5:$F$5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Edad!$D$18:$F$18</c:f>
              <c:numCache>
                <c:formatCode>_(* #,##0_);_(* \(#,##0\);_(* "-"??_);_(@_)</c:formatCode>
                <c:ptCount val="3"/>
                <c:pt idx="0">
                  <c:v>48406.666666666664</c:v>
                </c:pt>
                <c:pt idx="1">
                  <c:v>56544</c:v>
                </c:pt>
                <c:pt idx="2" formatCode="0">
                  <c:v>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A-4EB1-801D-A2682B131C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BAYAMON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Edad!$P$5:$Q$5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Edad!$P$18:$Q$18</c:f>
              <c:numCache>
                <c:formatCode>_(* #,##0_);_(* \(#,##0\);_(* "-"??_);_(@_)</c:formatCode>
                <c:ptCount val="2"/>
                <c:pt idx="0">
                  <c:v>57965.166666666664</c:v>
                </c:pt>
                <c:pt idx="1">
                  <c:v>132654.33333333334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3-4638-8178-2978D72417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ARECIBO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Edad!$K$5:$M$5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Edad!$K$18:$M$18</c:f>
              <c:numCache>
                <c:formatCode>_(* #,##0_);_(* \(#,##0\);_(* "-"??_);_(@_)</c:formatCode>
                <c:ptCount val="3"/>
                <c:pt idx="0">
                  <c:v>79677.083333333328</c:v>
                </c:pt>
                <c:pt idx="1">
                  <c:v>95020.583333333328</c:v>
                </c:pt>
                <c:pt idx="2" formatCode="0">
                  <c:v>18.416666666666668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E-4C6B-8448-A1701ABE695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ARECIBO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Edad!$I$5:$J$5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Edad!$I$18:$J$18</c:f>
              <c:numCache>
                <c:formatCode>_(* #,##0_);_(* \(#,##0\);_(* "-"??_);_(@_)</c:formatCode>
                <c:ptCount val="2"/>
                <c:pt idx="0">
                  <c:v>46945.083333333336</c:v>
                </c:pt>
                <c:pt idx="1">
                  <c:v>127764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6-4EAB-838E-AD905BCB16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BAYAMON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Edad!$R$5:$T$5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Edad!$R$18:$T$18</c:f>
              <c:numCache>
                <c:formatCode>_(* #,##0_);_(* \(#,##0\);_(* "-"??_);_(@_)</c:formatCode>
                <c:ptCount val="3"/>
                <c:pt idx="0">
                  <c:v>81114.583333333328</c:v>
                </c:pt>
                <c:pt idx="1">
                  <c:v>109490.08333333333</c:v>
                </c:pt>
                <c:pt idx="2" formatCode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3-4C5C-9865-E5A6AB16D94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CAGUAS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Edad!$W$5:$X$5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Edad!$W$18:$X$18</c:f>
              <c:numCache>
                <c:formatCode>_(* #,##0_);_(* \(#,##0\);_(* "-"??_);_(@_)</c:formatCode>
                <c:ptCount val="2"/>
                <c:pt idx="0">
                  <c:v>35276.75</c:v>
                </c:pt>
                <c:pt idx="1">
                  <c:v>89363.333333333328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5-473A-8F31-09B07793FF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CAGUAS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Edad!$Y$5:$AA$5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Edad!$Y$18:$AA$18</c:f>
              <c:numCache>
                <c:formatCode>0</c:formatCode>
                <c:ptCount val="3"/>
                <c:pt idx="0" formatCode="_(* #,##0_);_(* \(#,##0\);_(* &quot;-&quot;??_);_(@_)">
                  <c:v>54156.833333333336</c:v>
                </c:pt>
                <c:pt idx="1">
                  <c:v>70469</c:v>
                </c:pt>
                <c:pt idx="2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2-47A3-BAFC-D6C78A10DEC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ARECIBO PROMEDIO</a:t>
            </a:r>
            <a:r>
              <a:rPr lang="en-US" baseline="0"/>
              <a:t> DE FAMILIA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Region!$F$5:$F$14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Region!$G$5:$G$14</c:f>
              <c:numCache>
                <c:formatCode>_(* #,##0_);_(* \(#,##0\);_(* "-"??_);_(@_)</c:formatCode>
                <c:ptCount val="10"/>
                <c:pt idx="0">
                  <c:v>90435</c:v>
                </c:pt>
                <c:pt idx="1">
                  <c:v>90330</c:v>
                </c:pt>
                <c:pt idx="2">
                  <c:v>90023</c:v>
                </c:pt>
                <c:pt idx="3">
                  <c:v>89880</c:v>
                </c:pt>
                <c:pt idx="4">
                  <c:v>89686</c:v>
                </c:pt>
                <c:pt idx="5">
                  <c:v>89794</c:v>
                </c:pt>
                <c:pt idx="6">
                  <c:v>89805</c:v>
                </c:pt>
                <c:pt idx="7">
                  <c:v>89543</c:v>
                </c:pt>
                <c:pt idx="8">
                  <c:v>89402</c:v>
                </c:pt>
                <c:pt idx="9">
                  <c:v>89658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B-4EE9-8C5F-0E2ACFD87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5706368"/>
        <c:axId val="165712256"/>
        <c:axId val="0"/>
      </c:bar3DChart>
      <c:catAx>
        <c:axId val="165706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712256"/>
        <c:crosses val="autoZero"/>
        <c:auto val="1"/>
        <c:lblAlgn val="ctr"/>
        <c:lblOffset val="100"/>
        <c:noMultiLvlLbl val="0"/>
      </c:catAx>
      <c:valAx>
        <c:axId val="16571225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570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CAROLINA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Edad!$B$21:$C$21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Edad!$B$34:$C$34</c:f>
              <c:numCache>
                <c:formatCode>_(* #,##0_);_(* \(#,##0\);_(* "-"??_);_(@_)</c:formatCode>
                <c:ptCount val="2"/>
                <c:pt idx="0">
                  <c:v>35993.666666666664</c:v>
                </c:pt>
                <c:pt idx="1">
                  <c:v>79834.666666666672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7-48BF-9DB9-F0ED549C079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CAROLINA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Edad!$D$21:$F$21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Edad!$D$34:$F$34</c:f>
              <c:numCache>
                <c:formatCode>_(* #,##0_);_(* \(#,##0\);_(* "-"??_);_(@_)</c:formatCode>
                <c:ptCount val="3"/>
                <c:pt idx="0">
                  <c:v>48141.75</c:v>
                </c:pt>
                <c:pt idx="1">
                  <c:v>67673</c:v>
                </c:pt>
                <c:pt idx="2" formatCode="0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D-44CA-AAB5-5DDC7B7A62F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GUAYAMA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Edad!$I$21:$J$21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Edad!$I$34:$J$34</c:f>
              <c:numCache>
                <c:formatCode>_(* #,##0_);_(* \(#,##0\);_(* "-"??_);_(@_)</c:formatCode>
                <c:ptCount val="2"/>
                <c:pt idx="0">
                  <c:v>19219.583333333332</c:v>
                </c:pt>
                <c:pt idx="1">
                  <c:v>49107.333333333336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A-41D7-9714-88107AA4A3A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GUAYAMA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Edad!$K$21:$M$21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Edad!$K$34:$M$34</c:f>
              <c:numCache>
                <c:formatCode>_(* #,##0_);_(* \(#,##0\);_(* "-"??_);_(@_)</c:formatCode>
                <c:ptCount val="3"/>
                <c:pt idx="0">
                  <c:v>30285</c:v>
                </c:pt>
                <c:pt idx="1">
                  <c:v>38040</c:v>
                </c:pt>
                <c:pt idx="2" formatCode="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A-4B3E-ADD4-6861F2B7DBC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HUMACAO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Edad!$P$21:$Q$21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Edad!$P$34:$Q$34</c:f>
              <c:numCache>
                <c:formatCode>_(* #,##0_);_(* \(#,##0\);_(* "-"??_);_(@_)</c:formatCode>
                <c:ptCount val="2"/>
                <c:pt idx="0">
                  <c:v>30913.458333333332</c:v>
                </c:pt>
                <c:pt idx="1">
                  <c:v>77703.965277777766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3-4176-9936-E4BB01CF02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HUMACAO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Edad!$R$21:$T$21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Edad!$R$34:$T$34</c:f>
              <c:numCache>
                <c:formatCode>_(* #,##0_);_(* \(#,##0\);_(* "-"??_);_(@_)</c:formatCode>
                <c:ptCount val="3"/>
                <c:pt idx="0">
                  <c:v>47519.638888888883</c:v>
                </c:pt>
                <c:pt idx="1">
                  <c:v>61087.666666666664</c:v>
                </c:pt>
                <c:pt idx="2" formatCode="0">
                  <c:v>18.020833333333332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5-4AAF-B347-3B31390227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MAYAGÜEZ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Edad!$W$21:$X$21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Edad!$W$34:$X$34</c:f>
              <c:numCache>
                <c:formatCode>_(* #,##0_);_(* \(#,##0\);_(* "-"??_);_(@_)</c:formatCode>
                <c:ptCount val="2"/>
                <c:pt idx="0">
                  <c:v>29101.833333333332</c:v>
                </c:pt>
                <c:pt idx="1">
                  <c:v>79623.916666666672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A-4DA5-8DF7-FCF0CD96D6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MAYAGÜEZ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Edad!$Y$21:$AA$21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Edad!$Y$34:$AA$34</c:f>
              <c:numCache>
                <c:formatCode>_(* #,##0_);_(* \(#,##0\);_(* "-"??_);_(@_)</c:formatCode>
                <c:ptCount val="3"/>
                <c:pt idx="0">
                  <c:v>48147.25</c:v>
                </c:pt>
                <c:pt idx="1">
                  <c:v>60572.416666666664</c:v>
                </c:pt>
                <c:pt idx="2" formatCode="0">
                  <c:v>6.583333333333333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1-4C59-81A2-E4E614220B9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PONCE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Edad!$B$37:$C$37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Edad!$B$50:$C$50</c:f>
              <c:numCache>
                <c:formatCode>_(* #,##0_);_(* \(#,##0\);_(* "-"??_);_(@_)</c:formatCode>
                <c:ptCount val="2"/>
                <c:pt idx="0">
                  <c:v>56604.083333333336</c:v>
                </c:pt>
                <c:pt idx="1">
                  <c:v>140053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E-4AEE-AE67-C1D0D5B8F9B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PONCE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Edad!$D$37:$F$37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Edad!$D$50:$F$50</c:f>
              <c:numCache>
                <c:formatCode>_(* #,##0_);_(* \(#,##0\);_(* "-"??_);_(@_)</c:formatCode>
                <c:ptCount val="3"/>
                <c:pt idx="0">
                  <c:v>87920.666666666672</c:v>
                </c:pt>
                <c:pt idx="1">
                  <c:v>108716.16666666667</c:v>
                </c:pt>
                <c:pt idx="2" formatCode="0">
                  <c:v>29.75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F-4E7F-82FA-816BBD365A3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BAYAMÓN PROMEDIO DE FAMILIA</a:t>
            </a:r>
          </a:p>
        </c:rich>
      </c:tx>
      <c:layout>
        <c:manualLayout>
          <c:xMode val="edge"/>
          <c:yMode val="edge"/>
          <c:x val="0.37802077865266842"/>
          <c:y val="2.777777777777777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Region!$K$5:$K$14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Region!$L$5:$L$14</c:f>
              <c:numCache>
                <c:formatCode>_(* #,##0_);_(* \(#,##0\);_(* "-"??_);_(@_)</c:formatCode>
                <c:ptCount val="10"/>
                <c:pt idx="0">
                  <c:v>95483</c:v>
                </c:pt>
                <c:pt idx="1">
                  <c:v>96007</c:v>
                </c:pt>
                <c:pt idx="2">
                  <c:v>95746</c:v>
                </c:pt>
                <c:pt idx="3">
                  <c:v>95707</c:v>
                </c:pt>
                <c:pt idx="4">
                  <c:v>95381</c:v>
                </c:pt>
                <c:pt idx="5">
                  <c:v>95987</c:v>
                </c:pt>
                <c:pt idx="6">
                  <c:v>95842</c:v>
                </c:pt>
                <c:pt idx="7">
                  <c:v>95691</c:v>
                </c:pt>
                <c:pt idx="8">
                  <c:v>95698</c:v>
                </c:pt>
                <c:pt idx="9">
                  <c:v>95962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A-47AC-86BF-2E9D51A6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5737216"/>
        <c:axId val="165738752"/>
        <c:axId val="0"/>
      </c:bar3DChart>
      <c:catAx>
        <c:axId val="165737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738752"/>
        <c:crosses val="autoZero"/>
        <c:auto val="1"/>
        <c:lblAlgn val="ctr"/>
        <c:lblOffset val="100"/>
        <c:noMultiLvlLbl val="0"/>
      </c:catAx>
      <c:valAx>
        <c:axId val="16573875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5737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 JUAN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Edad!$I$37:$J$37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Edad!$I$50:$J$50</c:f>
              <c:numCache>
                <c:formatCode>_(* #,##0_);_(* \(#,##0\);_(* "-"??_);_(@_)</c:formatCode>
                <c:ptCount val="2"/>
                <c:pt idx="0">
                  <c:v>41128.833333333336</c:v>
                </c:pt>
                <c:pt idx="1">
                  <c:v>82291.583333333328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8-471C-A2E2-5D47A5A3DD4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 JUAN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Edad!$K$37:$M$37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Edad!$K$50:$M$50</c:f>
              <c:numCache>
                <c:formatCode>_(* #,##0_);_(* \(#,##0\);_(* "-"??_);_(@_)</c:formatCode>
                <c:ptCount val="3"/>
                <c:pt idx="0">
                  <c:v>49213.5</c:v>
                </c:pt>
                <c:pt idx="1">
                  <c:v>74200.083333333328</c:v>
                </c:pt>
                <c:pt idx="2" formatCode="General">
                  <c:v>12.083333333333334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AA7-9EDF-72A130F791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Promedio de Niños y Adultos 14-15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Edad!$P$37</c:f>
              <c:strCache>
                <c:ptCount val="1"/>
                <c:pt idx="0">
                  <c:v>Niños</c:v>
                </c:pt>
              </c:strCache>
            </c:strRef>
          </c:tx>
          <c:invertIfNegative val="0"/>
          <c:cat>
            <c:strRef>
              <c:f>Edad!$O$38:$O$47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Edad!$P$38:$P$47</c:f>
              <c:numCache>
                <c:formatCode>_(* #,##0_);_(* \(#,##0\);_(* "-"??_);_(@_)</c:formatCode>
                <c:ptCount val="10"/>
                <c:pt idx="0">
                  <c:v>27816.400000000001</c:v>
                </c:pt>
                <c:pt idx="1">
                  <c:v>46945.083333333336</c:v>
                </c:pt>
                <c:pt idx="2">
                  <c:v>57965.166666666664</c:v>
                </c:pt>
                <c:pt idx="3">
                  <c:v>35276.75</c:v>
                </c:pt>
                <c:pt idx="4">
                  <c:v>35993.666666666664</c:v>
                </c:pt>
                <c:pt idx="5">
                  <c:v>19219.583333333332</c:v>
                </c:pt>
                <c:pt idx="6">
                  <c:v>30913.458333333332</c:v>
                </c:pt>
                <c:pt idx="7">
                  <c:v>29101.833333333332</c:v>
                </c:pt>
                <c:pt idx="8">
                  <c:v>56604.083333333336</c:v>
                </c:pt>
                <c:pt idx="9">
                  <c:v>41128.833333333336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8-4693-B208-F6B663B01B47}"/>
            </c:ext>
          </c:extLst>
        </c:ser>
        <c:ser>
          <c:idx val="1"/>
          <c:order val="1"/>
          <c:tx>
            <c:strRef>
              <c:f>Edad!$Q$37</c:f>
              <c:strCache>
                <c:ptCount val="1"/>
                <c:pt idx="0">
                  <c:v>Adultos</c:v>
                </c:pt>
              </c:strCache>
            </c:strRef>
          </c:tx>
          <c:invertIfNegative val="0"/>
          <c:cat>
            <c:strRef>
              <c:f>Edad!$O$38:$O$47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Edad!$Q$38:$Q$47</c:f>
              <c:numCache>
                <c:formatCode>_(* #,##0_);_(* \(#,##0\);_(* "-"??_);_(@_)</c:formatCode>
                <c:ptCount val="10"/>
                <c:pt idx="0">
                  <c:v>77379.600000000006</c:v>
                </c:pt>
                <c:pt idx="1">
                  <c:v>127764</c:v>
                </c:pt>
                <c:pt idx="2">
                  <c:v>132654.33333333334</c:v>
                </c:pt>
                <c:pt idx="3">
                  <c:v>89363.333333333328</c:v>
                </c:pt>
                <c:pt idx="4">
                  <c:v>79834.666666666672</c:v>
                </c:pt>
                <c:pt idx="5">
                  <c:v>49107.333333333336</c:v>
                </c:pt>
                <c:pt idx="6">
                  <c:v>77703.965277777766</c:v>
                </c:pt>
                <c:pt idx="7">
                  <c:v>79623.916666666672</c:v>
                </c:pt>
                <c:pt idx="8">
                  <c:v>140053</c:v>
                </c:pt>
                <c:pt idx="9">
                  <c:v>82291.583333333328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8-4693-B208-F6B663B01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9722624"/>
        <c:axId val="169724160"/>
        <c:axId val="0"/>
      </c:bar3DChart>
      <c:catAx>
        <c:axId val="1697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9724160"/>
        <c:crosses val="autoZero"/>
        <c:auto val="1"/>
        <c:lblAlgn val="ctr"/>
        <c:lblOffset val="100"/>
        <c:noMultiLvlLbl val="0"/>
      </c:catAx>
      <c:valAx>
        <c:axId val="1697241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169722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Promedio por Genero 14-15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Edad!$R$37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Edad!$O$38:$O$47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Edad!$R$38:$R$47</c:f>
              <c:numCache>
                <c:formatCode>_(* #,##0_);_(* \(#,##0\);_(* "-"??_);_(@_)</c:formatCode>
                <c:ptCount val="10"/>
                <c:pt idx="0">
                  <c:v>48701.8</c:v>
                </c:pt>
                <c:pt idx="1">
                  <c:v>79677.083333333328</c:v>
                </c:pt>
                <c:pt idx="2">
                  <c:v>81114.583333333328</c:v>
                </c:pt>
                <c:pt idx="3">
                  <c:v>54156.833333333336</c:v>
                </c:pt>
                <c:pt idx="4">
                  <c:v>48141.75</c:v>
                </c:pt>
                <c:pt idx="5">
                  <c:v>30285</c:v>
                </c:pt>
                <c:pt idx="6">
                  <c:v>47519.638888888883</c:v>
                </c:pt>
                <c:pt idx="7">
                  <c:v>48147.25</c:v>
                </c:pt>
                <c:pt idx="8">
                  <c:v>87920.666666666672</c:v>
                </c:pt>
                <c:pt idx="9">
                  <c:v>49213.5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9-4D55-B48E-A33A421D0F83}"/>
            </c:ext>
          </c:extLst>
        </c:ser>
        <c:ser>
          <c:idx val="1"/>
          <c:order val="1"/>
          <c:tx>
            <c:strRef>
              <c:f>Edad!$S$37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Edad!$O$38:$O$47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Edad!$S$38:$S$47</c:f>
              <c:numCache>
                <c:formatCode>_(* #,##0_);_(* \(#,##0\);_(* "-"??_);_(@_)</c:formatCode>
                <c:ptCount val="10"/>
                <c:pt idx="0">
                  <c:v>56489.8</c:v>
                </c:pt>
                <c:pt idx="1">
                  <c:v>95020.583333333328</c:v>
                </c:pt>
                <c:pt idx="2">
                  <c:v>109490.08333333333</c:v>
                </c:pt>
                <c:pt idx="3">
                  <c:v>70469</c:v>
                </c:pt>
                <c:pt idx="4">
                  <c:v>67673</c:v>
                </c:pt>
                <c:pt idx="5">
                  <c:v>38040</c:v>
                </c:pt>
                <c:pt idx="6">
                  <c:v>61087.666666666664</c:v>
                </c:pt>
                <c:pt idx="7">
                  <c:v>60572.416666666664</c:v>
                </c:pt>
                <c:pt idx="8">
                  <c:v>108716.16666666667</c:v>
                </c:pt>
                <c:pt idx="9">
                  <c:v>74200.083333333328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9-4D55-B48E-A33A421D0F83}"/>
            </c:ext>
          </c:extLst>
        </c:ser>
        <c:ser>
          <c:idx val="2"/>
          <c:order val="2"/>
          <c:tx>
            <c:strRef>
              <c:f>Edad!$T$37</c:f>
              <c:strCache>
                <c:ptCount val="1"/>
                <c:pt idx="0">
                  <c:v>Otro</c:v>
                </c:pt>
              </c:strCache>
            </c:strRef>
          </c:tx>
          <c:invertIfNegative val="0"/>
          <c:cat>
            <c:strRef>
              <c:f>Edad!$O$38:$O$47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Edad!$T$38:$T$47</c:f>
              <c:numCache>
                <c:formatCode>_(* #,##0_);_(* \(#,##0\);_(* "-"??_);_(@_)</c:formatCode>
                <c:ptCount val="10"/>
                <c:pt idx="0" formatCode="General">
                  <c:v>7.8</c:v>
                </c:pt>
                <c:pt idx="1">
                  <c:v>18.416666666666668</c:v>
                </c:pt>
                <c:pt idx="2">
                  <c:v>24</c:v>
                </c:pt>
                <c:pt idx="3">
                  <c:v>20.5</c:v>
                </c:pt>
                <c:pt idx="4">
                  <c:v>23.5</c:v>
                </c:pt>
                <c:pt idx="5">
                  <c:v>3.5</c:v>
                </c:pt>
                <c:pt idx="6">
                  <c:v>18.020833333333332</c:v>
                </c:pt>
                <c:pt idx="7">
                  <c:v>6.583333333333333</c:v>
                </c:pt>
                <c:pt idx="8">
                  <c:v>29.75</c:v>
                </c:pt>
                <c:pt idx="9">
                  <c:v>12.083333333333334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39-4D55-B48E-A33A421D0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9771392"/>
        <c:axId val="169772928"/>
        <c:axId val="0"/>
      </c:bar3DChart>
      <c:catAx>
        <c:axId val="16977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9772928"/>
        <c:crosses val="autoZero"/>
        <c:auto val="1"/>
        <c:lblAlgn val="ctr"/>
        <c:lblOffset val="100"/>
        <c:noMultiLvlLbl val="0"/>
      </c:catAx>
      <c:valAx>
        <c:axId val="16977292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169771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200" b="1">
                <a:effectLst/>
              </a:rPr>
              <a:t>ESTADÍSTICA</a:t>
            </a:r>
            <a:r>
              <a:rPr lang="en-US" sz="1200" b="1" baseline="0">
                <a:effectLst/>
              </a:rPr>
              <a:t> DE PARTICIPANTES EN CASOS PAN ACTIVOS SELECCIONADOS POR GENEROS</a:t>
            </a:r>
            <a:endParaRPr lang="es-PR" sz="1100">
              <a:effectLst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500-446B-8132-D1ECC9D2E733}"/>
              </c:ext>
            </c:extLst>
          </c:dPt>
          <c:dLbls>
            <c:dLbl>
              <c:idx val="1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500-446B-8132-D1ECC9D2E7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Edad!$R$37:$T$37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Otro</c:v>
                </c:pt>
              </c:strCache>
            </c:strRef>
          </c:cat>
          <c:val>
            <c:numRef>
              <c:f>Edad!$R$48:$T$48</c:f>
              <c:numCache>
                <c:formatCode>_(* #,##0_);_(* \(#,##0\);_(* "-"??_);_(@_)</c:formatCode>
                <c:ptCount val="3"/>
                <c:pt idx="0">
                  <c:v>574878.10555555555</c:v>
                </c:pt>
                <c:pt idx="1">
                  <c:v>741758.8</c:v>
                </c:pt>
                <c:pt idx="2">
                  <c:v>164.15416666666667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0-446B-8132-D1ECC9D2E7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Adulto vs. Niños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Edad!$P$37:$Q$37</c:f>
              <c:strCache>
                <c:ptCount val="2"/>
                <c:pt idx="0">
                  <c:v>Niños</c:v>
                </c:pt>
                <c:pt idx="1">
                  <c:v>Adultos</c:v>
                </c:pt>
              </c:strCache>
            </c:strRef>
          </c:cat>
          <c:val>
            <c:numRef>
              <c:f>Edad!$P$48:$Q$48</c:f>
              <c:numCache>
                <c:formatCode>_(* #,##0_);_(* \(#,##0\);_(* "-"??_);_(@_)</c:formatCode>
                <c:ptCount val="2"/>
                <c:pt idx="0">
                  <c:v>380964.85833333328</c:v>
                </c:pt>
                <c:pt idx="1">
                  <c:v>935775.73194444447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9-47C9-8AD0-AF68DD31B22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CAGUAS PROMEDIO DE FAMILIA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Region!$P$5:$P$14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Region!$Q$5:$Q$14</c:f>
              <c:numCache>
                <c:formatCode>_(* #,##0_);_(* \(#,##0\);_(* "-"??_);_(@_)</c:formatCode>
                <c:ptCount val="10"/>
                <c:pt idx="0">
                  <c:v>64599</c:v>
                </c:pt>
                <c:pt idx="1">
                  <c:v>64508</c:v>
                </c:pt>
                <c:pt idx="2">
                  <c:v>64472</c:v>
                </c:pt>
                <c:pt idx="3">
                  <c:v>64396</c:v>
                </c:pt>
                <c:pt idx="4">
                  <c:v>64173</c:v>
                </c:pt>
                <c:pt idx="5">
                  <c:v>64316</c:v>
                </c:pt>
                <c:pt idx="6">
                  <c:v>64318</c:v>
                </c:pt>
                <c:pt idx="7">
                  <c:v>64114</c:v>
                </c:pt>
                <c:pt idx="8">
                  <c:v>64116</c:v>
                </c:pt>
                <c:pt idx="9">
                  <c:v>64149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1-4F13-A9C4-43CB888C2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7398016"/>
        <c:axId val="167416192"/>
        <c:axId val="0"/>
      </c:bar3DChart>
      <c:catAx>
        <c:axId val="167398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416192"/>
        <c:crosses val="autoZero"/>
        <c:auto val="1"/>
        <c:lblAlgn val="ctr"/>
        <c:lblOffset val="100"/>
        <c:noMultiLvlLbl val="0"/>
      </c:catAx>
      <c:valAx>
        <c:axId val="1674161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7398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CAROLINA PROMEDIO DE FAMILIA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Region!$A$21:$A$30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Region!$B$21:$B$30</c:f>
              <c:numCache>
                <c:formatCode>_(* #,##0_);_(* \(#,##0\);_(* "-"??_);_(@_)</c:formatCode>
                <c:ptCount val="10"/>
                <c:pt idx="0">
                  <c:v>58858</c:v>
                </c:pt>
                <c:pt idx="1">
                  <c:v>58891</c:v>
                </c:pt>
                <c:pt idx="2">
                  <c:v>58956</c:v>
                </c:pt>
                <c:pt idx="3">
                  <c:v>59006</c:v>
                </c:pt>
                <c:pt idx="4">
                  <c:v>58753</c:v>
                </c:pt>
                <c:pt idx="5">
                  <c:v>58975</c:v>
                </c:pt>
                <c:pt idx="6">
                  <c:v>59021</c:v>
                </c:pt>
                <c:pt idx="7">
                  <c:v>58878</c:v>
                </c:pt>
                <c:pt idx="8">
                  <c:v>58789</c:v>
                </c:pt>
                <c:pt idx="9">
                  <c:v>58850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8-4FCB-9336-E0DF17D99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7441152"/>
        <c:axId val="167442688"/>
        <c:axId val="0"/>
      </c:bar3DChart>
      <c:catAx>
        <c:axId val="167441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442688"/>
        <c:crosses val="autoZero"/>
        <c:auto val="1"/>
        <c:lblAlgn val="ctr"/>
        <c:lblOffset val="100"/>
        <c:noMultiLvlLbl val="0"/>
      </c:catAx>
      <c:valAx>
        <c:axId val="1674426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744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GUAYAMA PROMEDIO DE FAMILIA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Region!$F$21:$F$30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Region!$G$21:$G$30</c:f>
              <c:numCache>
                <c:formatCode>_(* #,##0.0_);_(* \(#,##0.0\);_(* "-"??_);_(@_)</c:formatCode>
                <c:ptCount val="10"/>
                <c:pt idx="0">
                  <c:v>35206</c:v>
                </c:pt>
                <c:pt idx="1">
                  <c:v>35174</c:v>
                </c:pt>
                <c:pt idx="2">
                  <c:v>35000</c:v>
                </c:pt>
                <c:pt idx="3">
                  <c:v>35004</c:v>
                </c:pt>
                <c:pt idx="4">
                  <c:v>34952</c:v>
                </c:pt>
                <c:pt idx="5">
                  <c:v>35044</c:v>
                </c:pt>
                <c:pt idx="6">
                  <c:v>35110</c:v>
                </c:pt>
                <c:pt idx="7">
                  <c:v>35044</c:v>
                </c:pt>
                <c:pt idx="8">
                  <c:v>34998</c:v>
                </c:pt>
                <c:pt idx="9">
                  <c:v>34970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1-4F2B-A07A-3A38614C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7475840"/>
        <c:axId val="167481728"/>
        <c:axId val="0"/>
      </c:bar3DChart>
      <c:catAx>
        <c:axId val="167475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481728"/>
        <c:crosses val="autoZero"/>
        <c:auto val="1"/>
        <c:lblAlgn val="ctr"/>
        <c:lblOffset val="100"/>
        <c:noMultiLvlLbl val="0"/>
      </c:catAx>
      <c:valAx>
        <c:axId val="167481728"/>
        <c:scaling>
          <c:orientation val="minMax"/>
        </c:scaling>
        <c:delete val="0"/>
        <c:axPos val="l"/>
        <c:majorGridlines/>
        <c:numFmt formatCode="_(* #,##0.0_);_(* \(#,##0.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7475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HUMACAO PROMEDIO DE FAMILIA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Region!$K$21:$K$30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Region!$L$21:$L$30</c:f>
              <c:numCache>
                <c:formatCode>_(* #,##0_);_(* \(#,##0\);_(* "-"??_);_(@_)</c:formatCode>
                <c:ptCount val="10"/>
                <c:pt idx="0">
                  <c:v>57238</c:v>
                </c:pt>
                <c:pt idx="1">
                  <c:v>57243</c:v>
                </c:pt>
                <c:pt idx="2">
                  <c:v>57119</c:v>
                </c:pt>
                <c:pt idx="3">
                  <c:v>57046</c:v>
                </c:pt>
                <c:pt idx="4">
                  <c:v>56734</c:v>
                </c:pt>
                <c:pt idx="5">
                  <c:v>56804</c:v>
                </c:pt>
                <c:pt idx="6">
                  <c:v>56704</c:v>
                </c:pt>
                <c:pt idx="7">
                  <c:v>56453</c:v>
                </c:pt>
                <c:pt idx="8">
                  <c:v>56259</c:v>
                </c:pt>
                <c:pt idx="9">
                  <c:v>56353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D-4547-8BE1-F342D7C42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7502592"/>
        <c:axId val="167504128"/>
        <c:axId val="0"/>
      </c:bar3DChart>
      <c:catAx>
        <c:axId val="167502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504128"/>
        <c:crosses val="autoZero"/>
        <c:auto val="1"/>
        <c:lblAlgn val="ctr"/>
        <c:lblOffset val="100"/>
        <c:noMultiLvlLbl val="0"/>
      </c:catAx>
      <c:valAx>
        <c:axId val="16750412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7502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MAYAGÜEZ PROMEDIO DE FAMILIA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Region!$P$21:$P$30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Region!$Q$21:$Q$30</c:f>
              <c:numCache>
                <c:formatCode>_(* #,##0_);_(* \(#,##0\);_(* "-"??_);_(@_)</c:formatCode>
                <c:ptCount val="10"/>
                <c:pt idx="0">
                  <c:v>55865</c:v>
                </c:pt>
                <c:pt idx="1">
                  <c:v>55918</c:v>
                </c:pt>
                <c:pt idx="2">
                  <c:v>55853</c:v>
                </c:pt>
                <c:pt idx="3">
                  <c:v>55789</c:v>
                </c:pt>
                <c:pt idx="4">
                  <c:v>55522</c:v>
                </c:pt>
                <c:pt idx="5">
                  <c:v>55632</c:v>
                </c:pt>
                <c:pt idx="6">
                  <c:v>55642</c:v>
                </c:pt>
                <c:pt idx="7">
                  <c:v>55480</c:v>
                </c:pt>
                <c:pt idx="8">
                  <c:v>55402</c:v>
                </c:pt>
                <c:pt idx="9">
                  <c:v>55404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2-44D5-B56E-A5475B957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7541376"/>
        <c:axId val="167551360"/>
        <c:axId val="0"/>
      </c:bar3DChart>
      <c:catAx>
        <c:axId val="16754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551360"/>
        <c:crosses val="autoZero"/>
        <c:auto val="1"/>
        <c:lblAlgn val="ctr"/>
        <c:lblOffset val="100"/>
        <c:noMultiLvlLbl val="0"/>
      </c:catAx>
      <c:valAx>
        <c:axId val="1675513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7541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PONCE PROMEDIO DE FAMILIA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Region!$A$38:$A$47</c:f>
              <c:strCache>
                <c:ptCount val="10"/>
                <c:pt idx="0">
                  <c:v>Octubre 14</c:v>
                </c:pt>
                <c:pt idx="1">
                  <c:v>Noviembre 14</c:v>
                </c:pt>
                <c:pt idx="2">
                  <c:v>Diciembre 14</c:v>
                </c:pt>
                <c:pt idx="3">
                  <c:v>Enero 15</c:v>
                </c:pt>
                <c:pt idx="4">
                  <c:v>Febrero 15</c:v>
                </c:pt>
                <c:pt idx="5">
                  <c:v>Marzo 15</c:v>
                </c:pt>
                <c:pt idx="6">
                  <c:v>Abril 15</c:v>
                </c:pt>
                <c:pt idx="7">
                  <c:v>Mayo 15</c:v>
                </c:pt>
                <c:pt idx="8">
                  <c:v>Junio 15</c:v>
                </c:pt>
                <c:pt idx="9">
                  <c:v>Julio 15</c:v>
                </c:pt>
              </c:strCache>
            </c:strRef>
          </c:cat>
          <c:val>
            <c:numRef>
              <c:f>Region!$B$38:$B$47</c:f>
              <c:numCache>
                <c:formatCode>_(* #,##0_);_(* \(#,##0\);_(* "-"??_);_(@_)</c:formatCode>
                <c:ptCount val="10"/>
                <c:pt idx="0">
                  <c:v>95802</c:v>
                </c:pt>
                <c:pt idx="1">
                  <c:v>95632</c:v>
                </c:pt>
                <c:pt idx="2">
                  <c:v>95572</c:v>
                </c:pt>
                <c:pt idx="3">
                  <c:v>95479</c:v>
                </c:pt>
                <c:pt idx="4">
                  <c:v>95324</c:v>
                </c:pt>
                <c:pt idx="5">
                  <c:v>95381</c:v>
                </c:pt>
                <c:pt idx="6">
                  <c:v>95479</c:v>
                </c:pt>
                <c:pt idx="7">
                  <c:v>95231</c:v>
                </c:pt>
                <c:pt idx="8">
                  <c:v>95132</c:v>
                </c:pt>
                <c:pt idx="9">
                  <c:v>95265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E-480C-A7CA-00A0ABBFC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7912192"/>
        <c:axId val="167913728"/>
        <c:axId val="0"/>
      </c:bar3DChart>
      <c:catAx>
        <c:axId val="16791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913728"/>
        <c:crosses val="autoZero"/>
        <c:auto val="1"/>
        <c:lblAlgn val="ctr"/>
        <c:lblOffset val="100"/>
        <c:noMultiLvlLbl val="0"/>
      </c:catAx>
      <c:valAx>
        <c:axId val="16791372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16791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18" Type="http://schemas.openxmlformats.org/officeDocument/2006/relationships/chart" Target="../charts/chart29.xml"/><Relationship Id="rId3" Type="http://schemas.openxmlformats.org/officeDocument/2006/relationships/chart" Target="../charts/chart14.xml"/><Relationship Id="rId21" Type="http://schemas.openxmlformats.org/officeDocument/2006/relationships/chart" Target="../charts/chart32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17" Type="http://schemas.openxmlformats.org/officeDocument/2006/relationships/chart" Target="../charts/chart28.xml"/><Relationship Id="rId2" Type="http://schemas.openxmlformats.org/officeDocument/2006/relationships/chart" Target="../charts/chart13.xml"/><Relationship Id="rId16" Type="http://schemas.openxmlformats.org/officeDocument/2006/relationships/chart" Target="../charts/chart27.xml"/><Relationship Id="rId20" Type="http://schemas.openxmlformats.org/officeDocument/2006/relationships/chart" Target="../charts/chart31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24" Type="http://schemas.openxmlformats.org/officeDocument/2006/relationships/chart" Target="../charts/chart35.xml"/><Relationship Id="rId5" Type="http://schemas.openxmlformats.org/officeDocument/2006/relationships/chart" Target="../charts/chart16.xml"/><Relationship Id="rId15" Type="http://schemas.openxmlformats.org/officeDocument/2006/relationships/chart" Target="../charts/chart26.xml"/><Relationship Id="rId23" Type="http://schemas.openxmlformats.org/officeDocument/2006/relationships/chart" Target="../charts/chart34.xml"/><Relationship Id="rId10" Type="http://schemas.openxmlformats.org/officeDocument/2006/relationships/chart" Target="../charts/chart21.xml"/><Relationship Id="rId19" Type="http://schemas.openxmlformats.org/officeDocument/2006/relationships/chart" Target="../charts/chart30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Relationship Id="rId22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104775</xdr:rowOff>
    </xdr:from>
    <xdr:to>
      <xdr:col>5</xdr:col>
      <xdr:colOff>581025</xdr:colOff>
      <xdr:row>69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80962</xdr:colOff>
      <xdr:row>55</xdr:row>
      <xdr:rowOff>161925</xdr:rowOff>
    </xdr:from>
    <xdr:to>
      <xdr:col>11</xdr:col>
      <xdr:colOff>595312</xdr:colOff>
      <xdr:row>70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309562</xdr:colOff>
      <xdr:row>55</xdr:row>
      <xdr:rowOff>161925</xdr:rowOff>
    </xdr:from>
    <xdr:to>
      <xdr:col>18</xdr:col>
      <xdr:colOff>119062</xdr:colOff>
      <xdr:row>70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490537</xdr:colOff>
      <xdr:row>55</xdr:row>
      <xdr:rowOff>161925</xdr:rowOff>
    </xdr:from>
    <xdr:to>
      <xdr:col>25</xdr:col>
      <xdr:colOff>452437</xdr:colOff>
      <xdr:row>70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133350</xdr:rowOff>
    </xdr:from>
    <xdr:to>
      <xdr:col>5</xdr:col>
      <xdr:colOff>581025</xdr:colOff>
      <xdr:row>86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890587</xdr:colOff>
      <xdr:row>71</xdr:row>
      <xdr:rowOff>161925</xdr:rowOff>
    </xdr:from>
    <xdr:to>
      <xdr:col>11</xdr:col>
      <xdr:colOff>471487</xdr:colOff>
      <xdr:row>86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42862</xdr:colOff>
      <xdr:row>71</xdr:row>
      <xdr:rowOff>180975</xdr:rowOff>
    </xdr:from>
    <xdr:to>
      <xdr:col>17</xdr:col>
      <xdr:colOff>623887</xdr:colOff>
      <xdr:row>86</xdr:row>
      <xdr:rowOff>66675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490537</xdr:colOff>
      <xdr:row>72</xdr:row>
      <xdr:rowOff>47625</xdr:rowOff>
    </xdr:from>
    <xdr:to>
      <xdr:col>25</xdr:col>
      <xdr:colOff>452437</xdr:colOff>
      <xdr:row>86</xdr:row>
      <xdr:rowOff>123825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86</xdr:row>
      <xdr:rowOff>57150</xdr:rowOff>
    </xdr:from>
    <xdr:to>
      <xdr:col>5</xdr:col>
      <xdr:colOff>581025</xdr:colOff>
      <xdr:row>100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909637</xdr:colOff>
      <xdr:row>88</xdr:row>
      <xdr:rowOff>57150</xdr:rowOff>
    </xdr:from>
    <xdr:to>
      <xdr:col>11</xdr:col>
      <xdr:colOff>490537</xdr:colOff>
      <xdr:row>102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33337</xdr:colOff>
      <xdr:row>88</xdr:row>
      <xdr:rowOff>66675</xdr:rowOff>
    </xdr:from>
    <xdr:to>
      <xdr:col>17</xdr:col>
      <xdr:colOff>614362</xdr:colOff>
      <xdr:row>102</xdr:row>
      <xdr:rowOff>142875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56</xdr:row>
      <xdr:rowOff>142875</xdr:rowOff>
    </xdr:from>
    <xdr:to>
      <xdr:col>3</xdr:col>
      <xdr:colOff>400050</xdr:colOff>
      <xdr:row>65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66</xdr:row>
      <xdr:rowOff>85725</xdr:rowOff>
    </xdr:from>
    <xdr:to>
      <xdr:col>3</xdr:col>
      <xdr:colOff>409575</xdr:colOff>
      <xdr:row>76</xdr:row>
      <xdr:rowOff>38099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561975</xdr:colOff>
      <xdr:row>56</xdr:row>
      <xdr:rowOff>28575</xdr:rowOff>
    </xdr:from>
    <xdr:to>
      <xdr:col>13</xdr:col>
      <xdr:colOff>95251</xdr:colOff>
      <xdr:row>65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147638</xdr:colOff>
      <xdr:row>67</xdr:row>
      <xdr:rowOff>38100</xdr:rowOff>
    </xdr:from>
    <xdr:to>
      <xdr:col>7</xdr:col>
      <xdr:colOff>781050</xdr:colOff>
      <xdr:row>75</xdr:row>
      <xdr:rowOff>161924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223837</xdr:colOff>
      <xdr:row>56</xdr:row>
      <xdr:rowOff>161925</xdr:rowOff>
    </xdr:from>
    <xdr:to>
      <xdr:col>7</xdr:col>
      <xdr:colOff>781050</xdr:colOff>
      <xdr:row>65</xdr:row>
      <xdr:rowOff>133349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585787</xdr:colOff>
      <xdr:row>67</xdr:row>
      <xdr:rowOff>85725</xdr:rowOff>
    </xdr:from>
    <xdr:to>
      <xdr:col>13</xdr:col>
      <xdr:colOff>19050</xdr:colOff>
      <xdr:row>75</xdr:row>
      <xdr:rowOff>76199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300037</xdr:colOff>
      <xdr:row>55</xdr:row>
      <xdr:rowOff>142875</xdr:rowOff>
    </xdr:from>
    <xdr:to>
      <xdr:col>18</xdr:col>
      <xdr:colOff>523875</xdr:colOff>
      <xdr:row>65</xdr:row>
      <xdr:rowOff>9525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233362</xdr:colOff>
      <xdr:row>67</xdr:row>
      <xdr:rowOff>114300</xdr:rowOff>
    </xdr:from>
    <xdr:to>
      <xdr:col>18</xdr:col>
      <xdr:colOff>219075</xdr:colOff>
      <xdr:row>76</xdr:row>
      <xdr:rowOff>85724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78</xdr:row>
      <xdr:rowOff>171450</xdr:rowOff>
    </xdr:from>
    <xdr:to>
      <xdr:col>3</xdr:col>
      <xdr:colOff>209550</xdr:colOff>
      <xdr:row>86</xdr:row>
      <xdr:rowOff>180976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89</xdr:row>
      <xdr:rowOff>180975</xdr:rowOff>
    </xdr:from>
    <xdr:to>
      <xdr:col>3</xdr:col>
      <xdr:colOff>304800</xdr:colOff>
      <xdr:row>99</xdr:row>
      <xdr:rowOff>76199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633412</xdr:colOff>
      <xdr:row>78</xdr:row>
      <xdr:rowOff>123824</xdr:rowOff>
    </xdr:from>
    <xdr:to>
      <xdr:col>7</xdr:col>
      <xdr:colOff>676275</xdr:colOff>
      <xdr:row>87</xdr:row>
      <xdr:rowOff>114299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595312</xdr:colOff>
      <xdr:row>90</xdr:row>
      <xdr:rowOff>95250</xdr:rowOff>
    </xdr:from>
    <xdr:to>
      <xdr:col>7</xdr:col>
      <xdr:colOff>666750</xdr:colOff>
      <xdr:row>99</xdr:row>
      <xdr:rowOff>9524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309562</xdr:colOff>
      <xdr:row>78</xdr:row>
      <xdr:rowOff>9524</xdr:rowOff>
    </xdr:from>
    <xdr:to>
      <xdr:col>13</xdr:col>
      <xdr:colOff>114300</xdr:colOff>
      <xdr:row>88</xdr:row>
      <xdr:rowOff>57149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490537</xdr:colOff>
      <xdr:row>89</xdr:row>
      <xdr:rowOff>114300</xdr:rowOff>
    </xdr:from>
    <xdr:to>
      <xdr:col>12</xdr:col>
      <xdr:colOff>266700</xdr:colOff>
      <xdr:row>97</xdr:row>
      <xdr:rowOff>133350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71437</xdr:colOff>
      <xdr:row>78</xdr:row>
      <xdr:rowOff>171449</xdr:rowOff>
    </xdr:from>
    <xdr:to>
      <xdr:col>17</xdr:col>
      <xdr:colOff>371475</xdr:colOff>
      <xdr:row>88</xdr:row>
      <xdr:rowOff>9524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128587</xdr:colOff>
      <xdr:row>89</xdr:row>
      <xdr:rowOff>180975</xdr:rowOff>
    </xdr:from>
    <xdr:to>
      <xdr:col>17</xdr:col>
      <xdr:colOff>400050</xdr:colOff>
      <xdr:row>99</xdr:row>
      <xdr:rowOff>9525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101</xdr:row>
      <xdr:rowOff>28575</xdr:rowOff>
    </xdr:from>
    <xdr:to>
      <xdr:col>3</xdr:col>
      <xdr:colOff>280988</xdr:colOff>
      <xdr:row>110</xdr:row>
      <xdr:rowOff>85725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111</xdr:row>
      <xdr:rowOff>57149</xdr:rowOff>
    </xdr:from>
    <xdr:to>
      <xdr:col>3</xdr:col>
      <xdr:colOff>185738</xdr:colOff>
      <xdr:row>120</xdr:row>
      <xdr:rowOff>28574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71437</xdr:colOff>
      <xdr:row>101</xdr:row>
      <xdr:rowOff>28574</xdr:rowOff>
    </xdr:from>
    <xdr:to>
      <xdr:col>7</xdr:col>
      <xdr:colOff>885825</xdr:colOff>
      <xdr:row>110</xdr:row>
      <xdr:rowOff>152399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100012</xdr:colOff>
      <xdr:row>112</xdr:row>
      <xdr:rowOff>95249</xdr:rowOff>
    </xdr:from>
    <xdr:to>
      <xdr:col>8</xdr:col>
      <xdr:colOff>104775</xdr:colOff>
      <xdr:row>122</xdr:row>
      <xdr:rowOff>123824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28575</xdr:colOff>
      <xdr:row>35</xdr:row>
      <xdr:rowOff>14287</xdr:rowOff>
    </xdr:from>
    <xdr:to>
      <xdr:col>28</xdr:col>
      <xdr:colOff>9525</xdr:colOff>
      <xdr:row>49</xdr:row>
      <xdr:rowOff>52387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21</xdr:col>
      <xdr:colOff>66675</xdr:colOff>
      <xdr:row>51</xdr:row>
      <xdr:rowOff>23812</xdr:rowOff>
    </xdr:from>
    <xdr:to>
      <xdr:col>28</xdr:col>
      <xdr:colOff>47625</xdr:colOff>
      <xdr:row>65</xdr:row>
      <xdr:rowOff>100012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21</xdr:col>
      <xdr:colOff>200025</xdr:colOff>
      <xdr:row>66</xdr:row>
      <xdr:rowOff>152400</xdr:rowOff>
    </xdr:from>
    <xdr:to>
      <xdr:col>26</xdr:col>
      <xdr:colOff>552450</xdr:colOff>
      <xdr:row>76</xdr:row>
      <xdr:rowOff>176212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28</xdr:col>
      <xdr:colOff>409575</xdr:colOff>
      <xdr:row>51</xdr:row>
      <xdr:rowOff>61912</xdr:rowOff>
    </xdr:from>
    <xdr:to>
      <xdr:col>36</xdr:col>
      <xdr:colOff>104775</xdr:colOff>
      <xdr:row>65</xdr:row>
      <xdr:rowOff>138112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34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4" sqref="H4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7.140625" style="33" customWidth="1"/>
    <col min="4" max="4" width="16.7109375" style="33" bestFit="1" customWidth="1"/>
    <col min="5" max="5" width="14" style="33" customWidth="1"/>
    <col min="6" max="6" width="15.7109375" style="33" bestFit="1" customWidth="1"/>
    <col min="7" max="7" width="8.42578125" style="33" bestFit="1" customWidth="1"/>
    <col min="8" max="8" width="13.85546875" style="33" customWidth="1"/>
    <col min="9" max="9" width="16.7109375" style="33" bestFit="1" customWidth="1"/>
    <col min="10" max="246" width="9.140625" style="33"/>
    <col min="247" max="247" width="18.7109375" style="33" bestFit="1" customWidth="1"/>
    <col min="248" max="248" width="9.140625" style="33"/>
    <col min="249" max="249" width="10.28515625" style="33" customWidth="1"/>
    <col min="250" max="250" width="12.7109375" style="33" bestFit="1" customWidth="1"/>
    <col min="251" max="251" width="10.85546875" style="33" customWidth="1"/>
    <col min="252" max="252" width="19.140625" style="33" bestFit="1" customWidth="1"/>
    <col min="253" max="253" width="9.140625" style="33"/>
    <col min="254" max="254" width="9.42578125" style="33" customWidth="1"/>
    <col min="255" max="255" width="11.140625" style="33" customWidth="1"/>
    <col min="256" max="256" width="10.42578125" style="33" bestFit="1" customWidth="1"/>
    <col min="257" max="257" width="19.140625" style="33" bestFit="1" customWidth="1"/>
    <col min="258" max="258" width="9.140625" style="33"/>
    <col min="259" max="259" width="9.5703125" style="33" customWidth="1"/>
    <col min="260" max="260" width="9.140625" style="33"/>
    <col min="261" max="261" width="10.42578125" style="33" bestFit="1" customWidth="1"/>
    <col min="262" max="502" width="9.140625" style="33"/>
    <col min="503" max="503" width="18.7109375" style="33" bestFit="1" customWidth="1"/>
    <col min="504" max="504" width="9.140625" style="33"/>
    <col min="505" max="505" width="10.28515625" style="33" customWidth="1"/>
    <col min="506" max="506" width="12.7109375" style="33" bestFit="1" customWidth="1"/>
    <col min="507" max="507" width="10.85546875" style="33" customWidth="1"/>
    <col min="508" max="508" width="19.140625" style="33" bestFit="1" customWidth="1"/>
    <col min="509" max="509" width="9.140625" style="33"/>
    <col min="510" max="510" width="9.42578125" style="33" customWidth="1"/>
    <col min="511" max="511" width="11.140625" style="33" customWidth="1"/>
    <col min="512" max="512" width="10.42578125" style="33" bestFit="1" customWidth="1"/>
    <col min="513" max="513" width="19.140625" style="33" bestFit="1" customWidth="1"/>
    <col min="514" max="514" width="9.140625" style="33"/>
    <col min="515" max="515" width="9.5703125" style="33" customWidth="1"/>
    <col min="516" max="516" width="9.140625" style="33"/>
    <col min="517" max="517" width="10.42578125" style="33" bestFit="1" customWidth="1"/>
    <col min="518" max="758" width="9.140625" style="33"/>
    <col min="759" max="759" width="18.7109375" style="33" bestFit="1" customWidth="1"/>
    <col min="760" max="760" width="9.140625" style="33"/>
    <col min="761" max="761" width="10.28515625" style="33" customWidth="1"/>
    <col min="762" max="762" width="12.7109375" style="33" bestFit="1" customWidth="1"/>
    <col min="763" max="763" width="10.85546875" style="33" customWidth="1"/>
    <col min="764" max="764" width="19.140625" style="33" bestFit="1" customWidth="1"/>
    <col min="765" max="765" width="9.140625" style="33"/>
    <col min="766" max="766" width="9.42578125" style="33" customWidth="1"/>
    <col min="767" max="767" width="11.140625" style="33" customWidth="1"/>
    <col min="768" max="768" width="10.42578125" style="33" bestFit="1" customWidth="1"/>
    <col min="769" max="769" width="19.140625" style="33" bestFit="1" customWidth="1"/>
    <col min="770" max="770" width="9.140625" style="33"/>
    <col min="771" max="771" width="9.5703125" style="33" customWidth="1"/>
    <col min="772" max="772" width="9.140625" style="33"/>
    <col min="773" max="773" width="10.42578125" style="33" bestFit="1" customWidth="1"/>
    <col min="774" max="1014" width="9.140625" style="33"/>
    <col min="1015" max="1015" width="18.7109375" style="33" bestFit="1" customWidth="1"/>
    <col min="1016" max="1016" width="9.140625" style="33"/>
    <col min="1017" max="1017" width="10.28515625" style="33" customWidth="1"/>
    <col min="1018" max="1018" width="12.7109375" style="33" bestFit="1" customWidth="1"/>
    <col min="1019" max="1019" width="10.85546875" style="33" customWidth="1"/>
    <col min="1020" max="1020" width="19.140625" style="33" bestFit="1" customWidth="1"/>
    <col min="1021" max="1021" width="9.140625" style="33"/>
    <col min="1022" max="1022" width="9.42578125" style="33" customWidth="1"/>
    <col min="1023" max="1023" width="11.140625" style="33" customWidth="1"/>
    <col min="1024" max="1024" width="10.42578125" style="33" bestFit="1" customWidth="1"/>
    <col min="1025" max="1025" width="19.140625" style="33" bestFit="1" customWidth="1"/>
    <col min="1026" max="1026" width="9.140625" style="33"/>
    <col min="1027" max="1027" width="9.5703125" style="33" customWidth="1"/>
    <col min="1028" max="1028" width="9.140625" style="33"/>
    <col min="1029" max="1029" width="10.42578125" style="33" bestFit="1" customWidth="1"/>
    <col min="1030" max="1270" width="9.140625" style="33"/>
    <col min="1271" max="1271" width="18.7109375" style="33" bestFit="1" customWidth="1"/>
    <col min="1272" max="1272" width="9.140625" style="33"/>
    <col min="1273" max="1273" width="10.28515625" style="33" customWidth="1"/>
    <col min="1274" max="1274" width="12.7109375" style="33" bestFit="1" customWidth="1"/>
    <col min="1275" max="1275" width="10.85546875" style="33" customWidth="1"/>
    <col min="1276" max="1276" width="19.140625" style="33" bestFit="1" customWidth="1"/>
    <col min="1277" max="1277" width="9.140625" style="33"/>
    <col min="1278" max="1278" width="9.42578125" style="33" customWidth="1"/>
    <col min="1279" max="1279" width="11.140625" style="33" customWidth="1"/>
    <col min="1280" max="1280" width="10.42578125" style="33" bestFit="1" customWidth="1"/>
    <col min="1281" max="1281" width="19.140625" style="33" bestFit="1" customWidth="1"/>
    <col min="1282" max="1282" width="9.140625" style="33"/>
    <col min="1283" max="1283" width="9.5703125" style="33" customWidth="1"/>
    <col min="1284" max="1284" width="9.140625" style="33"/>
    <col min="1285" max="1285" width="10.42578125" style="33" bestFit="1" customWidth="1"/>
    <col min="1286" max="1526" width="9.140625" style="33"/>
    <col min="1527" max="1527" width="18.7109375" style="33" bestFit="1" customWidth="1"/>
    <col min="1528" max="1528" width="9.140625" style="33"/>
    <col min="1529" max="1529" width="10.28515625" style="33" customWidth="1"/>
    <col min="1530" max="1530" width="12.7109375" style="33" bestFit="1" customWidth="1"/>
    <col min="1531" max="1531" width="10.85546875" style="33" customWidth="1"/>
    <col min="1532" max="1532" width="19.140625" style="33" bestFit="1" customWidth="1"/>
    <col min="1533" max="1533" width="9.140625" style="33"/>
    <col min="1534" max="1534" width="9.42578125" style="33" customWidth="1"/>
    <col min="1535" max="1535" width="11.140625" style="33" customWidth="1"/>
    <col min="1536" max="1536" width="10.42578125" style="33" bestFit="1" customWidth="1"/>
    <col min="1537" max="1537" width="19.140625" style="33" bestFit="1" customWidth="1"/>
    <col min="1538" max="1538" width="9.140625" style="33"/>
    <col min="1539" max="1539" width="9.5703125" style="33" customWidth="1"/>
    <col min="1540" max="1540" width="9.140625" style="33"/>
    <col min="1541" max="1541" width="10.42578125" style="33" bestFit="1" customWidth="1"/>
    <col min="1542" max="1782" width="9.140625" style="33"/>
    <col min="1783" max="1783" width="18.7109375" style="33" bestFit="1" customWidth="1"/>
    <col min="1784" max="1784" width="9.140625" style="33"/>
    <col min="1785" max="1785" width="10.28515625" style="33" customWidth="1"/>
    <col min="1786" max="1786" width="12.7109375" style="33" bestFit="1" customWidth="1"/>
    <col min="1787" max="1787" width="10.85546875" style="33" customWidth="1"/>
    <col min="1788" max="1788" width="19.140625" style="33" bestFit="1" customWidth="1"/>
    <col min="1789" max="1789" width="9.140625" style="33"/>
    <col min="1790" max="1790" width="9.42578125" style="33" customWidth="1"/>
    <col min="1791" max="1791" width="11.140625" style="33" customWidth="1"/>
    <col min="1792" max="1792" width="10.42578125" style="33" bestFit="1" customWidth="1"/>
    <col min="1793" max="1793" width="19.140625" style="33" bestFit="1" customWidth="1"/>
    <col min="1794" max="1794" width="9.140625" style="33"/>
    <col min="1795" max="1795" width="9.5703125" style="33" customWidth="1"/>
    <col min="1796" max="1796" width="9.140625" style="33"/>
    <col min="1797" max="1797" width="10.42578125" style="33" bestFit="1" customWidth="1"/>
    <col min="1798" max="2038" width="9.140625" style="33"/>
    <col min="2039" max="2039" width="18.7109375" style="33" bestFit="1" customWidth="1"/>
    <col min="2040" max="2040" width="9.140625" style="33"/>
    <col min="2041" max="2041" width="10.28515625" style="33" customWidth="1"/>
    <col min="2042" max="2042" width="12.7109375" style="33" bestFit="1" customWidth="1"/>
    <col min="2043" max="2043" width="10.85546875" style="33" customWidth="1"/>
    <col min="2044" max="2044" width="19.140625" style="33" bestFit="1" customWidth="1"/>
    <col min="2045" max="2045" width="9.140625" style="33"/>
    <col min="2046" max="2046" width="9.42578125" style="33" customWidth="1"/>
    <col min="2047" max="2047" width="11.140625" style="33" customWidth="1"/>
    <col min="2048" max="2048" width="10.42578125" style="33" bestFit="1" customWidth="1"/>
    <col min="2049" max="2049" width="19.140625" style="33" bestFit="1" customWidth="1"/>
    <col min="2050" max="2050" width="9.140625" style="33"/>
    <col min="2051" max="2051" width="9.5703125" style="33" customWidth="1"/>
    <col min="2052" max="2052" width="9.140625" style="33"/>
    <col min="2053" max="2053" width="10.42578125" style="33" bestFit="1" customWidth="1"/>
    <col min="2054" max="2294" width="9.140625" style="33"/>
    <col min="2295" max="2295" width="18.7109375" style="33" bestFit="1" customWidth="1"/>
    <col min="2296" max="2296" width="9.140625" style="33"/>
    <col min="2297" max="2297" width="10.28515625" style="33" customWidth="1"/>
    <col min="2298" max="2298" width="12.7109375" style="33" bestFit="1" customWidth="1"/>
    <col min="2299" max="2299" width="10.85546875" style="33" customWidth="1"/>
    <col min="2300" max="2300" width="19.140625" style="33" bestFit="1" customWidth="1"/>
    <col min="2301" max="2301" width="9.140625" style="33"/>
    <col min="2302" max="2302" width="9.42578125" style="33" customWidth="1"/>
    <col min="2303" max="2303" width="11.140625" style="33" customWidth="1"/>
    <col min="2304" max="2304" width="10.42578125" style="33" bestFit="1" customWidth="1"/>
    <col min="2305" max="2305" width="19.140625" style="33" bestFit="1" customWidth="1"/>
    <col min="2306" max="2306" width="9.140625" style="33"/>
    <col min="2307" max="2307" width="9.5703125" style="33" customWidth="1"/>
    <col min="2308" max="2308" width="9.140625" style="33"/>
    <col min="2309" max="2309" width="10.42578125" style="33" bestFit="1" customWidth="1"/>
    <col min="2310" max="2550" width="9.140625" style="33"/>
    <col min="2551" max="2551" width="18.7109375" style="33" bestFit="1" customWidth="1"/>
    <col min="2552" max="2552" width="9.140625" style="33"/>
    <col min="2553" max="2553" width="10.28515625" style="33" customWidth="1"/>
    <col min="2554" max="2554" width="12.7109375" style="33" bestFit="1" customWidth="1"/>
    <col min="2555" max="2555" width="10.85546875" style="33" customWidth="1"/>
    <col min="2556" max="2556" width="19.140625" style="33" bestFit="1" customWidth="1"/>
    <col min="2557" max="2557" width="9.140625" style="33"/>
    <col min="2558" max="2558" width="9.42578125" style="33" customWidth="1"/>
    <col min="2559" max="2559" width="11.140625" style="33" customWidth="1"/>
    <col min="2560" max="2560" width="10.42578125" style="33" bestFit="1" customWidth="1"/>
    <col min="2561" max="2561" width="19.140625" style="33" bestFit="1" customWidth="1"/>
    <col min="2562" max="2562" width="9.140625" style="33"/>
    <col min="2563" max="2563" width="9.5703125" style="33" customWidth="1"/>
    <col min="2564" max="2564" width="9.140625" style="33"/>
    <col min="2565" max="2565" width="10.42578125" style="33" bestFit="1" customWidth="1"/>
    <col min="2566" max="2806" width="9.140625" style="33"/>
    <col min="2807" max="2807" width="18.7109375" style="33" bestFit="1" customWidth="1"/>
    <col min="2808" max="2808" width="9.140625" style="33"/>
    <col min="2809" max="2809" width="10.28515625" style="33" customWidth="1"/>
    <col min="2810" max="2810" width="12.7109375" style="33" bestFit="1" customWidth="1"/>
    <col min="2811" max="2811" width="10.85546875" style="33" customWidth="1"/>
    <col min="2812" max="2812" width="19.140625" style="33" bestFit="1" customWidth="1"/>
    <col min="2813" max="2813" width="9.140625" style="33"/>
    <col min="2814" max="2814" width="9.42578125" style="33" customWidth="1"/>
    <col min="2815" max="2815" width="11.140625" style="33" customWidth="1"/>
    <col min="2816" max="2816" width="10.42578125" style="33" bestFit="1" customWidth="1"/>
    <col min="2817" max="2817" width="19.140625" style="33" bestFit="1" customWidth="1"/>
    <col min="2818" max="2818" width="9.140625" style="33"/>
    <col min="2819" max="2819" width="9.5703125" style="33" customWidth="1"/>
    <col min="2820" max="2820" width="9.140625" style="33"/>
    <col min="2821" max="2821" width="10.42578125" style="33" bestFit="1" customWidth="1"/>
    <col min="2822" max="3062" width="9.140625" style="33"/>
    <col min="3063" max="3063" width="18.7109375" style="33" bestFit="1" customWidth="1"/>
    <col min="3064" max="3064" width="9.140625" style="33"/>
    <col min="3065" max="3065" width="10.28515625" style="33" customWidth="1"/>
    <col min="3066" max="3066" width="12.7109375" style="33" bestFit="1" customWidth="1"/>
    <col min="3067" max="3067" width="10.85546875" style="33" customWidth="1"/>
    <col min="3068" max="3068" width="19.140625" style="33" bestFit="1" customWidth="1"/>
    <col min="3069" max="3069" width="9.140625" style="33"/>
    <col min="3070" max="3070" width="9.42578125" style="33" customWidth="1"/>
    <col min="3071" max="3071" width="11.140625" style="33" customWidth="1"/>
    <col min="3072" max="3072" width="10.42578125" style="33" bestFit="1" customWidth="1"/>
    <col min="3073" max="3073" width="19.140625" style="33" bestFit="1" customWidth="1"/>
    <col min="3074" max="3074" width="9.140625" style="33"/>
    <col min="3075" max="3075" width="9.5703125" style="33" customWidth="1"/>
    <col min="3076" max="3076" width="9.140625" style="33"/>
    <col min="3077" max="3077" width="10.42578125" style="33" bestFit="1" customWidth="1"/>
    <col min="3078" max="3318" width="9.140625" style="33"/>
    <col min="3319" max="3319" width="18.7109375" style="33" bestFit="1" customWidth="1"/>
    <col min="3320" max="3320" width="9.140625" style="33"/>
    <col min="3321" max="3321" width="10.28515625" style="33" customWidth="1"/>
    <col min="3322" max="3322" width="12.7109375" style="33" bestFit="1" customWidth="1"/>
    <col min="3323" max="3323" width="10.85546875" style="33" customWidth="1"/>
    <col min="3324" max="3324" width="19.140625" style="33" bestFit="1" customWidth="1"/>
    <col min="3325" max="3325" width="9.140625" style="33"/>
    <col min="3326" max="3326" width="9.42578125" style="33" customWidth="1"/>
    <col min="3327" max="3327" width="11.140625" style="33" customWidth="1"/>
    <col min="3328" max="3328" width="10.42578125" style="33" bestFit="1" customWidth="1"/>
    <col min="3329" max="3329" width="19.140625" style="33" bestFit="1" customWidth="1"/>
    <col min="3330" max="3330" width="9.140625" style="33"/>
    <col min="3331" max="3331" width="9.5703125" style="33" customWidth="1"/>
    <col min="3332" max="3332" width="9.140625" style="33"/>
    <col min="3333" max="3333" width="10.42578125" style="33" bestFit="1" customWidth="1"/>
    <col min="3334" max="3574" width="9.140625" style="33"/>
    <col min="3575" max="3575" width="18.7109375" style="33" bestFit="1" customWidth="1"/>
    <col min="3576" max="3576" width="9.140625" style="33"/>
    <col min="3577" max="3577" width="10.28515625" style="33" customWidth="1"/>
    <col min="3578" max="3578" width="12.7109375" style="33" bestFit="1" customWidth="1"/>
    <col min="3579" max="3579" width="10.85546875" style="33" customWidth="1"/>
    <col min="3580" max="3580" width="19.140625" style="33" bestFit="1" customWidth="1"/>
    <col min="3581" max="3581" width="9.140625" style="33"/>
    <col min="3582" max="3582" width="9.42578125" style="33" customWidth="1"/>
    <col min="3583" max="3583" width="11.140625" style="33" customWidth="1"/>
    <col min="3584" max="3584" width="10.42578125" style="33" bestFit="1" customWidth="1"/>
    <col min="3585" max="3585" width="19.140625" style="33" bestFit="1" customWidth="1"/>
    <col min="3586" max="3586" width="9.140625" style="33"/>
    <col min="3587" max="3587" width="9.5703125" style="33" customWidth="1"/>
    <col min="3588" max="3588" width="9.140625" style="33"/>
    <col min="3589" max="3589" width="10.42578125" style="33" bestFit="1" customWidth="1"/>
    <col min="3590" max="3830" width="9.140625" style="33"/>
    <col min="3831" max="3831" width="18.7109375" style="33" bestFit="1" customWidth="1"/>
    <col min="3832" max="3832" width="9.140625" style="33"/>
    <col min="3833" max="3833" width="10.28515625" style="33" customWidth="1"/>
    <col min="3834" max="3834" width="12.7109375" style="33" bestFit="1" customWidth="1"/>
    <col min="3835" max="3835" width="10.85546875" style="33" customWidth="1"/>
    <col min="3836" max="3836" width="19.140625" style="33" bestFit="1" customWidth="1"/>
    <col min="3837" max="3837" width="9.140625" style="33"/>
    <col min="3838" max="3838" width="9.42578125" style="33" customWidth="1"/>
    <col min="3839" max="3839" width="11.140625" style="33" customWidth="1"/>
    <col min="3840" max="3840" width="10.42578125" style="33" bestFit="1" customWidth="1"/>
    <col min="3841" max="3841" width="19.140625" style="33" bestFit="1" customWidth="1"/>
    <col min="3842" max="3842" width="9.140625" style="33"/>
    <col min="3843" max="3843" width="9.5703125" style="33" customWidth="1"/>
    <col min="3844" max="3844" width="9.140625" style="33"/>
    <col min="3845" max="3845" width="10.42578125" style="33" bestFit="1" customWidth="1"/>
    <col min="3846" max="4086" width="9.140625" style="33"/>
    <col min="4087" max="4087" width="18.7109375" style="33" bestFit="1" customWidth="1"/>
    <col min="4088" max="4088" width="9.140625" style="33"/>
    <col min="4089" max="4089" width="10.28515625" style="33" customWidth="1"/>
    <col min="4090" max="4090" width="12.7109375" style="33" bestFit="1" customWidth="1"/>
    <col min="4091" max="4091" width="10.85546875" style="33" customWidth="1"/>
    <col min="4092" max="4092" width="19.140625" style="33" bestFit="1" customWidth="1"/>
    <col min="4093" max="4093" width="9.140625" style="33"/>
    <col min="4094" max="4094" width="9.42578125" style="33" customWidth="1"/>
    <col min="4095" max="4095" width="11.140625" style="33" customWidth="1"/>
    <col min="4096" max="4096" width="10.42578125" style="33" bestFit="1" customWidth="1"/>
    <col min="4097" max="4097" width="19.140625" style="33" bestFit="1" customWidth="1"/>
    <col min="4098" max="4098" width="9.140625" style="33"/>
    <col min="4099" max="4099" width="9.5703125" style="33" customWidth="1"/>
    <col min="4100" max="4100" width="9.140625" style="33"/>
    <col min="4101" max="4101" width="10.42578125" style="33" bestFit="1" customWidth="1"/>
    <col min="4102" max="4342" width="9.140625" style="33"/>
    <col min="4343" max="4343" width="18.7109375" style="33" bestFit="1" customWidth="1"/>
    <col min="4344" max="4344" width="9.140625" style="33"/>
    <col min="4345" max="4345" width="10.28515625" style="33" customWidth="1"/>
    <col min="4346" max="4346" width="12.7109375" style="33" bestFit="1" customWidth="1"/>
    <col min="4347" max="4347" width="10.85546875" style="33" customWidth="1"/>
    <col min="4348" max="4348" width="19.140625" style="33" bestFit="1" customWidth="1"/>
    <col min="4349" max="4349" width="9.140625" style="33"/>
    <col min="4350" max="4350" width="9.42578125" style="33" customWidth="1"/>
    <col min="4351" max="4351" width="11.140625" style="33" customWidth="1"/>
    <col min="4352" max="4352" width="10.42578125" style="33" bestFit="1" customWidth="1"/>
    <col min="4353" max="4353" width="19.140625" style="33" bestFit="1" customWidth="1"/>
    <col min="4354" max="4354" width="9.140625" style="33"/>
    <col min="4355" max="4355" width="9.5703125" style="33" customWidth="1"/>
    <col min="4356" max="4356" width="9.140625" style="33"/>
    <col min="4357" max="4357" width="10.42578125" style="33" bestFit="1" customWidth="1"/>
    <col min="4358" max="4598" width="9.140625" style="33"/>
    <col min="4599" max="4599" width="18.7109375" style="33" bestFit="1" customWidth="1"/>
    <col min="4600" max="4600" width="9.140625" style="33"/>
    <col min="4601" max="4601" width="10.28515625" style="33" customWidth="1"/>
    <col min="4602" max="4602" width="12.7109375" style="33" bestFit="1" customWidth="1"/>
    <col min="4603" max="4603" width="10.85546875" style="33" customWidth="1"/>
    <col min="4604" max="4604" width="19.140625" style="33" bestFit="1" customWidth="1"/>
    <col min="4605" max="4605" width="9.140625" style="33"/>
    <col min="4606" max="4606" width="9.42578125" style="33" customWidth="1"/>
    <col min="4607" max="4607" width="11.140625" style="33" customWidth="1"/>
    <col min="4608" max="4608" width="10.42578125" style="33" bestFit="1" customWidth="1"/>
    <col min="4609" max="4609" width="19.140625" style="33" bestFit="1" customWidth="1"/>
    <col min="4610" max="4610" width="9.140625" style="33"/>
    <col min="4611" max="4611" width="9.5703125" style="33" customWidth="1"/>
    <col min="4612" max="4612" width="9.140625" style="33"/>
    <col min="4613" max="4613" width="10.42578125" style="33" bestFit="1" customWidth="1"/>
    <col min="4614" max="4854" width="9.140625" style="33"/>
    <col min="4855" max="4855" width="18.7109375" style="33" bestFit="1" customWidth="1"/>
    <col min="4856" max="4856" width="9.140625" style="33"/>
    <col min="4857" max="4857" width="10.28515625" style="33" customWidth="1"/>
    <col min="4858" max="4858" width="12.7109375" style="33" bestFit="1" customWidth="1"/>
    <col min="4859" max="4859" width="10.85546875" style="33" customWidth="1"/>
    <col min="4860" max="4860" width="19.140625" style="33" bestFit="1" customWidth="1"/>
    <col min="4861" max="4861" width="9.140625" style="33"/>
    <col min="4862" max="4862" width="9.42578125" style="33" customWidth="1"/>
    <col min="4863" max="4863" width="11.140625" style="33" customWidth="1"/>
    <col min="4864" max="4864" width="10.42578125" style="33" bestFit="1" customWidth="1"/>
    <col min="4865" max="4865" width="19.140625" style="33" bestFit="1" customWidth="1"/>
    <col min="4866" max="4866" width="9.140625" style="33"/>
    <col min="4867" max="4867" width="9.5703125" style="33" customWidth="1"/>
    <col min="4868" max="4868" width="9.140625" style="33"/>
    <col min="4869" max="4869" width="10.42578125" style="33" bestFit="1" customWidth="1"/>
    <col min="4870" max="5110" width="9.140625" style="33"/>
    <col min="5111" max="5111" width="18.7109375" style="33" bestFit="1" customWidth="1"/>
    <col min="5112" max="5112" width="9.140625" style="33"/>
    <col min="5113" max="5113" width="10.28515625" style="33" customWidth="1"/>
    <col min="5114" max="5114" width="12.7109375" style="33" bestFit="1" customWidth="1"/>
    <col min="5115" max="5115" width="10.85546875" style="33" customWidth="1"/>
    <col min="5116" max="5116" width="19.140625" style="33" bestFit="1" customWidth="1"/>
    <col min="5117" max="5117" width="9.140625" style="33"/>
    <col min="5118" max="5118" width="9.42578125" style="33" customWidth="1"/>
    <col min="5119" max="5119" width="11.140625" style="33" customWidth="1"/>
    <col min="5120" max="5120" width="10.42578125" style="33" bestFit="1" customWidth="1"/>
    <col min="5121" max="5121" width="19.140625" style="33" bestFit="1" customWidth="1"/>
    <col min="5122" max="5122" width="9.140625" style="33"/>
    <col min="5123" max="5123" width="9.5703125" style="33" customWidth="1"/>
    <col min="5124" max="5124" width="9.140625" style="33"/>
    <col min="5125" max="5125" width="10.42578125" style="33" bestFit="1" customWidth="1"/>
    <col min="5126" max="5366" width="9.140625" style="33"/>
    <col min="5367" max="5367" width="18.7109375" style="33" bestFit="1" customWidth="1"/>
    <col min="5368" max="5368" width="9.140625" style="33"/>
    <col min="5369" max="5369" width="10.28515625" style="33" customWidth="1"/>
    <col min="5370" max="5370" width="12.7109375" style="33" bestFit="1" customWidth="1"/>
    <col min="5371" max="5371" width="10.85546875" style="33" customWidth="1"/>
    <col min="5372" max="5372" width="19.140625" style="33" bestFit="1" customWidth="1"/>
    <col min="5373" max="5373" width="9.140625" style="33"/>
    <col min="5374" max="5374" width="9.42578125" style="33" customWidth="1"/>
    <col min="5375" max="5375" width="11.140625" style="33" customWidth="1"/>
    <col min="5376" max="5376" width="10.42578125" style="33" bestFit="1" customWidth="1"/>
    <col min="5377" max="5377" width="19.140625" style="33" bestFit="1" customWidth="1"/>
    <col min="5378" max="5378" width="9.140625" style="33"/>
    <col min="5379" max="5379" width="9.5703125" style="33" customWidth="1"/>
    <col min="5380" max="5380" width="9.140625" style="33"/>
    <col min="5381" max="5381" width="10.42578125" style="33" bestFit="1" customWidth="1"/>
    <col min="5382" max="5622" width="9.140625" style="33"/>
    <col min="5623" max="5623" width="18.7109375" style="33" bestFit="1" customWidth="1"/>
    <col min="5624" max="5624" width="9.140625" style="33"/>
    <col min="5625" max="5625" width="10.28515625" style="33" customWidth="1"/>
    <col min="5626" max="5626" width="12.7109375" style="33" bestFit="1" customWidth="1"/>
    <col min="5627" max="5627" width="10.85546875" style="33" customWidth="1"/>
    <col min="5628" max="5628" width="19.140625" style="33" bestFit="1" customWidth="1"/>
    <col min="5629" max="5629" width="9.140625" style="33"/>
    <col min="5630" max="5630" width="9.42578125" style="33" customWidth="1"/>
    <col min="5631" max="5631" width="11.140625" style="33" customWidth="1"/>
    <col min="5632" max="5632" width="10.42578125" style="33" bestFit="1" customWidth="1"/>
    <col min="5633" max="5633" width="19.140625" style="33" bestFit="1" customWidth="1"/>
    <col min="5634" max="5634" width="9.140625" style="33"/>
    <col min="5635" max="5635" width="9.5703125" style="33" customWidth="1"/>
    <col min="5636" max="5636" width="9.140625" style="33"/>
    <col min="5637" max="5637" width="10.42578125" style="33" bestFit="1" customWidth="1"/>
    <col min="5638" max="5878" width="9.140625" style="33"/>
    <col min="5879" max="5879" width="18.7109375" style="33" bestFit="1" customWidth="1"/>
    <col min="5880" max="5880" width="9.140625" style="33"/>
    <col min="5881" max="5881" width="10.28515625" style="33" customWidth="1"/>
    <col min="5882" max="5882" width="12.7109375" style="33" bestFit="1" customWidth="1"/>
    <col min="5883" max="5883" width="10.85546875" style="33" customWidth="1"/>
    <col min="5884" max="5884" width="19.140625" style="33" bestFit="1" customWidth="1"/>
    <col min="5885" max="5885" width="9.140625" style="33"/>
    <col min="5886" max="5886" width="9.42578125" style="33" customWidth="1"/>
    <col min="5887" max="5887" width="11.140625" style="33" customWidth="1"/>
    <col min="5888" max="5888" width="10.42578125" style="33" bestFit="1" customWidth="1"/>
    <col min="5889" max="5889" width="19.140625" style="33" bestFit="1" customWidth="1"/>
    <col min="5890" max="5890" width="9.140625" style="33"/>
    <col min="5891" max="5891" width="9.5703125" style="33" customWidth="1"/>
    <col min="5892" max="5892" width="9.140625" style="33"/>
    <col min="5893" max="5893" width="10.42578125" style="33" bestFit="1" customWidth="1"/>
    <col min="5894" max="6134" width="9.140625" style="33"/>
    <col min="6135" max="6135" width="18.7109375" style="33" bestFit="1" customWidth="1"/>
    <col min="6136" max="6136" width="9.140625" style="33"/>
    <col min="6137" max="6137" width="10.28515625" style="33" customWidth="1"/>
    <col min="6138" max="6138" width="12.7109375" style="33" bestFit="1" customWidth="1"/>
    <col min="6139" max="6139" width="10.85546875" style="33" customWidth="1"/>
    <col min="6140" max="6140" width="19.140625" style="33" bestFit="1" customWidth="1"/>
    <col min="6141" max="6141" width="9.140625" style="33"/>
    <col min="6142" max="6142" width="9.42578125" style="33" customWidth="1"/>
    <col min="6143" max="6143" width="11.140625" style="33" customWidth="1"/>
    <col min="6144" max="6144" width="10.42578125" style="33" bestFit="1" customWidth="1"/>
    <col min="6145" max="6145" width="19.140625" style="33" bestFit="1" customWidth="1"/>
    <col min="6146" max="6146" width="9.140625" style="33"/>
    <col min="6147" max="6147" width="9.5703125" style="33" customWidth="1"/>
    <col min="6148" max="6148" width="9.140625" style="33"/>
    <col min="6149" max="6149" width="10.42578125" style="33" bestFit="1" customWidth="1"/>
    <col min="6150" max="6390" width="9.140625" style="33"/>
    <col min="6391" max="6391" width="18.7109375" style="33" bestFit="1" customWidth="1"/>
    <col min="6392" max="6392" width="9.140625" style="33"/>
    <col min="6393" max="6393" width="10.28515625" style="33" customWidth="1"/>
    <col min="6394" max="6394" width="12.7109375" style="33" bestFit="1" customWidth="1"/>
    <col min="6395" max="6395" width="10.85546875" style="33" customWidth="1"/>
    <col min="6396" max="6396" width="19.140625" style="33" bestFit="1" customWidth="1"/>
    <col min="6397" max="6397" width="9.140625" style="33"/>
    <col min="6398" max="6398" width="9.42578125" style="33" customWidth="1"/>
    <col min="6399" max="6399" width="11.140625" style="33" customWidth="1"/>
    <col min="6400" max="6400" width="10.42578125" style="33" bestFit="1" customWidth="1"/>
    <col min="6401" max="6401" width="19.140625" style="33" bestFit="1" customWidth="1"/>
    <col min="6402" max="6402" width="9.140625" style="33"/>
    <col min="6403" max="6403" width="9.5703125" style="33" customWidth="1"/>
    <col min="6404" max="6404" width="9.140625" style="33"/>
    <col min="6405" max="6405" width="10.42578125" style="33" bestFit="1" customWidth="1"/>
    <col min="6406" max="6646" width="9.140625" style="33"/>
    <col min="6647" max="6647" width="18.7109375" style="33" bestFit="1" customWidth="1"/>
    <col min="6648" max="6648" width="9.140625" style="33"/>
    <col min="6649" max="6649" width="10.28515625" style="33" customWidth="1"/>
    <col min="6650" max="6650" width="12.7109375" style="33" bestFit="1" customWidth="1"/>
    <col min="6651" max="6651" width="10.85546875" style="33" customWidth="1"/>
    <col min="6652" max="6652" width="19.140625" style="33" bestFit="1" customWidth="1"/>
    <col min="6653" max="6653" width="9.140625" style="33"/>
    <col min="6654" max="6654" width="9.42578125" style="33" customWidth="1"/>
    <col min="6655" max="6655" width="11.140625" style="33" customWidth="1"/>
    <col min="6656" max="6656" width="10.42578125" style="33" bestFit="1" customWidth="1"/>
    <col min="6657" max="6657" width="19.140625" style="33" bestFit="1" customWidth="1"/>
    <col min="6658" max="6658" width="9.140625" style="33"/>
    <col min="6659" max="6659" width="9.5703125" style="33" customWidth="1"/>
    <col min="6660" max="6660" width="9.140625" style="33"/>
    <col min="6661" max="6661" width="10.42578125" style="33" bestFit="1" customWidth="1"/>
    <col min="6662" max="6902" width="9.140625" style="33"/>
    <col min="6903" max="6903" width="18.7109375" style="33" bestFit="1" customWidth="1"/>
    <col min="6904" max="6904" width="9.140625" style="33"/>
    <col min="6905" max="6905" width="10.28515625" style="33" customWidth="1"/>
    <col min="6906" max="6906" width="12.7109375" style="33" bestFit="1" customWidth="1"/>
    <col min="6907" max="6907" width="10.85546875" style="33" customWidth="1"/>
    <col min="6908" max="6908" width="19.140625" style="33" bestFit="1" customWidth="1"/>
    <col min="6909" max="6909" width="9.140625" style="33"/>
    <col min="6910" max="6910" width="9.42578125" style="33" customWidth="1"/>
    <col min="6911" max="6911" width="11.140625" style="33" customWidth="1"/>
    <col min="6912" max="6912" width="10.42578125" style="33" bestFit="1" customWidth="1"/>
    <col min="6913" max="6913" width="19.140625" style="33" bestFit="1" customWidth="1"/>
    <col min="6914" max="6914" width="9.140625" style="33"/>
    <col min="6915" max="6915" width="9.5703125" style="33" customWidth="1"/>
    <col min="6916" max="6916" width="9.140625" style="33"/>
    <col min="6917" max="6917" width="10.42578125" style="33" bestFit="1" customWidth="1"/>
    <col min="6918" max="7158" width="9.140625" style="33"/>
    <col min="7159" max="7159" width="18.7109375" style="33" bestFit="1" customWidth="1"/>
    <col min="7160" max="7160" width="9.140625" style="33"/>
    <col min="7161" max="7161" width="10.28515625" style="33" customWidth="1"/>
    <col min="7162" max="7162" width="12.7109375" style="33" bestFit="1" customWidth="1"/>
    <col min="7163" max="7163" width="10.85546875" style="33" customWidth="1"/>
    <col min="7164" max="7164" width="19.140625" style="33" bestFit="1" customWidth="1"/>
    <col min="7165" max="7165" width="9.140625" style="33"/>
    <col min="7166" max="7166" width="9.42578125" style="33" customWidth="1"/>
    <col min="7167" max="7167" width="11.140625" style="33" customWidth="1"/>
    <col min="7168" max="7168" width="10.42578125" style="33" bestFit="1" customWidth="1"/>
    <col min="7169" max="7169" width="19.140625" style="33" bestFit="1" customWidth="1"/>
    <col min="7170" max="7170" width="9.140625" style="33"/>
    <col min="7171" max="7171" width="9.5703125" style="33" customWidth="1"/>
    <col min="7172" max="7172" width="9.140625" style="33"/>
    <col min="7173" max="7173" width="10.42578125" style="33" bestFit="1" customWidth="1"/>
    <col min="7174" max="7414" width="9.140625" style="33"/>
    <col min="7415" max="7415" width="18.7109375" style="33" bestFit="1" customWidth="1"/>
    <col min="7416" max="7416" width="9.140625" style="33"/>
    <col min="7417" max="7417" width="10.28515625" style="33" customWidth="1"/>
    <col min="7418" max="7418" width="12.7109375" style="33" bestFit="1" customWidth="1"/>
    <col min="7419" max="7419" width="10.85546875" style="33" customWidth="1"/>
    <col min="7420" max="7420" width="19.140625" style="33" bestFit="1" customWidth="1"/>
    <col min="7421" max="7421" width="9.140625" style="33"/>
    <col min="7422" max="7422" width="9.42578125" style="33" customWidth="1"/>
    <col min="7423" max="7423" width="11.140625" style="33" customWidth="1"/>
    <col min="7424" max="7424" width="10.42578125" style="33" bestFit="1" customWidth="1"/>
    <col min="7425" max="7425" width="19.140625" style="33" bestFit="1" customWidth="1"/>
    <col min="7426" max="7426" width="9.140625" style="33"/>
    <col min="7427" max="7427" width="9.5703125" style="33" customWidth="1"/>
    <col min="7428" max="7428" width="9.140625" style="33"/>
    <col min="7429" max="7429" width="10.42578125" style="33" bestFit="1" customWidth="1"/>
    <col min="7430" max="7670" width="9.140625" style="33"/>
    <col min="7671" max="7671" width="18.7109375" style="33" bestFit="1" customWidth="1"/>
    <col min="7672" max="7672" width="9.140625" style="33"/>
    <col min="7673" max="7673" width="10.28515625" style="33" customWidth="1"/>
    <col min="7674" max="7674" width="12.7109375" style="33" bestFit="1" customWidth="1"/>
    <col min="7675" max="7675" width="10.85546875" style="33" customWidth="1"/>
    <col min="7676" max="7676" width="19.140625" style="33" bestFit="1" customWidth="1"/>
    <col min="7677" max="7677" width="9.140625" style="33"/>
    <col min="7678" max="7678" width="9.42578125" style="33" customWidth="1"/>
    <col min="7679" max="7679" width="11.140625" style="33" customWidth="1"/>
    <col min="7680" max="7680" width="10.42578125" style="33" bestFit="1" customWidth="1"/>
    <col min="7681" max="7681" width="19.140625" style="33" bestFit="1" customWidth="1"/>
    <col min="7682" max="7682" width="9.140625" style="33"/>
    <col min="7683" max="7683" width="9.5703125" style="33" customWidth="1"/>
    <col min="7684" max="7684" width="9.140625" style="33"/>
    <col min="7685" max="7685" width="10.42578125" style="33" bestFit="1" customWidth="1"/>
    <col min="7686" max="7926" width="9.140625" style="33"/>
    <col min="7927" max="7927" width="18.7109375" style="33" bestFit="1" customWidth="1"/>
    <col min="7928" max="7928" width="9.140625" style="33"/>
    <col min="7929" max="7929" width="10.28515625" style="33" customWidth="1"/>
    <col min="7930" max="7930" width="12.7109375" style="33" bestFit="1" customWidth="1"/>
    <col min="7931" max="7931" width="10.85546875" style="33" customWidth="1"/>
    <col min="7932" max="7932" width="19.140625" style="33" bestFit="1" customWidth="1"/>
    <col min="7933" max="7933" width="9.140625" style="33"/>
    <col min="7934" max="7934" width="9.42578125" style="33" customWidth="1"/>
    <col min="7935" max="7935" width="11.140625" style="33" customWidth="1"/>
    <col min="7936" max="7936" width="10.42578125" style="33" bestFit="1" customWidth="1"/>
    <col min="7937" max="7937" width="19.140625" style="33" bestFit="1" customWidth="1"/>
    <col min="7938" max="7938" width="9.140625" style="33"/>
    <col min="7939" max="7939" width="9.5703125" style="33" customWidth="1"/>
    <col min="7940" max="7940" width="9.140625" style="33"/>
    <col min="7941" max="7941" width="10.42578125" style="33" bestFit="1" customWidth="1"/>
    <col min="7942" max="8182" width="9.140625" style="33"/>
    <col min="8183" max="8183" width="18.7109375" style="33" bestFit="1" customWidth="1"/>
    <col min="8184" max="8184" width="9.140625" style="33"/>
    <col min="8185" max="8185" width="10.28515625" style="33" customWidth="1"/>
    <col min="8186" max="8186" width="12.7109375" style="33" bestFit="1" customWidth="1"/>
    <col min="8187" max="8187" width="10.85546875" style="33" customWidth="1"/>
    <col min="8188" max="8188" width="19.140625" style="33" bestFit="1" customWidth="1"/>
    <col min="8189" max="8189" width="9.140625" style="33"/>
    <col min="8190" max="8190" width="9.42578125" style="33" customWidth="1"/>
    <col min="8191" max="8191" width="11.140625" style="33" customWidth="1"/>
    <col min="8192" max="8192" width="10.42578125" style="33" bestFit="1" customWidth="1"/>
    <col min="8193" max="8193" width="19.140625" style="33" bestFit="1" customWidth="1"/>
    <col min="8194" max="8194" width="9.140625" style="33"/>
    <col min="8195" max="8195" width="9.5703125" style="33" customWidth="1"/>
    <col min="8196" max="8196" width="9.140625" style="33"/>
    <col min="8197" max="8197" width="10.42578125" style="33" bestFit="1" customWidth="1"/>
    <col min="8198" max="8438" width="9.140625" style="33"/>
    <col min="8439" max="8439" width="18.7109375" style="33" bestFit="1" customWidth="1"/>
    <col min="8440" max="8440" width="9.140625" style="33"/>
    <col min="8441" max="8441" width="10.28515625" style="33" customWidth="1"/>
    <col min="8442" max="8442" width="12.7109375" style="33" bestFit="1" customWidth="1"/>
    <col min="8443" max="8443" width="10.85546875" style="33" customWidth="1"/>
    <col min="8444" max="8444" width="19.140625" style="33" bestFit="1" customWidth="1"/>
    <col min="8445" max="8445" width="9.140625" style="33"/>
    <col min="8446" max="8446" width="9.42578125" style="33" customWidth="1"/>
    <col min="8447" max="8447" width="11.140625" style="33" customWidth="1"/>
    <col min="8448" max="8448" width="10.42578125" style="33" bestFit="1" customWidth="1"/>
    <col min="8449" max="8449" width="19.140625" style="33" bestFit="1" customWidth="1"/>
    <col min="8450" max="8450" width="9.140625" style="33"/>
    <col min="8451" max="8451" width="9.5703125" style="33" customWidth="1"/>
    <col min="8452" max="8452" width="9.140625" style="33"/>
    <col min="8453" max="8453" width="10.42578125" style="33" bestFit="1" customWidth="1"/>
    <col min="8454" max="8694" width="9.140625" style="33"/>
    <col min="8695" max="8695" width="18.7109375" style="33" bestFit="1" customWidth="1"/>
    <col min="8696" max="8696" width="9.140625" style="33"/>
    <col min="8697" max="8697" width="10.28515625" style="33" customWidth="1"/>
    <col min="8698" max="8698" width="12.7109375" style="33" bestFit="1" customWidth="1"/>
    <col min="8699" max="8699" width="10.85546875" style="33" customWidth="1"/>
    <col min="8700" max="8700" width="19.140625" style="33" bestFit="1" customWidth="1"/>
    <col min="8701" max="8701" width="9.140625" style="33"/>
    <col min="8702" max="8702" width="9.42578125" style="33" customWidth="1"/>
    <col min="8703" max="8703" width="11.140625" style="33" customWidth="1"/>
    <col min="8704" max="8704" width="10.42578125" style="33" bestFit="1" customWidth="1"/>
    <col min="8705" max="8705" width="19.140625" style="33" bestFit="1" customWidth="1"/>
    <col min="8706" max="8706" width="9.140625" style="33"/>
    <col min="8707" max="8707" width="9.5703125" style="33" customWidth="1"/>
    <col min="8708" max="8708" width="9.140625" style="33"/>
    <col min="8709" max="8709" width="10.42578125" style="33" bestFit="1" customWidth="1"/>
    <col min="8710" max="8950" width="9.140625" style="33"/>
    <col min="8951" max="8951" width="18.7109375" style="33" bestFit="1" customWidth="1"/>
    <col min="8952" max="8952" width="9.140625" style="33"/>
    <col min="8953" max="8953" width="10.28515625" style="33" customWidth="1"/>
    <col min="8954" max="8954" width="12.7109375" style="33" bestFit="1" customWidth="1"/>
    <col min="8955" max="8955" width="10.85546875" style="33" customWidth="1"/>
    <col min="8956" max="8956" width="19.140625" style="33" bestFit="1" customWidth="1"/>
    <col min="8957" max="8957" width="9.140625" style="33"/>
    <col min="8958" max="8958" width="9.42578125" style="33" customWidth="1"/>
    <col min="8959" max="8959" width="11.140625" style="33" customWidth="1"/>
    <col min="8960" max="8960" width="10.42578125" style="33" bestFit="1" customWidth="1"/>
    <col min="8961" max="8961" width="19.140625" style="33" bestFit="1" customWidth="1"/>
    <col min="8962" max="8962" width="9.140625" style="33"/>
    <col min="8963" max="8963" width="9.5703125" style="33" customWidth="1"/>
    <col min="8964" max="8964" width="9.140625" style="33"/>
    <col min="8965" max="8965" width="10.42578125" style="33" bestFit="1" customWidth="1"/>
    <col min="8966" max="9206" width="9.140625" style="33"/>
    <col min="9207" max="9207" width="18.7109375" style="33" bestFit="1" customWidth="1"/>
    <col min="9208" max="9208" width="9.140625" style="33"/>
    <col min="9209" max="9209" width="10.28515625" style="33" customWidth="1"/>
    <col min="9210" max="9210" width="12.7109375" style="33" bestFit="1" customWidth="1"/>
    <col min="9211" max="9211" width="10.85546875" style="33" customWidth="1"/>
    <col min="9212" max="9212" width="19.140625" style="33" bestFit="1" customWidth="1"/>
    <col min="9213" max="9213" width="9.140625" style="33"/>
    <col min="9214" max="9214" width="9.42578125" style="33" customWidth="1"/>
    <col min="9215" max="9215" width="11.140625" style="33" customWidth="1"/>
    <col min="9216" max="9216" width="10.42578125" style="33" bestFit="1" customWidth="1"/>
    <col min="9217" max="9217" width="19.140625" style="33" bestFit="1" customWidth="1"/>
    <col min="9218" max="9218" width="9.140625" style="33"/>
    <col min="9219" max="9219" width="9.5703125" style="33" customWidth="1"/>
    <col min="9220" max="9220" width="9.140625" style="33"/>
    <col min="9221" max="9221" width="10.42578125" style="33" bestFit="1" customWidth="1"/>
    <col min="9222" max="9462" width="9.140625" style="33"/>
    <col min="9463" max="9463" width="18.7109375" style="33" bestFit="1" customWidth="1"/>
    <col min="9464" max="9464" width="9.140625" style="33"/>
    <col min="9465" max="9465" width="10.28515625" style="33" customWidth="1"/>
    <col min="9466" max="9466" width="12.7109375" style="33" bestFit="1" customWidth="1"/>
    <col min="9467" max="9467" width="10.85546875" style="33" customWidth="1"/>
    <col min="9468" max="9468" width="19.140625" style="33" bestFit="1" customWidth="1"/>
    <col min="9469" max="9469" width="9.140625" style="33"/>
    <col min="9470" max="9470" width="9.42578125" style="33" customWidth="1"/>
    <col min="9471" max="9471" width="11.140625" style="33" customWidth="1"/>
    <col min="9472" max="9472" width="10.42578125" style="33" bestFit="1" customWidth="1"/>
    <col min="9473" max="9473" width="19.140625" style="33" bestFit="1" customWidth="1"/>
    <col min="9474" max="9474" width="9.140625" style="33"/>
    <col min="9475" max="9475" width="9.5703125" style="33" customWidth="1"/>
    <col min="9476" max="9476" width="9.140625" style="33"/>
    <col min="9477" max="9477" width="10.42578125" style="33" bestFit="1" customWidth="1"/>
    <col min="9478" max="9718" width="9.140625" style="33"/>
    <col min="9719" max="9719" width="18.7109375" style="33" bestFit="1" customWidth="1"/>
    <col min="9720" max="9720" width="9.140625" style="33"/>
    <col min="9721" max="9721" width="10.28515625" style="33" customWidth="1"/>
    <col min="9722" max="9722" width="12.7109375" style="33" bestFit="1" customWidth="1"/>
    <col min="9723" max="9723" width="10.85546875" style="33" customWidth="1"/>
    <col min="9724" max="9724" width="19.140625" style="33" bestFit="1" customWidth="1"/>
    <col min="9725" max="9725" width="9.140625" style="33"/>
    <col min="9726" max="9726" width="9.42578125" style="33" customWidth="1"/>
    <col min="9727" max="9727" width="11.140625" style="33" customWidth="1"/>
    <col min="9728" max="9728" width="10.42578125" style="33" bestFit="1" customWidth="1"/>
    <col min="9729" max="9729" width="19.140625" style="33" bestFit="1" customWidth="1"/>
    <col min="9730" max="9730" width="9.140625" style="33"/>
    <col min="9731" max="9731" width="9.5703125" style="33" customWidth="1"/>
    <col min="9732" max="9732" width="9.140625" style="33"/>
    <col min="9733" max="9733" width="10.42578125" style="33" bestFit="1" customWidth="1"/>
    <col min="9734" max="9974" width="9.140625" style="33"/>
    <col min="9975" max="9975" width="18.7109375" style="33" bestFit="1" customWidth="1"/>
    <col min="9976" max="9976" width="9.140625" style="33"/>
    <col min="9977" max="9977" width="10.28515625" style="33" customWidth="1"/>
    <col min="9978" max="9978" width="12.7109375" style="33" bestFit="1" customWidth="1"/>
    <col min="9979" max="9979" width="10.85546875" style="33" customWidth="1"/>
    <col min="9980" max="9980" width="19.140625" style="33" bestFit="1" customWidth="1"/>
    <col min="9981" max="9981" width="9.140625" style="33"/>
    <col min="9982" max="9982" width="9.42578125" style="33" customWidth="1"/>
    <col min="9983" max="9983" width="11.140625" style="33" customWidth="1"/>
    <col min="9984" max="9984" width="10.42578125" style="33" bestFit="1" customWidth="1"/>
    <col min="9985" max="9985" width="19.140625" style="33" bestFit="1" customWidth="1"/>
    <col min="9986" max="9986" width="9.140625" style="33"/>
    <col min="9987" max="9987" width="9.5703125" style="33" customWidth="1"/>
    <col min="9988" max="9988" width="9.140625" style="33"/>
    <col min="9989" max="9989" width="10.42578125" style="33" bestFit="1" customWidth="1"/>
    <col min="9990" max="10230" width="9.140625" style="33"/>
    <col min="10231" max="10231" width="18.7109375" style="33" bestFit="1" customWidth="1"/>
    <col min="10232" max="10232" width="9.140625" style="33"/>
    <col min="10233" max="10233" width="10.28515625" style="33" customWidth="1"/>
    <col min="10234" max="10234" width="12.7109375" style="33" bestFit="1" customWidth="1"/>
    <col min="10235" max="10235" width="10.85546875" style="33" customWidth="1"/>
    <col min="10236" max="10236" width="19.140625" style="33" bestFit="1" customWidth="1"/>
    <col min="10237" max="10237" width="9.140625" style="33"/>
    <col min="10238" max="10238" width="9.42578125" style="33" customWidth="1"/>
    <col min="10239" max="10239" width="11.140625" style="33" customWidth="1"/>
    <col min="10240" max="10240" width="10.42578125" style="33" bestFit="1" customWidth="1"/>
    <col min="10241" max="10241" width="19.140625" style="33" bestFit="1" customWidth="1"/>
    <col min="10242" max="10242" width="9.140625" style="33"/>
    <col min="10243" max="10243" width="9.5703125" style="33" customWidth="1"/>
    <col min="10244" max="10244" width="9.140625" style="33"/>
    <col min="10245" max="10245" width="10.42578125" style="33" bestFit="1" customWidth="1"/>
    <col min="10246" max="10486" width="9.140625" style="33"/>
    <col min="10487" max="10487" width="18.7109375" style="33" bestFit="1" customWidth="1"/>
    <col min="10488" max="10488" width="9.140625" style="33"/>
    <col min="10489" max="10489" width="10.28515625" style="33" customWidth="1"/>
    <col min="10490" max="10490" width="12.7109375" style="33" bestFit="1" customWidth="1"/>
    <col min="10491" max="10491" width="10.85546875" style="33" customWidth="1"/>
    <col min="10492" max="10492" width="19.140625" style="33" bestFit="1" customWidth="1"/>
    <col min="10493" max="10493" width="9.140625" style="33"/>
    <col min="10494" max="10494" width="9.42578125" style="33" customWidth="1"/>
    <col min="10495" max="10495" width="11.140625" style="33" customWidth="1"/>
    <col min="10496" max="10496" width="10.42578125" style="33" bestFit="1" customWidth="1"/>
    <col min="10497" max="10497" width="19.140625" style="33" bestFit="1" customWidth="1"/>
    <col min="10498" max="10498" width="9.140625" style="33"/>
    <col min="10499" max="10499" width="9.5703125" style="33" customWidth="1"/>
    <col min="10500" max="10500" width="9.140625" style="33"/>
    <col min="10501" max="10501" width="10.42578125" style="33" bestFit="1" customWidth="1"/>
    <col min="10502" max="10742" width="9.140625" style="33"/>
    <col min="10743" max="10743" width="18.7109375" style="33" bestFit="1" customWidth="1"/>
    <col min="10744" max="10744" width="9.140625" style="33"/>
    <col min="10745" max="10745" width="10.28515625" style="33" customWidth="1"/>
    <col min="10746" max="10746" width="12.7109375" style="33" bestFit="1" customWidth="1"/>
    <col min="10747" max="10747" width="10.85546875" style="33" customWidth="1"/>
    <col min="10748" max="10748" width="19.140625" style="33" bestFit="1" customWidth="1"/>
    <col min="10749" max="10749" width="9.140625" style="33"/>
    <col min="10750" max="10750" width="9.42578125" style="33" customWidth="1"/>
    <col min="10751" max="10751" width="11.140625" style="33" customWidth="1"/>
    <col min="10752" max="10752" width="10.42578125" style="33" bestFit="1" customWidth="1"/>
    <col min="10753" max="10753" width="19.140625" style="33" bestFit="1" customWidth="1"/>
    <col min="10754" max="10754" width="9.140625" style="33"/>
    <col min="10755" max="10755" width="9.5703125" style="33" customWidth="1"/>
    <col min="10756" max="10756" width="9.140625" style="33"/>
    <col min="10757" max="10757" width="10.42578125" style="33" bestFit="1" customWidth="1"/>
    <col min="10758" max="10998" width="9.140625" style="33"/>
    <col min="10999" max="10999" width="18.7109375" style="33" bestFit="1" customWidth="1"/>
    <col min="11000" max="11000" width="9.140625" style="33"/>
    <col min="11001" max="11001" width="10.28515625" style="33" customWidth="1"/>
    <col min="11002" max="11002" width="12.7109375" style="33" bestFit="1" customWidth="1"/>
    <col min="11003" max="11003" width="10.85546875" style="33" customWidth="1"/>
    <col min="11004" max="11004" width="19.140625" style="33" bestFit="1" customWidth="1"/>
    <col min="11005" max="11005" width="9.140625" style="33"/>
    <col min="11006" max="11006" width="9.42578125" style="33" customWidth="1"/>
    <col min="11007" max="11007" width="11.140625" style="33" customWidth="1"/>
    <col min="11008" max="11008" width="10.42578125" style="33" bestFit="1" customWidth="1"/>
    <col min="11009" max="11009" width="19.140625" style="33" bestFit="1" customWidth="1"/>
    <col min="11010" max="11010" width="9.140625" style="33"/>
    <col min="11011" max="11011" width="9.5703125" style="33" customWidth="1"/>
    <col min="11012" max="11012" width="9.140625" style="33"/>
    <col min="11013" max="11013" width="10.42578125" style="33" bestFit="1" customWidth="1"/>
    <col min="11014" max="11254" width="9.140625" style="33"/>
    <col min="11255" max="11255" width="18.7109375" style="33" bestFit="1" customWidth="1"/>
    <col min="11256" max="11256" width="9.140625" style="33"/>
    <col min="11257" max="11257" width="10.28515625" style="33" customWidth="1"/>
    <col min="11258" max="11258" width="12.7109375" style="33" bestFit="1" customWidth="1"/>
    <col min="11259" max="11259" width="10.85546875" style="33" customWidth="1"/>
    <col min="11260" max="11260" width="19.140625" style="33" bestFit="1" customWidth="1"/>
    <col min="11261" max="11261" width="9.140625" style="33"/>
    <col min="11262" max="11262" width="9.42578125" style="33" customWidth="1"/>
    <col min="11263" max="11263" width="11.140625" style="33" customWidth="1"/>
    <col min="11264" max="11264" width="10.42578125" style="33" bestFit="1" customWidth="1"/>
    <col min="11265" max="11265" width="19.140625" style="33" bestFit="1" customWidth="1"/>
    <col min="11266" max="11266" width="9.140625" style="33"/>
    <col min="11267" max="11267" width="9.5703125" style="33" customWidth="1"/>
    <col min="11268" max="11268" width="9.140625" style="33"/>
    <col min="11269" max="11269" width="10.42578125" style="33" bestFit="1" customWidth="1"/>
    <col min="11270" max="11510" width="9.140625" style="33"/>
    <col min="11511" max="11511" width="18.7109375" style="33" bestFit="1" customWidth="1"/>
    <col min="11512" max="11512" width="9.140625" style="33"/>
    <col min="11513" max="11513" width="10.28515625" style="33" customWidth="1"/>
    <col min="11514" max="11514" width="12.7109375" style="33" bestFit="1" customWidth="1"/>
    <col min="11515" max="11515" width="10.85546875" style="33" customWidth="1"/>
    <col min="11516" max="11516" width="19.140625" style="33" bestFit="1" customWidth="1"/>
    <col min="11517" max="11517" width="9.140625" style="33"/>
    <col min="11518" max="11518" width="9.42578125" style="33" customWidth="1"/>
    <col min="11519" max="11519" width="11.140625" style="33" customWidth="1"/>
    <col min="11520" max="11520" width="10.42578125" style="33" bestFit="1" customWidth="1"/>
    <col min="11521" max="11521" width="19.140625" style="33" bestFit="1" customWidth="1"/>
    <col min="11522" max="11522" width="9.140625" style="33"/>
    <col min="11523" max="11523" width="9.5703125" style="33" customWidth="1"/>
    <col min="11524" max="11524" width="9.140625" style="33"/>
    <col min="11525" max="11525" width="10.42578125" style="33" bestFit="1" customWidth="1"/>
    <col min="11526" max="11766" width="9.140625" style="33"/>
    <col min="11767" max="11767" width="18.7109375" style="33" bestFit="1" customWidth="1"/>
    <col min="11768" max="11768" width="9.140625" style="33"/>
    <col min="11769" max="11769" width="10.28515625" style="33" customWidth="1"/>
    <col min="11770" max="11770" width="12.7109375" style="33" bestFit="1" customWidth="1"/>
    <col min="11771" max="11771" width="10.85546875" style="33" customWidth="1"/>
    <col min="11772" max="11772" width="19.140625" style="33" bestFit="1" customWidth="1"/>
    <col min="11773" max="11773" width="9.140625" style="33"/>
    <col min="11774" max="11774" width="9.42578125" style="33" customWidth="1"/>
    <col min="11775" max="11775" width="11.140625" style="33" customWidth="1"/>
    <col min="11776" max="11776" width="10.42578125" style="33" bestFit="1" customWidth="1"/>
    <col min="11777" max="11777" width="19.140625" style="33" bestFit="1" customWidth="1"/>
    <col min="11778" max="11778" width="9.140625" style="33"/>
    <col min="11779" max="11779" width="9.5703125" style="33" customWidth="1"/>
    <col min="11780" max="11780" width="9.140625" style="33"/>
    <col min="11781" max="11781" width="10.42578125" style="33" bestFit="1" customWidth="1"/>
    <col min="11782" max="12022" width="9.140625" style="33"/>
    <col min="12023" max="12023" width="18.7109375" style="33" bestFit="1" customWidth="1"/>
    <col min="12024" max="12024" width="9.140625" style="33"/>
    <col min="12025" max="12025" width="10.28515625" style="33" customWidth="1"/>
    <col min="12026" max="12026" width="12.7109375" style="33" bestFit="1" customWidth="1"/>
    <col min="12027" max="12027" width="10.85546875" style="33" customWidth="1"/>
    <col min="12028" max="12028" width="19.140625" style="33" bestFit="1" customWidth="1"/>
    <col min="12029" max="12029" width="9.140625" style="33"/>
    <col min="12030" max="12030" width="9.42578125" style="33" customWidth="1"/>
    <col min="12031" max="12031" width="11.140625" style="33" customWidth="1"/>
    <col min="12032" max="12032" width="10.42578125" style="33" bestFit="1" customWidth="1"/>
    <col min="12033" max="12033" width="19.140625" style="33" bestFit="1" customWidth="1"/>
    <col min="12034" max="12034" width="9.140625" style="33"/>
    <col min="12035" max="12035" width="9.5703125" style="33" customWidth="1"/>
    <col min="12036" max="12036" width="9.140625" style="33"/>
    <col min="12037" max="12037" width="10.42578125" style="33" bestFit="1" customWidth="1"/>
    <col min="12038" max="12278" width="9.140625" style="33"/>
    <col min="12279" max="12279" width="18.7109375" style="33" bestFit="1" customWidth="1"/>
    <col min="12280" max="12280" width="9.140625" style="33"/>
    <col min="12281" max="12281" width="10.28515625" style="33" customWidth="1"/>
    <col min="12282" max="12282" width="12.7109375" style="33" bestFit="1" customWidth="1"/>
    <col min="12283" max="12283" width="10.85546875" style="33" customWidth="1"/>
    <col min="12284" max="12284" width="19.140625" style="33" bestFit="1" customWidth="1"/>
    <col min="12285" max="12285" width="9.140625" style="33"/>
    <col min="12286" max="12286" width="9.42578125" style="33" customWidth="1"/>
    <col min="12287" max="12287" width="11.140625" style="33" customWidth="1"/>
    <col min="12288" max="12288" width="10.42578125" style="33" bestFit="1" customWidth="1"/>
    <col min="12289" max="12289" width="19.140625" style="33" bestFit="1" customWidth="1"/>
    <col min="12290" max="12290" width="9.140625" style="33"/>
    <col min="12291" max="12291" width="9.5703125" style="33" customWidth="1"/>
    <col min="12292" max="12292" width="9.140625" style="33"/>
    <col min="12293" max="12293" width="10.42578125" style="33" bestFit="1" customWidth="1"/>
    <col min="12294" max="12534" width="9.140625" style="33"/>
    <col min="12535" max="12535" width="18.7109375" style="33" bestFit="1" customWidth="1"/>
    <col min="12536" max="12536" width="9.140625" style="33"/>
    <col min="12537" max="12537" width="10.28515625" style="33" customWidth="1"/>
    <col min="12538" max="12538" width="12.7109375" style="33" bestFit="1" customWidth="1"/>
    <col min="12539" max="12539" width="10.85546875" style="33" customWidth="1"/>
    <col min="12540" max="12540" width="19.140625" style="33" bestFit="1" customWidth="1"/>
    <col min="12541" max="12541" width="9.140625" style="33"/>
    <col min="12542" max="12542" width="9.42578125" style="33" customWidth="1"/>
    <col min="12543" max="12543" width="11.140625" style="33" customWidth="1"/>
    <col min="12544" max="12544" width="10.42578125" style="33" bestFit="1" customWidth="1"/>
    <col min="12545" max="12545" width="19.140625" style="33" bestFit="1" customWidth="1"/>
    <col min="12546" max="12546" width="9.140625" style="33"/>
    <col min="12547" max="12547" width="9.5703125" style="33" customWidth="1"/>
    <col min="12548" max="12548" width="9.140625" style="33"/>
    <col min="12549" max="12549" width="10.42578125" style="33" bestFit="1" customWidth="1"/>
    <col min="12550" max="12790" width="9.140625" style="33"/>
    <col min="12791" max="12791" width="18.7109375" style="33" bestFit="1" customWidth="1"/>
    <col min="12792" max="12792" width="9.140625" style="33"/>
    <col min="12793" max="12793" width="10.28515625" style="33" customWidth="1"/>
    <col min="12794" max="12794" width="12.7109375" style="33" bestFit="1" customWidth="1"/>
    <col min="12795" max="12795" width="10.85546875" style="33" customWidth="1"/>
    <col min="12796" max="12796" width="19.140625" style="33" bestFit="1" customWidth="1"/>
    <col min="12797" max="12797" width="9.140625" style="33"/>
    <col min="12798" max="12798" width="9.42578125" style="33" customWidth="1"/>
    <col min="12799" max="12799" width="11.140625" style="33" customWidth="1"/>
    <col min="12800" max="12800" width="10.42578125" style="33" bestFit="1" customWidth="1"/>
    <col min="12801" max="12801" width="19.140625" style="33" bestFit="1" customWidth="1"/>
    <col min="12802" max="12802" width="9.140625" style="33"/>
    <col min="12803" max="12803" width="9.5703125" style="33" customWidth="1"/>
    <col min="12804" max="12804" width="9.140625" style="33"/>
    <col min="12805" max="12805" width="10.42578125" style="33" bestFit="1" customWidth="1"/>
    <col min="12806" max="13046" width="9.140625" style="33"/>
    <col min="13047" max="13047" width="18.7109375" style="33" bestFit="1" customWidth="1"/>
    <col min="13048" max="13048" width="9.140625" style="33"/>
    <col min="13049" max="13049" width="10.28515625" style="33" customWidth="1"/>
    <col min="13050" max="13050" width="12.7109375" style="33" bestFit="1" customWidth="1"/>
    <col min="13051" max="13051" width="10.85546875" style="33" customWidth="1"/>
    <col min="13052" max="13052" width="19.140625" style="33" bestFit="1" customWidth="1"/>
    <col min="13053" max="13053" width="9.140625" style="33"/>
    <col min="13054" max="13054" width="9.42578125" style="33" customWidth="1"/>
    <col min="13055" max="13055" width="11.140625" style="33" customWidth="1"/>
    <col min="13056" max="13056" width="10.42578125" style="33" bestFit="1" customWidth="1"/>
    <col min="13057" max="13057" width="19.140625" style="33" bestFit="1" customWidth="1"/>
    <col min="13058" max="13058" width="9.140625" style="33"/>
    <col min="13059" max="13059" width="9.5703125" style="33" customWidth="1"/>
    <col min="13060" max="13060" width="9.140625" style="33"/>
    <col min="13061" max="13061" width="10.42578125" style="33" bestFit="1" customWidth="1"/>
    <col min="13062" max="13302" width="9.140625" style="33"/>
    <col min="13303" max="13303" width="18.7109375" style="33" bestFit="1" customWidth="1"/>
    <col min="13304" max="13304" width="9.140625" style="33"/>
    <col min="13305" max="13305" width="10.28515625" style="33" customWidth="1"/>
    <col min="13306" max="13306" width="12.7109375" style="33" bestFit="1" customWidth="1"/>
    <col min="13307" max="13307" width="10.85546875" style="33" customWidth="1"/>
    <col min="13308" max="13308" width="19.140625" style="33" bestFit="1" customWidth="1"/>
    <col min="13309" max="13309" width="9.140625" style="33"/>
    <col min="13310" max="13310" width="9.42578125" style="33" customWidth="1"/>
    <col min="13311" max="13311" width="11.140625" style="33" customWidth="1"/>
    <col min="13312" max="13312" width="10.42578125" style="33" bestFit="1" customWidth="1"/>
    <col min="13313" max="13313" width="19.140625" style="33" bestFit="1" customWidth="1"/>
    <col min="13314" max="13314" width="9.140625" style="33"/>
    <col min="13315" max="13315" width="9.5703125" style="33" customWidth="1"/>
    <col min="13316" max="13316" width="9.140625" style="33"/>
    <col min="13317" max="13317" width="10.42578125" style="33" bestFit="1" customWidth="1"/>
    <col min="13318" max="13558" width="9.140625" style="33"/>
    <col min="13559" max="13559" width="18.7109375" style="33" bestFit="1" customWidth="1"/>
    <col min="13560" max="13560" width="9.140625" style="33"/>
    <col min="13561" max="13561" width="10.28515625" style="33" customWidth="1"/>
    <col min="13562" max="13562" width="12.7109375" style="33" bestFit="1" customWidth="1"/>
    <col min="13563" max="13563" width="10.85546875" style="33" customWidth="1"/>
    <col min="13564" max="13564" width="19.140625" style="33" bestFit="1" customWidth="1"/>
    <col min="13565" max="13565" width="9.140625" style="33"/>
    <col min="13566" max="13566" width="9.42578125" style="33" customWidth="1"/>
    <col min="13567" max="13567" width="11.140625" style="33" customWidth="1"/>
    <col min="13568" max="13568" width="10.42578125" style="33" bestFit="1" customWidth="1"/>
    <col min="13569" max="13569" width="19.140625" style="33" bestFit="1" customWidth="1"/>
    <col min="13570" max="13570" width="9.140625" style="33"/>
    <col min="13571" max="13571" width="9.5703125" style="33" customWidth="1"/>
    <col min="13572" max="13572" width="9.140625" style="33"/>
    <col min="13573" max="13573" width="10.42578125" style="33" bestFit="1" customWidth="1"/>
    <col min="13574" max="13814" width="9.140625" style="33"/>
    <col min="13815" max="13815" width="18.7109375" style="33" bestFit="1" customWidth="1"/>
    <col min="13816" max="13816" width="9.140625" style="33"/>
    <col min="13817" max="13817" width="10.28515625" style="33" customWidth="1"/>
    <col min="13818" max="13818" width="12.7109375" style="33" bestFit="1" customWidth="1"/>
    <col min="13819" max="13819" width="10.85546875" style="33" customWidth="1"/>
    <col min="13820" max="13820" width="19.140625" style="33" bestFit="1" customWidth="1"/>
    <col min="13821" max="13821" width="9.140625" style="33"/>
    <col min="13822" max="13822" width="9.42578125" style="33" customWidth="1"/>
    <col min="13823" max="13823" width="11.140625" style="33" customWidth="1"/>
    <col min="13824" max="13824" width="10.42578125" style="33" bestFit="1" customWidth="1"/>
    <col min="13825" max="13825" width="19.140625" style="33" bestFit="1" customWidth="1"/>
    <col min="13826" max="13826" width="9.140625" style="33"/>
    <col min="13827" max="13827" width="9.5703125" style="33" customWidth="1"/>
    <col min="13828" max="13828" width="9.140625" style="33"/>
    <col min="13829" max="13829" width="10.42578125" style="33" bestFit="1" customWidth="1"/>
    <col min="13830" max="14070" width="9.140625" style="33"/>
    <col min="14071" max="14071" width="18.7109375" style="33" bestFit="1" customWidth="1"/>
    <col min="14072" max="14072" width="9.140625" style="33"/>
    <col min="14073" max="14073" width="10.28515625" style="33" customWidth="1"/>
    <col min="14074" max="14074" width="12.7109375" style="33" bestFit="1" customWidth="1"/>
    <col min="14075" max="14075" width="10.85546875" style="33" customWidth="1"/>
    <col min="14076" max="14076" width="19.140625" style="33" bestFit="1" customWidth="1"/>
    <col min="14077" max="14077" width="9.140625" style="33"/>
    <col min="14078" max="14078" width="9.42578125" style="33" customWidth="1"/>
    <col min="14079" max="14079" width="11.140625" style="33" customWidth="1"/>
    <col min="14080" max="14080" width="10.42578125" style="33" bestFit="1" customWidth="1"/>
    <col min="14081" max="14081" width="19.140625" style="33" bestFit="1" customWidth="1"/>
    <col min="14082" max="14082" width="9.140625" style="33"/>
    <col min="14083" max="14083" width="9.5703125" style="33" customWidth="1"/>
    <col min="14084" max="14084" width="9.140625" style="33"/>
    <col min="14085" max="14085" width="10.42578125" style="33" bestFit="1" customWidth="1"/>
    <col min="14086" max="14326" width="9.140625" style="33"/>
    <col min="14327" max="14327" width="18.7109375" style="33" bestFit="1" customWidth="1"/>
    <col min="14328" max="14328" width="9.140625" style="33"/>
    <col min="14329" max="14329" width="10.28515625" style="33" customWidth="1"/>
    <col min="14330" max="14330" width="12.7109375" style="33" bestFit="1" customWidth="1"/>
    <col min="14331" max="14331" width="10.85546875" style="33" customWidth="1"/>
    <col min="14332" max="14332" width="19.140625" style="33" bestFit="1" customWidth="1"/>
    <col min="14333" max="14333" width="9.140625" style="33"/>
    <col min="14334" max="14334" width="9.42578125" style="33" customWidth="1"/>
    <col min="14335" max="14335" width="11.140625" style="33" customWidth="1"/>
    <col min="14336" max="14336" width="10.42578125" style="33" bestFit="1" customWidth="1"/>
    <col min="14337" max="14337" width="19.140625" style="33" bestFit="1" customWidth="1"/>
    <col min="14338" max="14338" width="9.140625" style="33"/>
    <col min="14339" max="14339" width="9.5703125" style="33" customWidth="1"/>
    <col min="14340" max="14340" width="9.140625" style="33"/>
    <col min="14341" max="14341" width="10.42578125" style="33" bestFit="1" customWidth="1"/>
    <col min="14342" max="14582" width="9.140625" style="33"/>
    <col min="14583" max="14583" width="18.7109375" style="33" bestFit="1" customWidth="1"/>
    <col min="14584" max="14584" width="9.140625" style="33"/>
    <col min="14585" max="14585" width="10.28515625" style="33" customWidth="1"/>
    <col min="14586" max="14586" width="12.7109375" style="33" bestFit="1" customWidth="1"/>
    <col min="14587" max="14587" width="10.85546875" style="33" customWidth="1"/>
    <col min="14588" max="14588" width="19.140625" style="33" bestFit="1" customWidth="1"/>
    <col min="14589" max="14589" width="9.140625" style="33"/>
    <col min="14590" max="14590" width="9.42578125" style="33" customWidth="1"/>
    <col min="14591" max="14591" width="11.140625" style="33" customWidth="1"/>
    <col min="14592" max="14592" width="10.42578125" style="33" bestFit="1" customWidth="1"/>
    <col min="14593" max="14593" width="19.140625" style="33" bestFit="1" customWidth="1"/>
    <col min="14594" max="14594" width="9.140625" style="33"/>
    <col min="14595" max="14595" width="9.5703125" style="33" customWidth="1"/>
    <col min="14596" max="14596" width="9.140625" style="33"/>
    <col min="14597" max="14597" width="10.42578125" style="33" bestFit="1" customWidth="1"/>
    <col min="14598" max="14838" width="9.140625" style="33"/>
    <col min="14839" max="14839" width="18.7109375" style="33" bestFit="1" customWidth="1"/>
    <col min="14840" max="14840" width="9.140625" style="33"/>
    <col min="14841" max="14841" width="10.28515625" style="33" customWidth="1"/>
    <col min="14842" max="14842" width="12.7109375" style="33" bestFit="1" customWidth="1"/>
    <col min="14843" max="14843" width="10.85546875" style="33" customWidth="1"/>
    <col min="14844" max="14844" width="19.140625" style="33" bestFit="1" customWidth="1"/>
    <col min="14845" max="14845" width="9.140625" style="33"/>
    <col min="14846" max="14846" width="9.42578125" style="33" customWidth="1"/>
    <col min="14847" max="14847" width="11.140625" style="33" customWidth="1"/>
    <col min="14848" max="14848" width="10.42578125" style="33" bestFit="1" customWidth="1"/>
    <col min="14849" max="14849" width="19.140625" style="33" bestFit="1" customWidth="1"/>
    <col min="14850" max="14850" width="9.140625" style="33"/>
    <col min="14851" max="14851" width="9.5703125" style="33" customWidth="1"/>
    <col min="14852" max="14852" width="9.140625" style="33"/>
    <col min="14853" max="14853" width="10.42578125" style="33" bestFit="1" customWidth="1"/>
    <col min="14854" max="15094" width="9.140625" style="33"/>
    <col min="15095" max="15095" width="18.7109375" style="33" bestFit="1" customWidth="1"/>
    <col min="15096" max="15096" width="9.140625" style="33"/>
    <col min="15097" max="15097" width="10.28515625" style="33" customWidth="1"/>
    <col min="15098" max="15098" width="12.7109375" style="33" bestFit="1" customWidth="1"/>
    <col min="15099" max="15099" width="10.85546875" style="33" customWidth="1"/>
    <col min="15100" max="15100" width="19.140625" style="33" bestFit="1" customWidth="1"/>
    <col min="15101" max="15101" width="9.140625" style="33"/>
    <col min="15102" max="15102" width="9.42578125" style="33" customWidth="1"/>
    <col min="15103" max="15103" width="11.140625" style="33" customWidth="1"/>
    <col min="15104" max="15104" width="10.42578125" style="33" bestFit="1" customWidth="1"/>
    <col min="15105" max="15105" width="19.140625" style="33" bestFit="1" customWidth="1"/>
    <col min="15106" max="15106" width="9.140625" style="33"/>
    <col min="15107" max="15107" width="9.5703125" style="33" customWidth="1"/>
    <col min="15108" max="15108" width="9.140625" style="33"/>
    <col min="15109" max="15109" width="10.42578125" style="33" bestFit="1" customWidth="1"/>
    <col min="15110" max="15350" width="9.140625" style="33"/>
    <col min="15351" max="15351" width="18.7109375" style="33" bestFit="1" customWidth="1"/>
    <col min="15352" max="15352" width="9.140625" style="33"/>
    <col min="15353" max="15353" width="10.28515625" style="33" customWidth="1"/>
    <col min="15354" max="15354" width="12.7109375" style="33" bestFit="1" customWidth="1"/>
    <col min="15355" max="15355" width="10.85546875" style="33" customWidth="1"/>
    <col min="15356" max="15356" width="19.140625" style="33" bestFit="1" customWidth="1"/>
    <col min="15357" max="15357" width="9.140625" style="33"/>
    <col min="15358" max="15358" width="9.42578125" style="33" customWidth="1"/>
    <col min="15359" max="15359" width="11.140625" style="33" customWidth="1"/>
    <col min="15360" max="15360" width="10.42578125" style="33" bestFit="1" customWidth="1"/>
    <col min="15361" max="15361" width="19.140625" style="33" bestFit="1" customWidth="1"/>
    <col min="15362" max="15362" width="9.140625" style="33"/>
    <col min="15363" max="15363" width="9.5703125" style="33" customWidth="1"/>
    <col min="15364" max="15364" width="9.140625" style="33"/>
    <col min="15365" max="15365" width="10.42578125" style="33" bestFit="1" customWidth="1"/>
    <col min="15366" max="15606" width="9.140625" style="33"/>
    <col min="15607" max="15607" width="18.7109375" style="33" bestFit="1" customWidth="1"/>
    <col min="15608" max="15608" width="9.140625" style="33"/>
    <col min="15609" max="15609" width="10.28515625" style="33" customWidth="1"/>
    <col min="15610" max="15610" width="12.7109375" style="33" bestFit="1" customWidth="1"/>
    <col min="15611" max="15611" width="10.85546875" style="33" customWidth="1"/>
    <col min="15612" max="15612" width="19.140625" style="33" bestFit="1" customWidth="1"/>
    <col min="15613" max="15613" width="9.140625" style="33"/>
    <col min="15614" max="15614" width="9.42578125" style="33" customWidth="1"/>
    <col min="15615" max="15615" width="11.140625" style="33" customWidth="1"/>
    <col min="15616" max="15616" width="10.42578125" style="33" bestFit="1" customWidth="1"/>
    <col min="15617" max="15617" width="19.140625" style="33" bestFit="1" customWidth="1"/>
    <col min="15618" max="15618" width="9.140625" style="33"/>
    <col min="15619" max="15619" width="9.5703125" style="33" customWidth="1"/>
    <col min="15620" max="15620" width="9.140625" style="33"/>
    <col min="15621" max="15621" width="10.42578125" style="33" bestFit="1" customWidth="1"/>
    <col min="15622" max="15862" width="9.140625" style="33"/>
    <col min="15863" max="15863" width="18.7109375" style="33" bestFit="1" customWidth="1"/>
    <col min="15864" max="15864" width="9.140625" style="33"/>
    <col min="15865" max="15865" width="10.28515625" style="33" customWidth="1"/>
    <col min="15866" max="15866" width="12.7109375" style="33" bestFit="1" customWidth="1"/>
    <col min="15867" max="15867" width="10.85546875" style="33" customWidth="1"/>
    <col min="15868" max="15868" width="19.140625" style="33" bestFit="1" customWidth="1"/>
    <col min="15869" max="15869" width="9.140625" style="33"/>
    <col min="15870" max="15870" width="9.42578125" style="33" customWidth="1"/>
    <col min="15871" max="15871" width="11.140625" style="33" customWidth="1"/>
    <col min="15872" max="15872" width="10.42578125" style="33" bestFit="1" customWidth="1"/>
    <col min="15873" max="15873" width="19.140625" style="33" bestFit="1" customWidth="1"/>
    <col min="15874" max="15874" width="9.140625" style="33"/>
    <col min="15875" max="15875" width="9.5703125" style="33" customWidth="1"/>
    <col min="15876" max="15876" width="9.140625" style="33"/>
    <col min="15877" max="15877" width="10.42578125" style="33" bestFit="1" customWidth="1"/>
    <col min="15878" max="16118" width="9.140625" style="33"/>
    <col min="16119" max="16119" width="18.7109375" style="33" bestFit="1" customWidth="1"/>
    <col min="16120" max="16120" width="9.140625" style="33"/>
    <col min="16121" max="16121" width="10.28515625" style="33" customWidth="1"/>
    <col min="16122" max="16122" width="12.7109375" style="33" bestFit="1" customWidth="1"/>
    <col min="16123" max="16123" width="10.85546875" style="33" customWidth="1"/>
    <col min="16124" max="16124" width="19.140625" style="33" bestFit="1" customWidth="1"/>
    <col min="16125" max="16125" width="9.140625" style="33"/>
    <col min="16126" max="16126" width="9.42578125" style="33" customWidth="1"/>
    <col min="16127" max="16127" width="11.140625" style="33" customWidth="1"/>
    <col min="16128" max="16128" width="10.42578125" style="33" bestFit="1" customWidth="1"/>
    <col min="16129" max="16129" width="19.140625" style="33" bestFit="1" customWidth="1"/>
    <col min="16130" max="16130" width="9.140625" style="33"/>
    <col min="16131" max="16131" width="9.5703125" style="33" customWidth="1"/>
    <col min="16132" max="16132" width="9.140625" style="33"/>
    <col min="16133" max="16133" width="10.42578125" style="33" bestFit="1" customWidth="1"/>
    <col min="16134" max="16384" width="9.140625" style="33"/>
  </cols>
  <sheetData>
    <row r="1" spans="1:9" ht="18" x14ac:dyDescent="0.25">
      <c r="D1" s="471" t="s">
        <v>0</v>
      </c>
      <c r="E1" s="471"/>
      <c r="F1" s="471"/>
      <c r="G1" s="34"/>
      <c r="H1" s="34"/>
      <c r="I1" s="34"/>
    </row>
    <row r="2" spans="1:9" ht="18" x14ac:dyDescent="0.25">
      <c r="C2" s="594" t="s">
        <v>1</v>
      </c>
      <c r="D2" s="594"/>
      <c r="E2" s="594"/>
      <c r="F2" s="594"/>
      <c r="G2" s="34"/>
      <c r="H2" s="34"/>
      <c r="I2" s="34"/>
    </row>
    <row r="3" spans="1:9" ht="15.75" x14ac:dyDescent="0.25">
      <c r="C3" s="596" t="s">
        <v>123</v>
      </c>
      <c r="D3" s="596"/>
      <c r="E3" s="596"/>
      <c r="F3" s="596"/>
      <c r="G3" s="35"/>
      <c r="H3" s="35"/>
      <c r="I3" s="35"/>
    </row>
    <row r="4" spans="1:9" ht="18" x14ac:dyDescent="0.25">
      <c r="C4" s="594" t="s">
        <v>132</v>
      </c>
      <c r="D4" s="594"/>
      <c r="E4" s="594"/>
      <c r="F4" s="594"/>
      <c r="G4" s="188"/>
      <c r="H4" s="34"/>
      <c r="I4" s="34"/>
    </row>
    <row r="5" spans="1:9" ht="18.75" thickBot="1" x14ac:dyDescent="0.3">
      <c r="C5" s="595" t="s">
        <v>118</v>
      </c>
      <c r="D5" s="595"/>
      <c r="E5" s="595"/>
      <c r="F5" s="595"/>
      <c r="G5" s="181"/>
      <c r="H5" s="36"/>
      <c r="I5" s="36"/>
    </row>
    <row r="6" spans="1:9" ht="56.25" customHeight="1" thickBot="1" x14ac:dyDescent="0.25">
      <c r="A6" s="37"/>
      <c r="B6" s="38" t="s">
        <v>2</v>
      </c>
      <c r="C6" s="39" t="s">
        <v>6</v>
      </c>
      <c r="D6" s="40" t="s">
        <v>4</v>
      </c>
      <c r="E6" s="41" t="s">
        <v>119</v>
      </c>
      <c r="F6" s="42" t="s">
        <v>120</v>
      </c>
      <c r="G6" s="43" t="s">
        <v>124</v>
      </c>
      <c r="H6" s="41" t="s">
        <v>5</v>
      </c>
      <c r="I6" s="42" t="s">
        <v>121</v>
      </c>
    </row>
    <row r="7" spans="1:9" ht="18.75" thickBot="1" x14ac:dyDescent="0.3">
      <c r="A7" s="46" t="s">
        <v>7</v>
      </c>
      <c r="B7" s="47"/>
      <c r="C7" s="47"/>
      <c r="D7" s="47"/>
      <c r="E7" s="48"/>
      <c r="F7" s="49"/>
      <c r="G7" s="49"/>
      <c r="H7" s="50"/>
      <c r="I7" s="49"/>
    </row>
    <row r="8" spans="1:9" ht="18" x14ac:dyDescent="0.25">
      <c r="A8" s="54" t="s">
        <v>10</v>
      </c>
      <c r="B8" s="55">
        <v>7952</v>
      </c>
      <c r="C8" s="56">
        <v>16538</v>
      </c>
      <c r="D8" s="57">
        <v>1726783</v>
      </c>
      <c r="E8" s="58"/>
      <c r="F8" s="59"/>
      <c r="G8" s="182"/>
      <c r="H8" s="60">
        <f t="shared" ref="H8:H16" si="0">D8/B8</f>
        <v>217.1507796780684</v>
      </c>
      <c r="I8" s="61">
        <f>SUM(D8:G8)</f>
        <v>1726783</v>
      </c>
    </row>
    <row r="9" spans="1:9" ht="18" x14ac:dyDescent="0.25">
      <c r="A9" s="67" t="s">
        <v>11</v>
      </c>
      <c r="B9" s="68">
        <v>5769</v>
      </c>
      <c r="C9" s="69">
        <v>11450</v>
      </c>
      <c r="D9" s="70">
        <v>1229967</v>
      </c>
      <c r="E9" s="58"/>
      <c r="F9" s="59"/>
      <c r="G9" s="182"/>
      <c r="H9" s="71">
        <f t="shared" si="0"/>
        <v>213.2028081123245</v>
      </c>
      <c r="I9" s="61">
        <f t="shared" ref="I9:I15" si="1">SUM(D9:G9)</f>
        <v>1229967</v>
      </c>
    </row>
    <row r="10" spans="1:9" ht="18" x14ac:dyDescent="0.25">
      <c r="A10" s="67" t="s">
        <v>12</v>
      </c>
      <c r="B10" s="68">
        <v>6470</v>
      </c>
      <c r="C10" s="69">
        <v>12323</v>
      </c>
      <c r="D10" s="70">
        <v>1330110</v>
      </c>
      <c r="E10" s="58"/>
      <c r="F10" s="59"/>
      <c r="G10" s="182"/>
      <c r="H10" s="71">
        <f t="shared" si="0"/>
        <v>205.58114374034002</v>
      </c>
      <c r="I10" s="61">
        <f t="shared" si="1"/>
        <v>1330110</v>
      </c>
    </row>
    <row r="11" spans="1:9" ht="18" x14ac:dyDescent="0.25">
      <c r="A11" s="67" t="s">
        <v>13</v>
      </c>
      <c r="B11" s="68">
        <v>8429</v>
      </c>
      <c r="C11" s="69">
        <v>16870</v>
      </c>
      <c r="D11" s="70">
        <v>1757083</v>
      </c>
      <c r="E11" s="58"/>
      <c r="F11" s="59"/>
      <c r="G11" s="182"/>
      <c r="H11" s="71">
        <f t="shared" si="0"/>
        <v>208.45687507414877</v>
      </c>
      <c r="I11" s="61">
        <f t="shared" si="1"/>
        <v>1757083</v>
      </c>
    </row>
    <row r="12" spans="1:9" ht="18" x14ac:dyDescent="0.25">
      <c r="A12" s="67" t="s">
        <v>14</v>
      </c>
      <c r="B12" s="68">
        <v>2116</v>
      </c>
      <c r="C12" s="69">
        <v>4489</v>
      </c>
      <c r="D12" s="70">
        <v>475960</v>
      </c>
      <c r="E12" s="58"/>
      <c r="F12" s="59"/>
      <c r="G12" s="182"/>
      <c r="H12" s="71">
        <f t="shared" si="0"/>
        <v>224.93383742911152</v>
      </c>
      <c r="I12" s="61">
        <f t="shared" si="1"/>
        <v>475960</v>
      </c>
    </row>
    <row r="13" spans="1:9" ht="18" x14ac:dyDescent="0.25">
      <c r="A13" s="67" t="s">
        <v>15</v>
      </c>
      <c r="B13" s="68">
        <v>8529</v>
      </c>
      <c r="C13" s="69">
        <v>17806</v>
      </c>
      <c r="D13" s="70">
        <v>1874956</v>
      </c>
      <c r="E13" s="58"/>
      <c r="F13" s="59"/>
      <c r="G13" s="182"/>
      <c r="H13" s="71">
        <f t="shared" si="0"/>
        <v>219.83304021573454</v>
      </c>
      <c r="I13" s="61">
        <f t="shared" si="1"/>
        <v>1874956</v>
      </c>
    </row>
    <row r="14" spans="1:9" ht="18" x14ac:dyDescent="0.25">
      <c r="A14" s="67" t="s">
        <v>16</v>
      </c>
      <c r="B14" s="68">
        <v>3091</v>
      </c>
      <c r="C14" s="69">
        <v>5886</v>
      </c>
      <c r="D14" s="70">
        <v>618023</v>
      </c>
      <c r="E14" s="58"/>
      <c r="F14" s="59"/>
      <c r="G14" s="182"/>
      <c r="H14" s="71">
        <f t="shared" si="0"/>
        <v>199.94273697832418</v>
      </c>
      <c r="I14" s="61">
        <f t="shared" si="1"/>
        <v>618023</v>
      </c>
    </row>
    <row r="15" spans="1:9" ht="18.75" thickBot="1" x14ac:dyDescent="0.3">
      <c r="A15" s="72" t="s">
        <v>17</v>
      </c>
      <c r="B15" s="73">
        <v>9999</v>
      </c>
      <c r="C15" s="74">
        <v>19567</v>
      </c>
      <c r="D15" s="75">
        <v>2097664</v>
      </c>
      <c r="E15" s="76"/>
      <c r="F15" s="77"/>
      <c r="G15" s="183"/>
      <c r="H15" s="78">
        <f t="shared" si="0"/>
        <v>209.78737873787378</v>
      </c>
      <c r="I15" s="61">
        <f t="shared" si="1"/>
        <v>2097664</v>
      </c>
    </row>
    <row r="16" spans="1:9" ht="18.75" thickBot="1" x14ac:dyDescent="0.3">
      <c r="A16" s="84" t="s">
        <v>18</v>
      </c>
      <c r="B16" s="85">
        <f>SUM(B8:B15)</f>
        <v>52355</v>
      </c>
      <c r="C16" s="85">
        <f t="shared" ref="C16" si="2">SUM(C8:C15)</f>
        <v>104929</v>
      </c>
      <c r="D16" s="85">
        <f>SUM(D8:D15)</f>
        <v>11110546</v>
      </c>
      <c r="E16" s="85">
        <f t="shared" ref="E16:G16" si="3">SUM(E8:E15)</f>
        <v>0</v>
      </c>
      <c r="F16" s="87">
        <f t="shared" si="3"/>
        <v>0</v>
      </c>
      <c r="G16" s="87">
        <f t="shared" si="3"/>
        <v>0</v>
      </c>
      <c r="H16" s="88">
        <f t="shared" si="0"/>
        <v>212.21556680355266</v>
      </c>
      <c r="I16" s="86">
        <f t="shared" ref="I16" si="4">SUM(I8:I15)</f>
        <v>11110546</v>
      </c>
    </row>
    <row r="17" spans="1:9" ht="18.75" thickBot="1" x14ac:dyDescent="0.3">
      <c r="A17" s="95"/>
      <c r="B17" s="81"/>
      <c r="C17" s="81"/>
      <c r="D17" s="81"/>
      <c r="E17" s="81"/>
      <c r="F17" s="81"/>
      <c r="G17" s="81"/>
      <c r="H17" s="81"/>
      <c r="I17" s="81"/>
    </row>
    <row r="18" spans="1:9" ht="18.75" thickBot="1" x14ac:dyDescent="0.3">
      <c r="A18" s="96" t="s">
        <v>19</v>
      </c>
      <c r="B18" s="97"/>
      <c r="C18" s="97"/>
      <c r="D18" s="97"/>
      <c r="E18" s="98"/>
      <c r="F18" s="99"/>
      <c r="G18" s="97"/>
      <c r="H18" s="97"/>
      <c r="I18" s="99"/>
    </row>
    <row r="19" spans="1:9" ht="18" x14ac:dyDescent="0.25">
      <c r="A19" s="100" t="s">
        <v>20</v>
      </c>
      <c r="B19" s="55">
        <v>14726</v>
      </c>
      <c r="C19" s="56">
        <v>27214</v>
      </c>
      <c r="D19" s="57">
        <v>2933929</v>
      </c>
      <c r="E19" s="101"/>
      <c r="F19" s="59"/>
      <c r="G19" s="182"/>
      <c r="H19" s="62">
        <f t="shared" ref="H19:H32" si="5">D19/B19</f>
        <v>199.23461904115172</v>
      </c>
      <c r="I19" s="59">
        <f>SUM(D19:G19)</f>
        <v>2933929</v>
      </c>
    </row>
    <row r="20" spans="1:9" ht="18" x14ac:dyDescent="0.25">
      <c r="A20" s="100" t="s">
        <v>21</v>
      </c>
      <c r="B20" s="66">
        <v>7343</v>
      </c>
      <c r="C20" s="56">
        <v>13173</v>
      </c>
      <c r="D20" s="57">
        <v>1425186</v>
      </c>
      <c r="E20" s="101"/>
      <c r="F20" s="59"/>
      <c r="G20" s="182"/>
      <c r="H20" s="104">
        <f t="shared" si="5"/>
        <v>194.08770257387988</v>
      </c>
      <c r="I20" s="59">
        <f t="shared" ref="I20:I31" si="6">SUM(D20:G20)</f>
        <v>1425186</v>
      </c>
    </row>
    <row r="21" spans="1:9" ht="18" x14ac:dyDescent="0.25">
      <c r="A21" s="54" t="s">
        <v>22</v>
      </c>
      <c r="B21" s="108">
        <v>5952</v>
      </c>
      <c r="C21" s="109">
        <v>11362</v>
      </c>
      <c r="D21" s="110">
        <v>1209787</v>
      </c>
      <c r="E21" s="111"/>
      <c r="F21" s="112"/>
      <c r="G21" s="154"/>
      <c r="H21" s="104">
        <f t="shared" si="5"/>
        <v>203.2572244623656</v>
      </c>
      <c r="I21" s="59">
        <f t="shared" si="6"/>
        <v>1209787</v>
      </c>
    </row>
    <row r="22" spans="1:9" ht="18" x14ac:dyDescent="0.25">
      <c r="A22" s="67" t="s">
        <v>23</v>
      </c>
      <c r="B22" s="113">
        <v>7498</v>
      </c>
      <c r="C22" s="114">
        <v>14763</v>
      </c>
      <c r="D22" s="115">
        <v>1545074</v>
      </c>
      <c r="E22" s="116"/>
      <c r="F22" s="117"/>
      <c r="G22" s="155"/>
      <c r="H22" s="104">
        <f t="shared" si="5"/>
        <v>206.06481728460923</v>
      </c>
      <c r="I22" s="59">
        <f t="shared" si="6"/>
        <v>1545074</v>
      </c>
    </row>
    <row r="23" spans="1:9" ht="18" x14ac:dyDescent="0.25">
      <c r="A23" s="67" t="s">
        <v>24</v>
      </c>
      <c r="B23" s="113">
        <v>4914</v>
      </c>
      <c r="C23" s="114">
        <v>9901</v>
      </c>
      <c r="D23" s="115">
        <v>1038829</v>
      </c>
      <c r="E23" s="116"/>
      <c r="F23" s="117"/>
      <c r="G23" s="155"/>
      <c r="H23" s="104">
        <f t="shared" si="5"/>
        <v>211.40191290191291</v>
      </c>
      <c r="I23" s="59">
        <f t="shared" si="6"/>
        <v>1038829</v>
      </c>
    </row>
    <row r="24" spans="1:9" ht="18" x14ac:dyDescent="0.25">
      <c r="A24" s="67" t="s">
        <v>25</v>
      </c>
      <c r="B24" s="113">
        <v>3322</v>
      </c>
      <c r="C24" s="114">
        <v>6736</v>
      </c>
      <c r="D24" s="115">
        <v>716253</v>
      </c>
      <c r="E24" s="116"/>
      <c r="F24" s="117"/>
      <c r="G24" s="155"/>
      <c r="H24" s="104">
        <f t="shared" si="5"/>
        <v>215.60897049969898</v>
      </c>
      <c r="I24" s="59">
        <f t="shared" si="6"/>
        <v>716253</v>
      </c>
    </row>
    <row r="25" spans="1:9" ht="18" x14ac:dyDescent="0.25">
      <c r="A25" s="67" t="s">
        <v>26</v>
      </c>
      <c r="B25" s="113">
        <v>8442</v>
      </c>
      <c r="C25" s="114">
        <v>16386</v>
      </c>
      <c r="D25" s="115">
        <v>1742187</v>
      </c>
      <c r="E25" s="116"/>
      <c r="F25" s="117"/>
      <c r="G25" s="155"/>
      <c r="H25" s="104">
        <f t="shared" si="5"/>
        <v>206.37135749822318</v>
      </c>
      <c r="I25" s="59">
        <f t="shared" si="6"/>
        <v>1742187</v>
      </c>
    </row>
    <row r="26" spans="1:9" ht="18" x14ac:dyDescent="0.25">
      <c r="A26" s="67" t="s">
        <v>27</v>
      </c>
      <c r="B26" s="113">
        <v>7668</v>
      </c>
      <c r="C26" s="114">
        <v>15745</v>
      </c>
      <c r="D26" s="115">
        <v>1673476</v>
      </c>
      <c r="E26" s="116"/>
      <c r="F26" s="117"/>
      <c r="G26" s="155"/>
      <c r="H26" s="104">
        <f t="shared" si="5"/>
        <v>218.24152321335421</v>
      </c>
      <c r="I26" s="59">
        <f t="shared" si="6"/>
        <v>1673476</v>
      </c>
    </row>
    <row r="27" spans="1:9" ht="18" x14ac:dyDescent="0.25">
      <c r="A27" s="67" t="s">
        <v>28</v>
      </c>
      <c r="B27" s="113">
        <v>9552</v>
      </c>
      <c r="C27" s="114">
        <v>18288</v>
      </c>
      <c r="D27" s="115">
        <v>1937539</v>
      </c>
      <c r="E27" s="116"/>
      <c r="F27" s="117"/>
      <c r="G27" s="155"/>
      <c r="H27" s="104">
        <f t="shared" si="5"/>
        <v>202.84118509212729</v>
      </c>
      <c r="I27" s="59">
        <f t="shared" si="6"/>
        <v>1937539</v>
      </c>
    </row>
    <row r="28" spans="1:9" ht="18" x14ac:dyDescent="0.25">
      <c r="A28" s="67" t="s">
        <v>29</v>
      </c>
      <c r="B28" s="113">
        <v>6828</v>
      </c>
      <c r="C28" s="114">
        <v>14480</v>
      </c>
      <c r="D28" s="115">
        <v>1518655</v>
      </c>
      <c r="E28" s="116"/>
      <c r="F28" s="117"/>
      <c r="G28" s="155"/>
      <c r="H28" s="104">
        <f t="shared" si="5"/>
        <v>222.41578793204451</v>
      </c>
      <c r="I28" s="59">
        <f t="shared" si="6"/>
        <v>1518655</v>
      </c>
    </row>
    <row r="29" spans="1:9" ht="18" x14ac:dyDescent="0.25">
      <c r="A29" s="67" t="s">
        <v>30</v>
      </c>
      <c r="B29" s="113">
        <v>5605</v>
      </c>
      <c r="C29" s="114">
        <v>11323</v>
      </c>
      <c r="D29" s="115">
        <v>1185426</v>
      </c>
      <c r="E29" s="116"/>
      <c r="F29" s="117"/>
      <c r="G29" s="155"/>
      <c r="H29" s="104">
        <f t="shared" si="5"/>
        <v>211.49438001784122</v>
      </c>
      <c r="I29" s="59">
        <f t="shared" si="6"/>
        <v>1185426</v>
      </c>
    </row>
    <row r="30" spans="1:9" ht="18" x14ac:dyDescent="0.25">
      <c r="A30" s="82" t="s">
        <v>31</v>
      </c>
      <c r="B30" s="113">
        <v>5448</v>
      </c>
      <c r="C30" s="120">
        <v>11195</v>
      </c>
      <c r="D30" s="121">
        <v>1197113</v>
      </c>
      <c r="E30" s="122"/>
      <c r="F30" s="123"/>
      <c r="G30" s="184"/>
      <c r="H30" s="104">
        <f t="shared" si="5"/>
        <v>219.73439794419971</v>
      </c>
      <c r="I30" s="59">
        <f t="shared" si="6"/>
        <v>1197113</v>
      </c>
    </row>
    <row r="31" spans="1:9" ht="18.75" thickBot="1" x14ac:dyDescent="0.3">
      <c r="A31" s="82" t="s">
        <v>32</v>
      </c>
      <c r="B31" s="127">
        <v>1989</v>
      </c>
      <c r="C31" s="120">
        <v>4068</v>
      </c>
      <c r="D31" s="121">
        <v>434862</v>
      </c>
      <c r="E31" s="122"/>
      <c r="F31" s="123"/>
      <c r="G31" s="184"/>
      <c r="H31" s="128">
        <f t="shared" si="5"/>
        <v>218.63348416289594</v>
      </c>
      <c r="I31" s="59">
        <f t="shared" si="6"/>
        <v>434862</v>
      </c>
    </row>
    <row r="32" spans="1:9" ht="18.75" thickBot="1" x14ac:dyDescent="0.3">
      <c r="A32" s="84" t="s">
        <v>33</v>
      </c>
      <c r="B32" s="131">
        <f>SUM(B19:B31)</f>
        <v>89287</v>
      </c>
      <c r="C32" s="131">
        <f>SUM(C19:C31)</f>
        <v>174634</v>
      </c>
      <c r="D32" s="131">
        <f>SUM(D19:D31)</f>
        <v>18558316</v>
      </c>
      <c r="E32" s="131">
        <f t="shared" ref="E32:G32" si="7">SUM(E19:E31)</f>
        <v>0</v>
      </c>
      <c r="F32" s="133">
        <f t="shared" si="7"/>
        <v>0</v>
      </c>
      <c r="G32" s="185">
        <f t="shared" si="7"/>
        <v>0</v>
      </c>
      <c r="H32" s="134">
        <f t="shared" si="5"/>
        <v>207.85014615789532</v>
      </c>
      <c r="I32" s="135">
        <f>SUM(I19:I31)</f>
        <v>18558316</v>
      </c>
    </row>
    <row r="33" spans="1:9" ht="18.75" thickBot="1" x14ac:dyDescent="0.3">
      <c r="A33" s="95"/>
      <c r="B33" s="137"/>
      <c r="C33" s="137"/>
      <c r="D33" s="137"/>
      <c r="E33" s="137"/>
      <c r="F33" s="137"/>
      <c r="G33" s="137"/>
      <c r="H33" s="81"/>
      <c r="I33" s="137"/>
    </row>
    <row r="34" spans="1:9" ht="18.75" thickBot="1" x14ac:dyDescent="0.3">
      <c r="A34" s="46" t="s">
        <v>34</v>
      </c>
      <c r="B34" s="138"/>
      <c r="C34" s="138"/>
      <c r="D34" s="138"/>
      <c r="E34" s="139"/>
      <c r="F34" s="140"/>
      <c r="G34" s="138"/>
      <c r="H34" s="138"/>
      <c r="I34" s="140"/>
    </row>
    <row r="35" spans="1:9" ht="18" x14ac:dyDescent="0.25">
      <c r="A35" s="67" t="s">
        <v>36</v>
      </c>
      <c r="B35" s="122">
        <v>11271</v>
      </c>
      <c r="C35" s="120">
        <v>21621</v>
      </c>
      <c r="D35" s="123">
        <v>2285040</v>
      </c>
      <c r="E35" s="111"/>
      <c r="F35" s="110"/>
      <c r="G35" s="154"/>
      <c r="H35" s="71">
        <f t="shared" ref="H35:H47" si="8">D35/B35</f>
        <v>202.73622571200426</v>
      </c>
      <c r="I35" s="112">
        <f>SUM(D35:G35)</f>
        <v>2285040</v>
      </c>
    </row>
    <row r="36" spans="1:9" ht="18" x14ac:dyDescent="0.25">
      <c r="A36" s="67" t="s">
        <v>37</v>
      </c>
      <c r="B36" s="116">
        <v>15089</v>
      </c>
      <c r="C36" s="114">
        <v>30437</v>
      </c>
      <c r="D36" s="117">
        <v>3161958</v>
      </c>
      <c r="E36" s="116"/>
      <c r="F36" s="115"/>
      <c r="G36" s="155"/>
      <c r="H36" s="141">
        <f t="shared" si="8"/>
        <v>209.55384717343762</v>
      </c>
      <c r="I36" s="112">
        <f t="shared" ref="I36:I46" si="9">SUM(D36:G36)</f>
        <v>3161958</v>
      </c>
    </row>
    <row r="37" spans="1:9" ht="18" x14ac:dyDescent="0.25">
      <c r="A37" s="67" t="s">
        <v>38</v>
      </c>
      <c r="B37" s="116">
        <v>5385</v>
      </c>
      <c r="C37" s="114">
        <v>104906</v>
      </c>
      <c r="D37" s="117">
        <v>1159152</v>
      </c>
      <c r="E37" s="116"/>
      <c r="F37" s="115"/>
      <c r="G37" s="155"/>
      <c r="H37" s="141">
        <f t="shared" si="8"/>
        <v>215.25571030640668</v>
      </c>
      <c r="I37" s="112">
        <f t="shared" si="9"/>
        <v>1159152</v>
      </c>
    </row>
    <row r="38" spans="1:9" ht="18" x14ac:dyDescent="0.25">
      <c r="A38" s="67" t="s">
        <v>39</v>
      </c>
      <c r="B38" s="116">
        <v>8300</v>
      </c>
      <c r="C38" s="114">
        <v>17036</v>
      </c>
      <c r="D38" s="117">
        <v>1789214</v>
      </c>
      <c r="E38" s="116"/>
      <c r="F38" s="115"/>
      <c r="G38" s="155"/>
      <c r="H38" s="141">
        <f t="shared" si="8"/>
        <v>215.56795180722892</v>
      </c>
      <c r="I38" s="112">
        <f t="shared" si="9"/>
        <v>1789214</v>
      </c>
    </row>
    <row r="39" spans="1:9" ht="18" x14ac:dyDescent="0.25">
      <c r="A39" s="67" t="s">
        <v>40</v>
      </c>
      <c r="B39" s="116">
        <v>5617</v>
      </c>
      <c r="C39" s="114">
        <v>10998</v>
      </c>
      <c r="D39" s="117">
        <v>1153140</v>
      </c>
      <c r="E39" s="116"/>
      <c r="F39" s="115"/>
      <c r="G39" s="155"/>
      <c r="H39" s="141">
        <f t="shared" si="8"/>
        <v>205.29464126758057</v>
      </c>
      <c r="I39" s="112">
        <f t="shared" si="9"/>
        <v>1153140</v>
      </c>
    </row>
    <row r="40" spans="1:9" ht="18" x14ac:dyDescent="0.25">
      <c r="A40" s="67" t="s">
        <v>41</v>
      </c>
      <c r="B40" s="116">
        <v>7234</v>
      </c>
      <c r="C40" s="114">
        <v>15009</v>
      </c>
      <c r="D40" s="117">
        <v>1571834</v>
      </c>
      <c r="E40" s="116"/>
      <c r="F40" s="115"/>
      <c r="G40" s="155"/>
      <c r="H40" s="141">
        <f t="shared" si="8"/>
        <v>217.28421343654963</v>
      </c>
      <c r="I40" s="112">
        <f t="shared" si="9"/>
        <v>1571834</v>
      </c>
    </row>
    <row r="41" spans="1:9" ht="18" x14ac:dyDescent="0.25">
      <c r="A41" s="67" t="s">
        <v>42</v>
      </c>
      <c r="B41" s="116">
        <v>9708</v>
      </c>
      <c r="C41" s="114">
        <v>20186</v>
      </c>
      <c r="D41" s="117">
        <v>2107374</v>
      </c>
      <c r="E41" s="116"/>
      <c r="F41" s="115"/>
      <c r="G41" s="155"/>
      <c r="H41" s="141">
        <f t="shared" si="8"/>
        <v>217.07601977750309</v>
      </c>
      <c r="I41" s="112">
        <f t="shared" si="9"/>
        <v>2107374</v>
      </c>
    </row>
    <row r="42" spans="1:9" ht="18" x14ac:dyDescent="0.25">
      <c r="A42" s="67" t="s">
        <v>43</v>
      </c>
      <c r="B42" s="116">
        <v>6814</v>
      </c>
      <c r="C42" s="114">
        <v>13416</v>
      </c>
      <c r="D42" s="117">
        <v>1404420</v>
      </c>
      <c r="E42" s="116"/>
      <c r="F42" s="115"/>
      <c r="G42" s="155"/>
      <c r="H42" s="141">
        <f t="shared" si="8"/>
        <v>206.10801291458762</v>
      </c>
      <c r="I42" s="112">
        <f t="shared" si="9"/>
        <v>1404420</v>
      </c>
    </row>
    <row r="43" spans="1:9" ht="18" x14ac:dyDescent="0.25">
      <c r="A43" s="67" t="s">
        <v>44</v>
      </c>
      <c r="B43" s="406">
        <v>5073</v>
      </c>
      <c r="C43" s="114">
        <v>9799</v>
      </c>
      <c r="D43" s="117">
        <v>1020223</v>
      </c>
      <c r="E43" s="116"/>
      <c r="F43" s="115"/>
      <c r="G43" s="155"/>
      <c r="H43" s="141">
        <f>D43/B44</f>
        <v>131.04983943481054</v>
      </c>
      <c r="I43" s="112">
        <f t="shared" si="9"/>
        <v>1020223</v>
      </c>
    </row>
    <row r="44" spans="1:9" ht="18" x14ac:dyDescent="0.25">
      <c r="A44" s="67" t="s">
        <v>45</v>
      </c>
      <c r="B44" s="116">
        <v>7785</v>
      </c>
      <c r="C44" s="114">
        <v>15903</v>
      </c>
      <c r="D44" s="117">
        <v>1668297</v>
      </c>
      <c r="E44" s="116"/>
      <c r="F44" s="115"/>
      <c r="G44" s="155"/>
      <c r="H44" s="141">
        <f>D44/B45</f>
        <v>253.117432862995</v>
      </c>
      <c r="I44" s="112">
        <f t="shared" si="9"/>
        <v>1668297</v>
      </c>
    </row>
    <row r="45" spans="1:9" ht="18" x14ac:dyDescent="0.25">
      <c r="A45" s="82" t="s">
        <v>46</v>
      </c>
      <c r="B45" s="116">
        <v>6591</v>
      </c>
      <c r="C45" s="114">
        <v>13013</v>
      </c>
      <c r="D45" s="117">
        <v>1379734</v>
      </c>
      <c r="E45" s="116"/>
      <c r="F45" s="115"/>
      <c r="G45" s="155"/>
      <c r="H45" s="141" t="e">
        <f>D45/#REF!</f>
        <v>#REF!</v>
      </c>
      <c r="I45" s="112">
        <f t="shared" si="9"/>
        <v>1379734</v>
      </c>
    </row>
    <row r="46" spans="1:9" ht="18.75" thickBot="1" x14ac:dyDescent="0.3">
      <c r="A46" s="82" t="s">
        <v>47</v>
      </c>
      <c r="B46" s="142">
        <v>4612</v>
      </c>
      <c r="C46" s="143">
        <v>8910</v>
      </c>
      <c r="D46" s="144">
        <v>929118</v>
      </c>
      <c r="E46" s="122"/>
      <c r="F46" s="121"/>
      <c r="G46" s="184"/>
      <c r="H46" s="145">
        <f t="shared" si="8"/>
        <v>201.45663486556808</v>
      </c>
      <c r="I46" s="112">
        <f t="shared" si="9"/>
        <v>929118</v>
      </c>
    </row>
    <row r="47" spans="1:9" ht="18.75" thickBot="1" x14ac:dyDescent="0.3">
      <c r="A47" s="84" t="s">
        <v>48</v>
      </c>
      <c r="B47" s="160">
        <f>SUM(B35:B46)</f>
        <v>93479</v>
      </c>
      <c r="C47" s="160">
        <f t="shared" ref="C47:D47" si="10">SUM(C35:C46)</f>
        <v>281234</v>
      </c>
      <c r="D47" s="160">
        <f t="shared" si="10"/>
        <v>19629504</v>
      </c>
      <c r="E47" s="131">
        <f t="shared" ref="E47:G47" si="11">SUM(E35:E46)</f>
        <v>0</v>
      </c>
      <c r="F47" s="133">
        <f t="shared" si="11"/>
        <v>0</v>
      </c>
      <c r="G47" s="185">
        <f t="shared" si="11"/>
        <v>0</v>
      </c>
      <c r="H47" s="134">
        <f t="shared" si="8"/>
        <v>209.98838241744136</v>
      </c>
      <c r="I47" s="135">
        <f>SUM(I35:I46)</f>
        <v>19629504</v>
      </c>
    </row>
    <row r="48" spans="1:9" ht="18.75" thickBot="1" x14ac:dyDescent="0.3">
      <c r="A48" s="146"/>
      <c r="B48" s="147"/>
      <c r="C48" s="147"/>
      <c r="D48" s="147"/>
      <c r="E48" s="147"/>
      <c r="F48" s="147"/>
      <c r="G48" s="147"/>
      <c r="H48" s="148"/>
      <c r="I48" s="147"/>
    </row>
    <row r="49" spans="1:9" ht="18.75" thickBot="1" x14ac:dyDescent="0.3">
      <c r="A49" s="46" t="s">
        <v>49</v>
      </c>
      <c r="B49" s="138"/>
      <c r="C49" s="138"/>
      <c r="D49" s="150"/>
      <c r="E49" s="139"/>
      <c r="F49" s="140"/>
      <c r="G49" s="138"/>
      <c r="H49" s="138"/>
      <c r="I49" s="140"/>
    </row>
    <row r="50" spans="1:9" ht="18" x14ac:dyDescent="0.25">
      <c r="A50" s="54" t="s">
        <v>50</v>
      </c>
      <c r="B50" s="151">
        <v>5402</v>
      </c>
      <c r="C50" s="152">
        <v>10476</v>
      </c>
      <c r="D50" s="151">
        <v>1106628</v>
      </c>
      <c r="E50" s="108"/>
      <c r="F50" s="112"/>
      <c r="G50" s="154"/>
      <c r="H50" s="153">
        <f t="shared" ref="H50:H57" si="12">D50/B50</f>
        <v>204.85523880044428</v>
      </c>
      <c r="I50" s="154">
        <f>SUM(D50:F50)</f>
        <v>1106628</v>
      </c>
    </row>
    <row r="51" spans="1:9" ht="18" x14ac:dyDescent="0.25">
      <c r="A51" s="67" t="s">
        <v>51</v>
      </c>
      <c r="B51" s="116">
        <v>8068</v>
      </c>
      <c r="C51" s="155">
        <v>16949</v>
      </c>
      <c r="D51" s="116">
        <v>1793875</v>
      </c>
      <c r="E51" s="113"/>
      <c r="F51" s="117"/>
      <c r="G51" s="155"/>
      <c r="H51" s="156">
        <f t="shared" si="12"/>
        <v>222.34444719881012</v>
      </c>
      <c r="I51" s="154">
        <f t="shared" ref="I51:I56" si="13">SUM(D51:F51)</f>
        <v>1793875</v>
      </c>
    </row>
    <row r="52" spans="1:9" ht="18" x14ac:dyDescent="0.25">
      <c r="A52" s="67" t="s">
        <v>122</v>
      </c>
      <c r="B52" s="116">
        <v>22699</v>
      </c>
      <c r="C52" s="155">
        <v>43135</v>
      </c>
      <c r="D52" s="116">
        <v>4533207</v>
      </c>
      <c r="E52" s="113"/>
      <c r="F52" s="117"/>
      <c r="G52" s="155"/>
      <c r="H52" s="156">
        <f t="shared" si="12"/>
        <v>199.70954667606503</v>
      </c>
      <c r="I52" s="154">
        <f t="shared" si="13"/>
        <v>4533207</v>
      </c>
    </row>
    <row r="53" spans="1:9" ht="18" x14ac:dyDescent="0.25">
      <c r="A53" s="67" t="s">
        <v>53</v>
      </c>
      <c r="B53" s="116">
        <v>7728</v>
      </c>
      <c r="C53" s="155">
        <v>15387</v>
      </c>
      <c r="D53" s="116">
        <v>1609174</v>
      </c>
      <c r="E53" s="113"/>
      <c r="F53" s="117"/>
      <c r="G53" s="155"/>
      <c r="H53" s="156">
        <f t="shared" si="12"/>
        <v>208.22644927536231</v>
      </c>
      <c r="I53" s="154">
        <f t="shared" si="13"/>
        <v>1609174</v>
      </c>
    </row>
    <row r="54" spans="1:9" ht="18" x14ac:dyDescent="0.25">
      <c r="A54" s="67" t="s">
        <v>54</v>
      </c>
      <c r="B54" s="116">
        <v>5786</v>
      </c>
      <c r="C54" s="155">
        <v>11144</v>
      </c>
      <c r="D54" s="116">
        <v>1200638</v>
      </c>
      <c r="E54" s="113"/>
      <c r="F54" s="117"/>
      <c r="G54" s="155"/>
      <c r="H54" s="156">
        <f t="shared" si="12"/>
        <v>207.50743173176633</v>
      </c>
      <c r="I54" s="154">
        <f t="shared" si="13"/>
        <v>1200638</v>
      </c>
    </row>
    <row r="55" spans="1:9" ht="18" x14ac:dyDescent="0.25">
      <c r="A55" s="67" t="s">
        <v>55</v>
      </c>
      <c r="B55" s="116">
        <v>5642</v>
      </c>
      <c r="C55" s="155">
        <v>11139</v>
      </c>
      <c r="D55" s="116">
        <v>1173265</v>
      </c>
      <c r="E55" s="113"/>
      <c r="F55" s="117"/>
      <c r="G55" s="155"/>
      <c r="H55" s="156">
        <f t="shared" si="12"/>
        <v>207.95196738745125</v>
      </c>
      <c r="I55" s="154">
        <f t="shared" si="13"/>
        <v>1173265</v>
      </c>
    </row>
    <row r="56" spans="1:9" ht="18.75" thickBot="1" x14ac:dyDescent="0.3">
      <c r="A56" s="67" t="s">
        <v>56</v>
      </c>
      <c r="B56" s="157">
        <v>8176</v>
      </c>
      <c r="C56" s="158">
        <v>15701</v>
      </c>
      <c r="D56" s="157">
        <v>1645863</v>
      </c>
      <c r="E56" s="159"/>
      <c r="F56" s="144"/>
      <c r="G56" s="184"/>
      <c r="H56" s="156">
        <f t="shared" si="12"/>
        <v>201.30418297455969</v>
      </c>
      <c r="I56" s="154">
        <f t="shared" si="13"/>
        <v>1645863</v>
      </c>
    </row>
    <row r="57" spans="1:9" ht="18.75" thickBot="1" x14ac:dyDescent="0.3">
      <c r="A57" s="84" t="s">
        <v>48</v>
      </c>
      <c r="B57" s="131">
        <f>SUM(B50:B56)</f>
        <v>63501</v>
      </c>
      <c r="C57" s="131">
        <f>SUM(C50:C56)</f>
        <v>123931</v>
      </c>
      <c r="D57" s="131">
        <f>SUM(D50:D56)</f>
        <v>13062650</v>
      </c>
      <c r="E57" s="160">
        <f t="shared" ref="E57:G57" si="14">SUM(E50:E56)</f>
        <v>0</v>
      </c>
      <c r="F57" s="160">
        <f t="shared" si="14"/>
        <v>0</v>
      </c>
      <c r="G57" s="186">
        <f t="shared" si="14"/>
        <v>0</v>
      </c>
      <c r="H57" s="90">
        <f t="shared" si="12"/>
        <v>205.70778412938378</v>
      </c>
      <c r="I57" s="132">
        <f>SUM(I50:I56)</f>
        <v>13062650</v>
      </c>
    </row>
    <row r="58" spans="1:9" ht="18.75" thickBot="1" x14ac:dyDescent="0.3">
      <c r="A58" s="146"/>
      <c r="B58" s="147"/>
      <c r="C58" s="147"/>
      <c r="D58" s="147"/>
      <c r="E58" s="147"/>
      <c r="F58" s="147"/>
      <c r="G58" s="147"/>
      <c r="H58" s="148"/>
      <c r="I58" s="147"/>
    </row>
    <row r="59" spans="1:9" ht="18.75" thickBot="1" x14ac:dyDescent="0.3">
      <c r="A59" s="46" t="s">
        <v>57</v>
      </c>
      <c r="B59" s="138"/>
      <c r="C59" s="138"/>
      <c r="D59" s="138"/>
      <c r="E59" s="139"/>
      <c r="F59" s="140"/>
      <c r="G59" s="138"/>
      <c r="H59" s="138"/>
      <c r="I59" s="140"/>
    </row>
    <row r="60" spans="1:9" ht="18" x14ac:dyDescent="0.25">
      <c r="A60" s="54" t="s">
        <v>58</v>
      </c>
      <c r="B60" s="151">
        <v>8969</v>
      </c>
      <c r="C60" s="161">
        <v>18182</v>
      </c>
      <c r="D60" s="151">
        <v>1898138</v>
      </c>
      <c r="E60" s="108"/>
      <c r="F60" s="112"/>
      <c r="G60" s="154"/>
      <c r="H60" s="71">
        <f t="shared" ref="H60:H67" si="15">D60/B60</f>
        <v>211.63318095662839</v>
      </c>
      <c r="I60" s="162">
        <f>SUM(D60:G60)</f>
        <v>1898138</v>
      </c>
    </row>
    <row r="61" spans="1:9" ht="18" x14ac:dyDescent="0.25">
      <c r="A61" s="67" t="s">
        <v>59</v>
      </c>
      <c r="B61" s="116">
        <v>9464</v>
      </c>
      <c r="C61" s="163">
        <v>18764</v>
      </c>
      <c r="D61" s="116">
        <v>1969256</v>
      </c>
      <c r="E61" s="113"/>
      <c r="F61" s="117"/>
      <c r="G61" s="155"/>
      <c r="H61" s="141">
        <f t="shared" si="15"/>
        <v>208.07861369399831</v>
      </c>
      <c r="I61" s="162">
        <f t="shared" ref="I61:I66" si="16">SUM(D61:G61)</f>
        <v>1969256</v>
      </c>
    </row>
    <row r="62" spans="1:9" ht="18" x14ac:dyDescent="0.25">
      <c r="A62" s="67" t="s">
        <v>60</v>
      </c>
      <c r="B62" s="116">
        <v>11424</v>
      </c>
      <c r="C62" s="163">
        <v>22147</v>
      </c>
      <c r="D62" s="116">
        <v>2310808</v>
      </c>
      <c r="E62" s="113"/>
      <c r="F62" s="117"/>
      <c r="G62" s="155"/>
      <c r="H62" s="141">
        <f t="shared" si="15"/>
        <v>202.27661064425772</v>
      </c>
      <c r="I62" s="162">
        <f t="shared" si="16"/>
        <v>2310808</v>
      </c>
    </row>
    <row r="63" spans="1:9" ht="18" x14ac:dyDescent="0.25">
      <c r="A63" s="67" t="s">
        <v>61</v>
      </c>
      <c r="B63" s="116">
        <v>5187</v>
      </c>
      <c r="C63" s="163">
        <v>10899</v>
      </c>
      <c r="D63" s="116">
        <v>1164174</v>
      </c>
      <c r="E63" s="113"/>
      <c r="F63" s="117"/>
      <c r="G63" s="155"/>
      <c r="H63" s="141">
        <f t="shared" si="15"/>
        <v>224.44071717755929</v>
      </c>
      <c r="I63" s="162">
        <f t="shared" si="16"/>
        <v>1164174</v>
      </c>
    </row>
    <row r="64" spans="1:9" ht="18" x14ac:dyDescent="0.25">
      <c r="A64" s="67" t="s">
        <v>62</v>
      </c>
      <c r="B64" s="116">
        <v>3910</v>
      </c>
      <c r="C64" s="163">
        <v>7606</v>
      </c>
      <c r="D64" s="116">
        <v>798293</v>
      </c>
      <c r="E64" s="113"/>
      <c r="F64" s="117"/>
      <c r="G64" s="155"/>
      <c r="H64" s="141">
        <f t="shared" si="15"/>
        <v>204.16700767263427</v>
      </c>
      <c r="I64" s="162">
        <f t="shared" si="16"/>
        <v>798293</v>
      </c>
    </row>
    <row r="65" spans="1:9" ht="18" x14ac:dyDescent="0.25">
      <c r="A65" s="67" t="s">
        <v>63</v>
      </c>
      <c r="B65" s="116">
        <v>9591</v>
      </c>
      <c r="C65" s="163">
        <v>18949</v>
      </c>
      <c r="D65" s="116">
        <v>1977872</v>
      </c>
      <c r="E65" s="113"/>
      <c r="F65" s="117"/>
      <c r="G65" s="155"/>
      <c r="H65" s="141">
        <f t="shared" si="15"/>
        <v>206.22166614534459</v>
      </c>
      <c r="I65" s="162">
        <f t="shared" si="16"/>
        <v>1977872</v>
      </c>
    </row>
    <row r="66" spans="1:9" ht="18.75" thickBot="1" x14ac:dyDescent="0.3">
      <c r="A66" s="67" t="s">
        <v>64</v>
      </c>
      <c r="B66" s="157">
        <v>8608</v>
      </c>
      <c r="C66" s="164">
        <v>16634</v>
      </c>
      <c r="D66" s="157">
        <v>1762574</v>
      </c>
      <c r="E66" s="159"/>
      <c r="F66" s="144"/>
      <c r="G66" s="158"/>
      <c r="H66" s="145">
        <f t="shared" si="15"/>
        <v>204.75999070631971</v>
      </c>
      <c r="I66" s="162">
        <f t="shared" si="16"/>
        <v>1762574</v>
      </c>
    </row>
    <row r="67" spans="1:9" ht="18.75" thickBot="1" x14ac:dyDescent="0.3">
      <c r="A67" s="84" t="s">
        <v>48</v>
      </c>
      <c r="B67" s="131">
        <f>SUM(B60:B66)</f>
        <v>57153</v>
      </c>
      <c r="C67" s="131">
        <f t="shared" ref="C67:D67" si="17">SUM(C60:C66)</f>
        <v>113181</v>
      </c>
      <c r="D67" s="131">
        <f t="shared" si="17"/>
        <v>11881115</v>
      </c>
      <c r="E67" s="131">
        <f t="shared" ref="E67:G67" si="18">SUM(E60:E66)</f>
        <v>0</v>
      </c>
      <c r="F67" s="132">
        <f t="shared" si="18"/>
        <v>0</v>
      </c>
      <c r="G67" s="132">
        <f t="shared" si="18"/>
        <v>0</v>
      </c>
      <c r="H67" s="88">
        <f t="shared" si="15"/>
        <v>207.88261333613283</v>
      </c>
      <c r="I67" s="132">
        <f>SUM(I60:I66)</f>
        <v>11881115</v>
      </c>
    </row>
    <row r="68" spans="1:9" ht="18.75" thickBot="1" x14ac:dyDescent="0.3">
      <c r="A68" s="146"/>
      <c r="B68" s="147"/>
      <c r="C68" s="147"/>
      <c r="D68" s="147"/>
      <c r="E68" s="147"/>
      <c r="F68" s="147"/>
      <c r="G68" s="147"/>
      <c r="H68" s="148"/>
      <c r="I68" s="147"/>
    </row>
    <row r="69" spans="1:9" ht="18.75" thickBot="1" x14ac:dyDescent="0.3">
      <c r="A69" s="46" t="s">
        <v>65</v>
      </c>
      <c r="B69" s="138"/>
      <c r="C69" s="138"/>
      <c r="D69" s="138"/>
      <c r="E69" s="139"/>
      <c r="F69" s="140"/>
      <c r="G69" s="138"/>
      <c r="H69" s="138"/>
      <c r="I69" s="140"/>
    </row>
    <row r="70" spans="1:9" ht="18" x14ac:dyDescent="0.25">
      <c r="A70" s="54" t="s">
        <v>66</v>
      </c>
      <c r="B70" s="151">
        <v>4003</v>
      </c>
      <c r="C70" s="161">
        <v>8073</v>
      </c>
      <c r="D70" s="193">
        <v>848541</v>
      </c>
      <c r="E70" s="108"/>
      <c r="F70" s="112"/>
      <c r="G70" s="154"/>
      <c r="H70" s="153">
        <f t="shared" ref="H70:H76" si="19">D70/B70</f>
        <v>211.97626779915063</v>
      </c>
      <c r="I70" s="154">
        <f t="shared" ref="I70:I75" si="20">SUM(D70:G70)</f>
        <v>848541</v>
      </c>
    </row>
    <row r="71" spans="1:9" ht="18" x14ac:dyDescent="0.25">
      <c r="A71" s="67" t="s">
        <v>67</v>
      </c>
      <c r="B71" s="116">
        <v>7571</v>
      </c>
      <c r="C71" s="163">
        <v>14166</v>
      </c>
      <c r="D71" s="194">
        <v>1480740</v>
      </c>
      <c r="E71" s="113"/>
      <c r="F71" s="117"/>
      <c r="G71" s="155"/>
      <c r="H71" s="156">
        <f t="shared" si="19"/>
        <v>195.58050455686171</v>
      </c>
      <c r="I71" s="154">
        <f t="shared" si="20"/>
        <v>1480740</v>
      </c>
    </row>
    <row r="72" spans="1:9" ht="18" x14ac:dyDescent="0.25">
      <c r="A72" s="67" t="s">
        <v>65</v>
      </c>
      <c r="B72" s="116">
        <v>8029</v>
      </c>
      <c r="C72" s="163">
        <v>15951</v>
      </c>
      <c r="D72" s="194">
        <v>1675399</v>
      </c>
      <c r="E72" s="113"/>
      <c r="F72" s="117"/>
      <c r="G72" s="155"/>
      <c r="H72" s="156">
        <f t="shared" si="19"/>
        <v>208.66845186200024</v>
      </c>
      <c r="I72" s="154">
        <f t="shared" si="20"/>
        <v>1675399</v>
      </c>
    </row>
    <row r="73" spans="1:9" ht="18" x14ac:dyDescent="0.25">
      <c r="A73" s="67" t="s">
        <v>68</v>
      </c>
      <c r="B73" s="116">
        <v>4298</v>
      </c>
      <c r="C73" s="163">
        <v>8340</v>
      </c>
      <c r="D73" s="194">
        <v>881839</v>
      </c>
      <c r="E73" s="113"/>
      <c r="F73" s="117"/>
      <c r="G73" s="155"/>
      <c r="H73" s="156">
        <f t="shared" si="19"/>
        <v>205.1742671009772</v>
      </c>
      <c r="I73" s="154">
        <f t="shared" si="20"/>
        <v>881839</v>
      </c>
    </row>
    <row r="74" spans="1:9" ht="18" x14ac:dyDescent="0.25">
      <c r="A74" s="67" t="s">
        <v>69</v>
      </c>
      <c r="B74" s="116">
        <v>6471</v>
      </c>
      <c r="C74" s="163">
        <v>12807</v>
      </c>
      <c r="D74" s="194">
        <v>1345560</v>
      </c>
      <c r="E74" s="113"/>
      <c r="F74" s="117"/>
      <c r="G74" s="184"/>
      <c r="H74" s="156">
        <f t="shared" si="19"/>
        <v>207.9369494668521</v>
      </c>
      <c r="I74" s="154">
        <f t="shared" si="20"/>
        <v>1345560</v>
      </c>
    </row>
    <row r="75" spans="1:9" ht="18.75" thickBot="1" x14ac:dyDescent="0.3">
      <c r="A75" s="72" t="s">
        <v>70</v>
      </c>
      <c r="B75" s="157">
        <v>4369</v>
      </c>
      <c r="C75" s="164">
        <v>8778</v>
      </c>
      <c r="D75" s="195">
        <v>916174</v>
      </c>
      <c r="E75" s="159"/>
      <c r="F75" s="144"/>
      <c r="G75" s="184"/>
      <c r="H75" s="156">
        <f t="shared" si="19"/>
        <v>209.6987869077592</v>
      </c>
      <c r="I75" s="154">
        <f t="shared" si="20"/>
        <v>916174</v>
      </c>
    </row>
    <row r="76" spans="1:9" ht="18.75" thickBot="1" x14ac:dyDescent="0.3">
      <c r="A76" s="84" t="s">
        <v>48</v>
      </c>
      <c r="B76" s="131">
        <f>SUM(B70:B75)</f>
        <v>34741</v>
      </c>
      <c r="C76" s="131">
        <f t="shared" ref="C76:D76" si="21">SUM(C70:C75)</f>
        <v>68115</v>
      </c>
      <c r="D76" s="131">
        <f t="shared" si="21"/>
        <v>7148253</v>
      </c>
      <c r="E76" s="131">
        <f t="shared" ref="E76:G76" si="22">SUM(E70:E75)</f>
        <v>0</v>
      </c>
      <c r="F76" s="131">
        <f t="shared" si="22"/>
        <v>0</v>
      </c>
      <c r="G76" s="187">
        <f t="shared" si="22"/>
        <v>0</v>
      </c>
      <c r="H76" s="90">
        <f t="shared" si="19"/>
        <v>205.75841225065486</v>
      </c>
      <c r="I76" s="132">
        <f>SUM(I70:I75)</f>
        <v>7148253</v>
      </c>
    </row>
    <row r="77" spans="1:9" ht="18.75" thickBot="1" x14ac:dyDescent="0.3">
      <c r="A77" s="146"/>
      <c r="B77" s="147"/>
      <c r="C77" s="147"/>
      <c r="D77" s="147"/>
      <c r="E77" s="147"/>
      <c r="F77" s="147"/>
      <c r="G77" s="147"/>
      <c r="H77" s="148"/>
      <c r="I77" s="147"/>
    </row>
    <row r="78" spans="1:9" ht="18.75" thickBot="1" x14ac:dyDescent="0.3">
      <c r="A78" s="46" t="s">
        <v>71</v>
      </c>
      <c r="B78" s="138"/>
      <c r="C78" s="138"/>
      <c r="D78" s="138"/>
      <c r="E78" s="139"/>
      <c r="F78" s="140"/>
      <c r="G78" s="138"/>
      <c r="H78" s="138"/>
      <c r="I78" s="140"/>
    </row>
    <row r="79" spans="1:9" ht="18" x14ac:dyDescent="0.25">
      <c r="A79" s="54" t="s">
        <v>72</v>
      </c>
      <c r="B79" s="151">
        <v>2452</v>
      </c>
      <c r="C79" s="161">
        <v>4805</v>
      </c>
      <c r="D79" s="193">
        <v>500644</v>
      </c>
      <c r="E79" s="108"/>
      <c r="F79" s="112"/>
      <c r="G79" s="154"/>
      <c r="H79" s="153">
        <f t="shared" ref="H79:H89" si="23">D79/B79</f>
        <v>204.17781402936379</v>
      </c>
      <c r="I79" s="154">
        <f>SUM(D79:G79)</f>
        <v>500644</v>
      </c>
    </row>
    <row r="80" spans="1:9" ht="18" x14ac:dyDescent="0.25">
      <c r="A80" s="67" t="s">
        <v>117</v>
      </c>
      <c r="B80" s="116">
        <v>215</v>
      </c>
      <c r="C80" s="163">
        <v>430</v>
      </c>
      <c r="D80" s="194">
        <v>44013</v>
      </c>
      <c r="E80" s="113"/>
      <c r="F80" s="117"/>
      <c r="G80" s="155"/>
      <c r="H80" s="156">
        <f t="shared" si="23"/>
        <v>204.71162790697673</v>
      </c>
      <c r="I80" s="154">
        <f t="shared" ref="I80:I88" si="24">SUM(D80:G80)</f>
        <v>44013</v>
      </c>
    </row>
    <row r="81" spans="1:9" ht="18" x14ac:dyDescent="0.25">
      <c r="A81" s="67" t="s">
        <v>73</v>
      </c>
      <c r="B81" s="116">
        <v>6625</v>
      </c>
      <c r="C81" s="163">
        <v>12887</v>
      </c>
      <c r="D81" s="194">
        <v>1362807</v>
      </c>
      <c r="E81" s="113"/>
      <c r="F81" s="117"/>
      <c r="G81" s="155"/>
      <c r="H81" s="156">
        <f t="shared" si="23"/>
        <v>205.70671698113208</v>
      </c>
      <c r="I81" s="154">
        <f t="shared" si="24"/>
        <v>1362807</v>
      </c>
    </row>
    <row r="82" spans="1:9" ht="18" x14ac:dyDescent="0.25">
      <c r="A82" s="67" t="s">
        <v>71</v>
      </c>
      <c r="B82" s="116">
        <v>10660</v>
      </c>
      <c r="C82" s="163">
        <v>20051</v>
      </c>
      <c r="D82" s="194">
        <v>2113387</v>
      </c>
      <c r="E82" s="113"/>
      <c r="F82" s="117"/>
      <c r="G82" s="155"/>
      <c r="H82" s="156">
        <f t="shared" si="23"/>
        <v>198.25393996247655</v>
      </c>
      <c r="I82" s="154">
        <f t="shared" si="24"/>
        <v>2113387</v>
      </c>
    </row>
    <row r="83" spans="1:9" ht="18" x14ac:dyDescent="0.25">
      <c r="A83" s="67" t="s">
        <v>74</v>
      </c>
      <c r="B83" s="116">
        <v>8225</v>
      </c>
      <c r="C83" s="163">
        <v>16525</v>
      </c>
      <c r="D83" s="194">
        <v>1746361</v>
      </c>
      <c r="E83" s="113"/>
      <c r="F83" s="117"/>
      <c r="G83" s="155"/>
      <c r="H83" s="156">
        <f t="shared" si="23"/>
        <v>212.32352583586626</v>
      </c>
      <c r="I83" s="154">
        <f t="shared" si="24"/>
        <v>1746361</v>
      </c>
    </row>
    <row r="84" spans="1:9" ht="18" x14ac:dyDescent="0.25">
      <c r="A84" s="67" t="s">
        <v>75</v>
      </c>
      <c r="B84" s="116">
        <v>7758</v>
      </c>
      <c r="C84" s="163">
        <v>14756</v>
      </c>
      <c r="D84" s="194">
        <v>1565503</v>
      </c>
      <c r="E84" s="113"/>
      <c r="F84" s="117"/>
      <c r="G84" s="155"/>
      <c r="H84" s="156">
        <f t="shared" si="23"/>
        <v>201.79208558906936</v>
      </c>
      <c r="I84" s="154">
        <f t="shared" si="24"/>
        <v>1565503</v>
      </c>
    </row>
    <row r="85" spans="1:9" ht="18" x14ac:dyDescent="0.25">
      <c r="A85" s="67" t="s">
        <v>76</v>
      </c>
      <c r="B85" s="116">
        <v>2861</v>
      </c>
      <c r="C85" s="163">
        <v>5511</v>
      </c>
      <c r="D85" s="194">
        <v>574252</v>
      </c>
      <c r="E85" s="113"/>
      <c r="F85" s="117"/>
      <c r="G85" s="155"/>
      <c r="H85" s="156">
        <f t="shared" si="23"/>
        <v>200.71723173715483</v>
      </c>
      <c r="I85" s="154">
        <f t="shared" si="24"/>
        <v>574252</v>
      </c>
    </row>
    <row r="86" spans="1:9" ht="18" x14ac:dyDescent="0.25">
      <c r="A86" s="67" t="s">
        <v>77</v>
      </c>
      <c r="B86" s="116">
        <v>5696</v>
      </c>
      <c r="C86" s="163">
        <v>11324</v>
      </c>
      <c r="D86" s="194">
        <v>1201319</v>
      </c>
      <c r="E86" s="113"/>
      <c r="F86" s="117"/>
      <c r="G86" s="155"/>
      <c r="H86" s="156">
        <f t="shared" si="23"/>
        <v>210.90572331460675</v>
      </c>
      <c r="I86" s="154">
        <f t="shared" si="24"/>
        <v>1201319</v>
      </c>
    </row>
    <row r="87" spans="1:9" ht="18" x14ac:dyDescent="0.25">
      <c r="A87" s="67" t="s">
        <v>78</v>
      </c>
      <c r="B87" s="116">
        <v>1946</v>
      </c>
      <c r="C87" s="163">
        <v>3756</v>
      </c>
      <c r="D87" s="194">
        <v>403182</v>
      </c>
      <c r="E87" s="113"/>
      <c r="F87" s="117"/>
      <c r="G87" s="155"/>
      <c r="H87" s="156">
        <f t="shared" si="23"/>
        <v>207.18499486125384</v>
      </c>
      <c r="I87" s="154">
        <f t="shared" si="24"/>
        <v>403182</v>
      </c>
    </row>
    <row r="88" spans="1:9" ht="18.75" thickBot="1" x14ac:dyDescent="0.3">
      <c r="A88" s="72" t="s">
        <v>79</v>
      </c>
      <c r="B88" s="157">
        <v>9217</v>
      </c>
      <c r="C88" s="164">
        <v>17247</v>
      </c>
      <c r="D88" s="195">
        <v>1815911</v>
      </c>
      <c r="E88" s="159"/>
      <c r="F88" s="144"/>
      <c r="G88" s="184"/>
      <c r="H88" s="166">
        <f t="shared" si="23"/>
        <v>197.01757621785831</v>
      </c>
      <c r="I88" s="154">
        <f t="shared" si="24"/>
        <v>1815911</v>
      </c>
    </row>
    <row r="89" spans="1:9" ht="18.75" thickBot="1" x14ac:dyDescent="0.3">
      <c r="A89" s="84" t="s">
        <v>48</v>
      </c>
      <c r="B89" s="131">
        <f>SUM(B79:B88)</f>
        <v>55655</v>
      </c>
      <c r="C89" s="131">
        <f t="shared" ref="C89:D89" si="25">SUM(C79:C88)</f>
        <v>107292</v>
      </c>
      <c r="D89" s="131">
        <f t="shared" si="25"/>
        <v>11327379</v>
      </c>
      <c r="E89" s="131">
        <f t="shared" ref="E89:G89" si="26">SUM(E79:E88)</f>
        <v>0</v>
      </c>
      <c r="F89" s="132">
        <f t="shared" si="26"/>
        <v>0</v>
      </c>
      <c r="G89" s="132">
        <f t="shared" si="26"/>
        <v>0</v>
      </c>
      <c r="H89" s="89">
        <f t="shared" si="23"/>
        <v>203.528505974306</v>
      </c>
      <c r="I89" s="168">
        <f>SUM(I79:I88)</f>
        <v>11327379</v>
      </c>
    </row>
    <row r="90" spans="1:9" ht="18.75" thickBot="1" x14ac:dyDescent="0.3">
      <c r="A90" s="146"/>
      <c r="B90" s="147"/>
      <c r="C90" s="147"/>
      <c r="D90" s="147"/>
      <c r="E90" s="147"/>
      <c r="F90" s="147"/>
      <c r="G90" s="137"/>
      <c r="H90" s="81"/>
      <c r="I90" s="137"/>
    </row>
    <row r="91" spans="1:9" ht="18.75" thickBot="1" x14ac:dyDescent="0.3">
      <c r="A91" s="46" t="s">
        <v>80</v>
      </c>
      <c r="B91" s="138"/>
      <c r="C91" s="138"/>
      <c r="D91" s="138"/>
      <c r="E91" s="139"/>
      <c r="F91" s="140"/>
      <c r="G91" s="138"/>
      <c r="H91" s="138"/>
      <c r="I91" s="140"/>
    </row>
    <row r="92" spans="1:9" ht="18" x14ac:dyDescent="0.25">
      <c r="A92" s="54" t="s">
        <v>81</v>
      </c>
      <c r="B92" s="151">
        <v>5691</v>
      </c>
      <c r="C92" s="161">
        <v>10991</v>
      </c>
      <c r="D92" s="193">
        <v>1151684</v>
      </c>
      <c r="E92" s="108"/>
      <c r="F92" s="112"/>
      <c r="G92" s="154"/>
      <c r="H92" s="153">
        <f t="shared" ref="H92:H101" si="27">D92/B92</f>
        <v>202.36935512212264</v>
      </c>
      <c r="I92" s="154">
        <f>SUM(D92:G92)</f>
        <v>1151684</v>
      </c>
    </row>
    <row r="93" spans="1:9" ht="18" x14ac:dyDescent="0.25">
      <c r="A93" s="67" t="s">
        <v>82</v>
      </c>
      <c r="B93" s="116">
        <v>8045</v>
      </c>
      <c r="C93" s="163">
        <v>16135</v>
      </c>
      <c r="D93" s="194">
        <v>1708517</v>
      </c>
      <c r="E93" s="113"/>
      <c r="F93" s="117"/>
      <c r="G93" s="155"/>
      <c r="H93" s="156">
        <f t="shared" si="27"/>
        <v>212.37004350528278</v>
      </c>
      <c r="I93" s="154">
        <f t="shared" ref="I93:I100" si="28">SUM(D93:G93)</f>
        <v>1708517</v>
      </c>
    </row>
    <row r="94" spans="1:9" ht="18" x14ac:dyDescent="0.25">
      <c r="A94" s="67" t="s">
        <v>83</v>
      </c>
      <c r="B94" s="116">
        <v>4130</v>
      </c>
      <c r="C94" s="163">
        <v>8407</v>
      </c>
      <c r="D94" s="194">
        <v>891099</v>
      </c>
      <c r="E94" s="113"/>
      <c r="F94" s="117"/>
      <c r="G94" s="155"/>
      <c r="H94" s="156">
        <f t="shared" si="27"/>
        <v>215.76246973365616</v>
      </c>
      <c r="I94" s="154">
        <f t="shared" si="28"/>
        <v>891099</v>
      </c>
    </row>
    <row r="95" spans="1:9" ht="18" x14ac:dyDescent="0.25">
      <c r="A95" s="67" t="s">
        <v>84</v>
      </c>
      <c r="B95" s="116">
        <v>2719</v>
      </c>
      <c r="C95" s="163">
        <v>5032</v>
      </c>
      <c r="D95" s="194">
        <v>531620</v>
      </c>
      <c r="E95" s="113"/>
      <c r="F95" s="117"/>
      <c r="G95" s="155"/>
      <c r="H95" s="156">
        <f t="shared" si="27"/>
        <v>195.52041191614563</v>
      </c>
      <c r="I95" s="154">
        <f t="shared" si="28"/>
        <v>531620</v>
      </c>
    </row>
    <row r="96" spans="1:9" ht="18" x14ac:dyDescent="0.25">
      <c r="A96" s="67" t="s">
        <v>85</v>
      </c>
      <c r="B96" s="116">
        <v>5361</v>
      </c>
      <c r="C96" s="163">
        <v>10923</v>
      </c>
      <c r="D96" s="194">
        <v>1159839</v>
      </c>
      <c r="E96" s="113"/>
      <c r="F96" s="117"/>
      <c r="G96" s="155"/>
      <c r="H96" s="156">
        <f t="shared" si="27"/>
        <v>216.34750979294907</v>
      </c>
      <c r="I96" s="154">
        <f t="shared" si="28"/>
        <v>1159839</v>
      </c>
    </row>
    <row r="97" spans="1:9" ht="18" x14ac:dyDescent="0.25">
      <c r="A97" s="67" t="s">
        <v>86</v>
      </c>
      <c r="B97" s="116">
        <v>1165</v>
      </c>
      <c r="C97" s="163">
        <v>2623</v>
      </c>
      <c r="D97" s="194">
        <v>279797</v>
      </c>
      <c r="E97" s="113"/>
      <c r="F97" s="117"/>
      <c r="G97" s="155"/>
      <c r="H97" s="156">
        <f t="shared" si="27"/>
        <v>240.16909871244636</v>
      </c>
      <c r="I97" s="154">
        <f t="shared" si="28"/>
        <v>279797</v>
      </c>
    </row>
    <row r="98" spans="1:9" ht="18" x14ac:dyDescent="0.25">
      <c r="A98" s="67" t="s">
        <v>87</v>
      </c>
      <c r="B98" s="116">
        <v>16159</v>
      </c>
      <c r="C98" s="163">
        <v>30650</v>
      </c>
      <c r="D98" s="194">
        <v>3282484</v>
      </c>
      <c r="E98" s="113"/>
      <c r="F98" s="117"/>
      <c r="G98" s="155"/>
      <c r="H98" s="156">
        <f t="shared" si="27"/>
        <v>203.13658023392537</v>
      </c>
      <c r="I98" s="154">
        <f t="shared" si="28"/>
        <v>3282484</v>
      </c>
    </row>
    <row r="99" spans="1:9" ht="18.75" customHeight="1" x14ac:dyDescent="0.25">
      <c r="A99" s="169" t="s">
        <v>88</v>
      </c>
      <c r="B99" s="116">
        <v>4581</v>
      </c>
      <c r="C99" s="163">
        <v>9383</v>
      </c>
      <c r="D99" s="194">
        <v>976213</v>
      </c>
      <c r="E99" s="113"/>
      <c r="F99" s="117"/>
      <c r="G99" s="155"/>
      <c r="H99" s="156">
        <f t="shared" si="27"/>
        <v>213.10041475660336</v>
      </c>
      <c r="I99" s="154">
        <f t="shared" si="28"/>
        <v>976213</v>
      </c>
    </row>
    <row r="100" spans="1:9" ht="18.75" thickBot="1" x14ac:dyDescent="0.3">
      <c r="A100" s="67" t="s">
        <v>89</v>
      </c>
      <c r="B100" s="157">
        <v>6838</v>
      </c>
      <c r="C100" s="164">
        <v>13662</v>
      </c>
      <c r="D100" s="195">
        <v>1437578</v>
      </c>
      <c r="E100" s="159"/>
      <c r="F100" s="144"/>
      <c r="G100" s="184"/>
      <c r="H100" s="156">
        <f t="shared" si="27"/>
        <v>210.23369406259141</v>
      </c>
      <c r="I100" s="154">
        <f t="shared" si="28"/>
        <v>1437578</v>
      </c>
    </row>
    <row r="101" spans="1:9" ht="18.75" thickBot="1" x14ac:dyDescent="0.3">
      <c r="A101" s="84" t="s">
        <v>48</v>
      </c>
      <c r="B101" s="131">
        <f>SUM(B92:B100)</f>
        <v>54689</v>
      </c>
      <c r="C101" s="131">
        <f t="shared" ref="C101:D101" si="29">SUM(C92:C100)</f>
        <v>107806</v>
      </c>
      <c r="D101" s="131">
        <f t="shared" si="29"/>
        <v>11418831</v>
      </c>
      <c r="E101" s="131">
        <f t="shared" ref="E101:G101" si="30">SUM(E92:E100)</f>
        <v>0</v>
      </c>
      <c r="F101" s="131">
        <f t="shared" si="30"/>
        <v>0</v>
      </c>
      <c r="G101" s="187">
        <f t="shared" si="30"/>
        <v>0</v>
      </c>
      <c r="H101" s="90">
        <f t="shared" si="27"/>
        <v>208.79575417359982</v>
      </c>
      <c r="I101" s="132">
        <f>SUM(I92:I100)</f>
        <v>11418831</v>
      </c>
    </row>
    <row r="102" spans="1:9" ht="18.75" thickBot="1" x14ac:dyDescent="0.3">
      <c r="A102" s="146"/>
      <c r="B102" s="147"/>
      <c r="C102" s="147"/>
      <c r="D102" s="147"/>
      <c r="E102" s="147"/>
      <c r="F102" s="147"/>
      <c r="G102" s="147"/>
      <c r="H102" s="148"/>
      <c r="I102" s="147"/>
    </row>
    <row r="103" spans="1:9" ht="18.75" thickBot="1" x14ac:dyDescent="0.3">
      <c r="A103" s="96" t="s">
        <v>90</v>
      </c>
      <c r="B103" s="138"/>
      <c r="C103" s="138"/>
      <c r="D103" s="138"/>
      <c r="E103" s="139"/>
      <c r="F103" s="140"/>
      <c r="G103" s="138"/>
      <c r="H103" s="138"/>
      <c r="I103" s="140"/>
    </row>
    <row r="104" spans="1:9" ht="18" x14ac:dyDescent="0.25">
      <c r="A104" s="170" t="s">
        <v>91</v>
      </c>
      <c r="B104" s="171">
        <v>3949</v>
      </c>
      <c r="C104" s="172">
        <v>8952</v>
      </c>
      <c r="D104" s="196">
        <v>948120</v>
      </c>
      <c r="E104" s="173"/>
      <c r="F104" s="174"/>
      <c r="G104" s="167"/>
      <c r="H104" s="153">
        <f t="shared" ref="H104:H118" si="31">D104/B104</f>
        <v>240.09116231957458</v>
      </c>
      <c r="I104" s="154">
        <f>SUM(D104:G104)</f>
        <v>948120</v>
      </c>
    </row>
    <row r="105" spans="1:9" ht="18" x14ac:dyDescent="0.25">
      <c r="A105" s="175" t="s">
        <v>92</v>
      </c>
      <c r="B105" s="116">
        <v>5639</v>
      </c>
      <c r="C105" s="117">
        <v>10874</v>
      </c>
      <c r="D105" s="194">
        <v>1143223</v>
      </c>
      <c r="E105" s="113"/>
      <c r="F105" s="117"/>
      <c r="G105" s="155"/>
      <c r="H105" s="156">
        <f t="shared" si="31"/>
        <v>202.73505940769641</v>
      </c>
      <c r="I105" s="154">
        <f t="shared" ref="I105:I117" si="32">SUM(D105:G105)</f>
        <v>1143223</v>
      </c>
    </row>
    <row r="106" spans="1:9" ht="18" x14ac:dyDescent="0.25">
      <c r="A106" s="175" t="s">
        <v>93</v>
      </c>
      <c r="B106" s="111">
        <v>863</v>
      </c>
      <c r="C106" s="162">
        <v>1830</v>
      </c>
      <c r="D106" s="197">
        <v>201661</v>
      </c>
      <c r="E106" s="108"/>
      <c r="F106" s="112"/>
      <c r="G106" s="154"/>
      <c r="H106" s="156">
        <f t="shared" si="31"/>
        <v>233.67439165701043</v>
      </c>
      <c r="I106" s="154">
        <f t="shared" si="32"/>
        <v>201661</v>
      </c>
    </row>
    <row r="107" spans="1:9" ht="18" x14ac:dyDescent="0.25">
      <c r="A107" s="175" t="s">
        <v>94</v>
      </c>
      <c r="B107" s="116">
        <v>7672</v>
      </c>
      <c r="C107" s="163">
        <v>15641</v>
      </c>
      <c r="D107" s="194">
        <v>1644138</v>
      </c>
      <c r="E107" s="113"/>
      <c r="F107" s="117"/>
      <c r="G107" s="155"/>
      <c r="H107" s="156">
        <f t="shared" si="31"/>
        <v>214.30370177267989</v>
      </c>
      <c r="I107" s="154">
        <f t="shared" si="32"/>
        <v>1644138</v>
      </c>
    </row>
    <row r="108" spans="1:9" ht="18" x14ac:dyDescent="0.25">
      <c r="A108" s="67" t="s">
        <v>95</v>
      </c>
      <c r="B108" s="116">
        <v>4896</v>
      </c>
      <c r="C108" s="163">
        <v>10156</v>
      </c>
      <c r="D108" s="194">
        <v>1077230</v>
      </c>
      <c r="E108" s="113"/>
      <c r="F108" s="117"/>
      <c r="G108" s="155"/>
      <c r="H108" s="156">
        <f t="shared" si="31"/>
        <v>220.02246732026143</v>
      </c>
      <c r="I108" s="154">
        <f t="shared" si="32"/>
        <v>1077230</v>
      </c>
    </row>
    <row r="109" spans="1:9" ht="18" x14ac:dyDescent="0.25">
      <c r="A109" s="67" t="s">
        <v>96</v>
      </c>
      <c r="B109" s="116">
        <v>3686</v>
      </c>
      <c r="C109" s="163">
        <v>8008</v>
      </c>
      <c r="D109" s="194">
        <v>851096</v>
      </c>
      <c r="E109" s="113"/>
      <c r="F109" s="117"/>
      <c r="G109" s="155"/>
      <c r="H109" s="156">
        <f t="shared" si="31"/>
        <v>230.89962018448182</v>
      </c>
      <c r="I109" s="154">
        <f t="shared" si="32"/>
        <v>851096</v>
      </c>
    </row>
    <row r="110" spans="1:9" ht="18" x14ac:dyDescent="0.25">
      <c r="A110" s="67" t="s">
        <v>97</v>
      </c>
      <c r="B110" s="116">
        <v>8876</v>
      </c>
      <c r="C110" s="163">
        <v>18766</v>
      </c>
      <c r="D110" s="194">
        <v>1958793</v>
      </c>
      <c r="E110" s="113"/>
      <c r="F110" s="117"/>
      <c r="G110" s="155"/>
      <c r="H110" s="156">
        <f t="shared" si="31"/>
        <v>220.68420459666515</v>
      </c>
      <c r="I110" s="154">
        <f t="shared" si="32"/>
        <v>1958793</v>
      </c>
    </row>
    <row r="111" spans="1:9" ht="18" x14ac:dyDescent="0.25">
      <c r="A111" s="67" t="s">
        <v>98</v>
      </c>
      <c r="B111" s="116">
        <v>5884</v>
      </c>
      <c r="C111" s="163">
        <v>12611</v>
      </c>
      <c r="D111" s="194">
        <v>1315854</v>
      </c>
      <c r="E111" s="113"/>
      <c r="F111" s="117"/>
      <c r="G111" s="155"/>
      <c r="H111" s="156">
        <f t="shared" si="31"/>
        <v>223.63256288239293</v>
      </c>
      <c r="I111" s="154">
        <f t="shared" si="32"/>
        <v>1315854</v>
      </c>
    </row>
    <row r="112" spans="1:9" ht="18" x14ac:dyDescent="0.25">
      <c r="A112" s="67" t="s">
        <v>99</v>
      </c>
      <c r="B112" s="116">
        <v>5358</v>
      </c>
      <c r="C112" s="163">
        <v>11569</v>
      </c>
      <c r="D112" s="194">
        <v>1213745</v>
      </c>
      <c r="E112" s="113"/>
      <c r="F112" s="117"/>
      <c r="G112" s="155"/>
      <c r="H112" s="156">
        <f t="shared" si="31"/>
        <v>226.52948861515492</v>
      </c>
      <c r="I112" s="154">
        <f t="shared" si="32"/>
        <v>1213745</v>
      </c>
    </row>
    <row r="113" spans="1:9" ht="18" x14ac:dyDescent="0.25">
      <c r="A113" s="67" t="s">
        <v>100</v>
      </c>
      <c r="B113" s="116">
        <v>7822</v>
      </c>
      <c r="C113" s="163">
        <v>15120</v>
      </c>
      <c r="D113" s="194">
        <v>1607531</v>
      </c>
      <c r="E113" s="113"/>
      <c r="F113" s="117"/>
      <c r="G113" s="155"/>
      <c r="H113" s="156">
        <f t="shared" si="31"/>
        <v>205.51406289951419</v>
      </c>
      <c r="I113" s="154">
        <f t="shared" si="32"/>
        <v>1607531</v>
      </c>
    </row>
    <row r="114" spans="1:9" ht="18" x14ac:dyDescent="0.25">
      <c r="A114" s="67" t="s">
        <v>101</v>
      </c>
      <c r="B114" s="116">
        <v>8800</v>
      </c>
      <c r="C114" s="163">
        <v>18905</v>
      </c>
      <c r="D114" s="194">
        <v>1988020</v>
      </c>
      <c r="E114" s="113"/>
      <c r="F114" s="117"/>
      <c r="G114" s="155"/>
      <c r="H114" s="156">
        <f t="shared" si="31"/>
        <v>225.91136363636363</v>
      </c>
      <c r="I114" s="154">
        <f t="shared" si="32"/>
        <v>1988020</v>
      </c>
    </row>
    <row r="115" spans="1:9" ht="18" x14ac:dyDescent="0.25">
      <c r="A115" s="67" t="s">
        <v>102</v>
      </c>
      <c r="B115" s="116">
        <v>16480</v>
      </c>
      <c r="C115" s="163">
        <v>33591</v>
      </c>
      <c r="D115" s="194">
        <v>3594196</v>
      </c>
      <c r="E115" s="113"/>
      <c r="F115" s="117"/>
      <c r="G115" s="155"/>
      <c r="H115" s="156">
        <f t="shared" si="31"/>
        <v>218.09441747572816</v>
      </c>
      <c r="I115" s="154">
        <f t="shared" si="32"/>
        <v>3594196</v>
      </c>
    </row>
    <row r="116" spans="1:9" ht="18" x14ac:dyDescent="0.25">
      <c r="A116" s="67" t="s">
        <v>103</v>
      </c>
      <c r="B116" s="116">
        <v>5702</v>
      </c>
      <c r="C116" s="163">
        <v>12264</v>
      </c>
      <c r="D116" s="194">
        <v>1297755</v>
      </c>
      <c r="E116" s="113"/>
      <c r="F116" s="117"/>
      <c r="G116" s="155"/>
      <c r="H116" s="156">
        <f t="shared" si="31"/>
        <v>227.59645738337426</v>
      </c>
      <c r="I116" s="154">
        <f t="shared" si="32"/>
        <v>1297755</v>
      </c>
    </row>
    <row r="117" spans="1:9" ht="18.75" thickBot="1" x14ac:dyDescent="0.3">
      <c r="A117" s="67" t="s">
        <v>104</v>
      </c>
      <c r="B117" s="157">
        <v>8665</v>
      </c>
      <c r="C117" s="164">
        <v>17439</v>
      </c>
      <c r="D117" s="195">
        <v>1844669</v>
      </c>
      <c r="E117" s="159"/>
      <c r="F117" s="144"/>
      <c r="G117" s="184"/>
      <c r="H117" s="156">
        <f t="shared" si="31"/>
        <v>212.8873629544143</v>
      </c>
      <c r="I117" s="154">
        <f t="shared" si="32"/>
        <v>1844669</v>
      </c>
    </row>
    <row r="118" spans="1:9" ht="18.75" thickBot="1" x14ac:dyDescent="0.3">
      <c r="A118" s="84" t="s">
        <v>48</v>
      </c>
      <c r="B118" s="131">
        <f>SUM(B104:B117)</f>
        <v>94292</v>
      </c>
      <c r="C118" s="131">
        <f t="shared" ref="C118:D118" si="33">SUM(C104:C117)</f>
        <v>195726</v>
      </c>
      <c r="D118" s="131">
        <f t="shared" si="33"/>
        <v>20686031</v>
      </c>
      <c r="E118" s="131">
        <f t="shared" ref="E118:G118" si="34">SUM(E104:E117)</f>
        <v>0</v>
      </c>
      <c r="F118" s="131">
        <f t="shared" si="34"/>
        <v>0</v>
      </c>
      <c r="G118" s="187">
        <f t="shared" si="34"/>
        <v>0</v>
      </c>
      <c r="H118" s="90">
        <f t="shared" si="31"/>
        <v>219.38267297331694</v>
      </c>
      <c r="I118" s="132">
        <f>SUM(I104:I117)</f>
        <v>20686031</v>
      </c>
    </row>
    <row r="119" spans="1:9" ht="18.75" thickBot="1" x14ac:dyDescent="0.3">
      <c r="A119" s="146"/>
      <c r="B119" s="147"/>
      <c r="C119" s="147"/>
      <c r="D119" s="147"/>
      <c r="E119" s="147"/>
      <c r="F119" s="147"/>
      <c r="G119" s="147"/>
      <c r="H119" s="148"/>
      <c r="I119" s="147"/>
    </row>
    <row r="120" spans="1:9" ht="18.75" thickBot="1" x14ac:dyDescent="0.3">
      <c r="A120" s="46" t="s">
        <v>105</v>
      </c>
      <c r="B120" s="139"/>
      <c r="C120" s="138"/>
      <c r="D120" s="138"/>
      <c r="E120" s="139"/>
      <c r="F120" s="140"/>
      <c r="G120" s="138"/>
      <c r="H120" s="138"/>
      <c r="I120" s="140"/>
    </row>
    <row r="121" spans="1:9" ht="18" x14ac:dyDescent="0.25">
      <c r="A121" s="54" t="s">
        <v>106</v>
      </c>
      <c r="B121" s="151">
        <v>1719</v>
      </c>
      <c r="C121" s="176">
        <v>3630</v>
      </c>
      <c r="D121" s="189">
        <v>386456</v>
      </c>
      <c r="E121" s="108"/>
      <c r="F121" s="112"/>
      <c r="G121" s="154"/>
      <c r="H121" s="153">
        <f t="shared" ref="H121:H129" si="35">D121/B121</f>
        <v>224.81442699243746</v>
      </c>
      <c r="I121" s="154">
        <f>SUM(D121:F121)</f>
        <v>386456</v>
      </c>
    </row>
    <row r="122" spans="1:9" ht="18" x14ac:dyDescent="0.25">
      <c r="A122" s="67" t="s">
        <v>107</v>
      </c>
      <c r="B122" s="111">
        <v>9339</v>
      </c>
      <c r="C122" s="162">
        <v>17762</v>
      </c>
      <c r="D122" s="197">
        <v>1890103</v>
      </c>
      <c r="E122" s="108"/>
      <c r="F122" s="112"/>
      <c r="G122" s="154"/>
      <c r="H122" s="156">
        <f t="shared" si="35"/>
        <v>202.38815719027733</v>
      </c>
      <c r="I122" s="154">
        <f t="shared" ref="I122:I128" si="36">SUM(D122:F122)</f>
        <v>1890103</v>
      </c>
    </row>
    <row r="123" spans="1:9" ht="18" x14ac:dyDescent="0.25">
      <c r="A123" s="67" t="s">
        <v>108</v>
      </c>
      <c r="B123" s="116">
        <v>1538</v>
      </c>
      <c r="C123" s="163">
        <v>3002</v>
      </c>
      <c r="D123" s="194">
        <v>315100</v>
      </c>
      <c r="E123" s="108"/>
      <c r="F123" s="112"/>
      <c r="G123" s="155"/>
      <c r="H123" s="156">
        <f t="shared" si="35"/>
        <v>204.87646293888167</v>
      </c>
      <c r="I123" s="154">
        <f t="shared" si="36"/>
        <v>315100</v>
      </c>
    </row>
    <row r="124" spans="1:9" ht="18" x14ac:dyDescent="0.25">
      <c r="A124" s="67" t="s">
        <v>109</v>
      </c>
      <c r="B124" s="116">
        <v>8022</v>
      </c>
      <c r="C124" s="163">
        <v>13562</v>
      </c>
      <c r="D124" s="194">
        <v>1453506</v>
      </c>
      <c r="E124" s="113"/>
      <c r="F124" s="117"/>
      <c r="G124" s="155"/>
      <c r="H124" s="156">
        <f t="shared" si="35"/>
        <v>181.18997756170532</v>
      </c>
      <c r="I124" s="154">
        <f t="shared" si="36"/>
        <v>1453506</v>
      </c>
    </row>
    <row r="125" spans="1:9" ht="18" x14ac:dyDescent="0.25">
      <c r="A125" s="67" t="s">
        <v>110</v>
      </c>
      <c r="B125" s="116">
        <v>11014</v>
      </c>
      <c r="C125" s="163">
        <v>22443</v>
      </c>
      <c r="D125" s="194">
        <v>2379758</v>
      </c>
      <c r="E125" s="113"/>
      <c r="F125" s="117"/>
      <c r="G125" s="155"/>
      <c r="H125" s="156">
        <f t="shared" si="35"/>
        <v>216.06664245505721</v>
      </c>
      <c r="I125" s="154">
        <f t="shared" si="36"/>
        <v>2379758</v>
      </c>
    </row>
    <row r="126" spans="1:9" ht="18" x14ac:dyDescent="0.25">
      <c r="A126" s="67" t="s">
        <v>111</v>
      </c>
      <c r="B126" s="116">
        <v>9554</v>
      </c>
      <c r="C126" s="163">
        <v>18936</v>
      </c>
      <c r="D126" s="194">
        <v>1987527</v>
      </c>
      <c r="E126" s="113"/>
      <c r="F126" s="117"/>
      <c r="G126" s="155"/>
      <c r="H126" s="156">
        <f t="shared" si="35"/>
        <v>208.03087711953108</v>
      </c>
      <c r="I126" s="154">
        <f t="shared" si="36"/>
        <v>1987527</v>
      </c>
    </row>
    <row r="127" spans="1:9" ht="18" x14ac:dyDescent="0.25">
      <c r="A127" s="67" t="s">
        <v>112</v>
      </c>
      <c r="B127" s="116">
        <v>7456</v>
      </c>
      <c r="C127" s="163">
        <v>15345</v>
      </c>
      <c r="D127" s="194">
        <v>1635989</v>
      </c>
      <c r="E127" s="113"/>
      <c r="F127" s="117"/>
      <c r="G127" s="155"/>
      <c r="H127" s="156">
        <f t="shared" si="35"/>
        <v>219.41912553648069</v>
      </c>
      <c r="I127" s="154">
        <f t="shared" si="36"/>
        <v>1635989</v>
      </c>
    </row>
    <row r="128" spans="1:9" ht="18.75" customHeight="1" thickBot="1" x14ac:dyDescent="0.3">
      <c r="A128" s="169" t="s">
        <v>113</v>
      </c>
      <c r="B128" s="157">
        <v>13987</v>
      </c>
      <c r="C128" s="164">
        <v>26368</v>
      </c>
      <c r="D128" s="195">
        <v>2788518</v>
      </c>
      <c r="E128" s="113"/>
      <c r="F128" s="144"/>
      <c r="G128" s="184"/>
      <c r="H128" s="156">
        <f t="shared" si="35"/>
        <v>199.3649817687853</v>
      </c>
      <c r="I128" s="154">
        <f t="shared" si="36"/>
        <v>2788518</v>
      </c>
    </row>
    <row r="129" spans="1:9" ht="18.75" thickBot="1" x14ac:dyDescent="0.3">
      <c r="A129" s="84" t="s">
        <v>48</v>
      </c>
      <c r="B129" s="131">
        <f t="shared" ref="B129:G129" si="37">SUM(B121:B128)</f>
        <v>62629</v>
      </c>
      <c r="C129" s="131">
        <f t="shared" si="37"/>
        <v>121048</v>
      </c>
      <c r="D129" s="131">
        <f t="shared" si="37"/>
        <v>12836957</v>
      </c>
      <c r="E129" s="131">
        <f t="shared" si="37"/>
        <v>0</v>
      </c>
      <c r="F129" s="131">
        <f t="shared" si="37"/>
        <v>0</v>
      </c>
      <c r="G129" s="187">
        <f t="shared" si="37"/>
        <v>0</v>
      </c>
      <c r="H129" s="90">
        <f t="shared" si="35"/>
        <v>204.96825751648598</v>
      </c>
      <c r="I129" s="132">
        <f>SUM(I121:I128)</f>
        <v>12836957</v>
      </c>
    </row>
    <row r="130" spans="1:9" ht="18.75" thickBot="1" x14ac:dyDescent="0.3">
      <c r="A130" s="146"/>
      <c r="B130" s="147"/>
      <c r="C130" s="147"/>
      <c r="D130" s="147"/>
      <c r="E130" s="147"/>
      <c r="F130" s="147"/>
      <c r="G130" s="147"/>
      <c r="H130" s="148"/>
      <c r="I130" s="147"/>
    </row>
    <row r="131" spans="1:9" ht="18.75" thickBot="1" x14ac:dyDescent="0.3">
      <c r="A131" s="177" t="s">
        <v>114</v>
      </c>
      <c r="B131" s="133">
        <f>SUM(B129+B118+B101+B89+B76+B67+B57+B47+B32+B16)</f>
        <v>657781</v>
      </c>
      <c r="C131" s="133">
        <f t="shared" ref="C131:I131" si="38">SUM(C129+C118+C101+C89+C76+C67+C57+C47+C32+C16)</f>
        <v>1397896</v>
      </c>
      <c r="D131" s="133">
        <f t="shared" si="38"/>
        <v>137659582</v>
      </c>
      <c r="E131" s="133">
        <f t="shared" si="38"/>
        <v>0</v>
      </c>
      <c r="F131" s="133">
        <f t="shared" si="38"/>
        <v>0</v>
      </c>
      <c r="G131" s="133">
        <f t="shared" si="38"/>
        <v>0</v>
      </c>
      <c r="H131" s="133">
        <f>D131/B131</f>
        <v>209.27874474939227</v>
      </c>
      <c r="I131" s="132">
        <f t="shared" si="38"/>
        <v>137659582</v>
      </c>
    </row>
    <row r="134" spans="1:9" x14ac:dyDescent="0.2">
      <c r="B134" s="180"/>
    </row>
  </sheetData>
  <mergeCells count="4">
    <mergeCell ref="C5:F5"/>
    <mergeCell ref="C2:F2"/>
    <mergeCell ref="C3:F3"/>
    <mergeCell ref="C4:F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33"/>
  <sheetViews>
    <sheetView workbookViewId="0">
      <pane xSplit="1" ySplit="5" topLeftCell="B16" activePane="bottomRight" state="frozen"/>
      <selection pane="topRight" activeCell="B1" sqref="B1"/>
      <selection pane="bottomLeft" activeCell="A7" sqref="A7"/>
      <selection pane="bottomRight" activeCell="F24" sqref="F24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5.42578125" style="33" customWidth="1"/>
    <col min="4" max="4" width="26.140625" style="33" customWidth="1"/>
    <col min="5" max="5" width="17.42578125" style="33" customWidth="1"/>
    <col min="6" max="6" width="18" style="33" bestFit="1" customWidth="1"/>
    <col min="7" max="8" width="18" style="33" customWidth="1"/>
    <col min="9" max="9" width="15.140625" style="33" bestFit="1" customWidth="1"/>
    <col min="10" max="10" width="11.7109375" style="33" bestFit="1" customWidth="1"/>
    <col min="11" max="11" width="11.7109375" style="33" customWidth="1"/>
    <col min="12" max="248" width="9.140625" style="33"/>
    <col min="249" max="249" width="18.7109375" style="33" bestFit="1" customWidth="1"/>
    <col min="250" max="250" width="9.140625" style="33"/>
    <col min="251" max="251" width="10.28515625" style="33" customWidth="1"/>
    <col min="252" max="252" width="12.7109375" style="33" bestFit="1" customWidth="1"/>
    <col min="253" max="253" width="10.85546875" style="33" customWidth="1"/>
    <col min="254" max="254" width="19.140625" style="33" bestFit="1" customWidth="1"/>
    <col min="255" max="255" width="9.140625" style="33"/>
    <col min="256" max="256" width="9.42578125" style="33" customWidth="1"/>
    <col min="257" max="257" width="11.140625" style="33" customWidth="1"/>
    <col min="258" max="258" width="10.42578125" style="33" bestFit="1" customWidth="1"/>
    <col min="259" max="259" width="19.140625" style="33" bestFit="1" customWidth="1"/>
    <col min="260" max="260" width="9.140625" style="33"/>
    <col min="261" max="261" width="9.5703125" style="33" customWidth="1"/>
    <col min="262" max="262" width="9.140625" style="33"/>
    <col min="263" max="263" width="10.42578125" style="33" bestFit="1" customWidth="1"/>
    <col min="264" max="504" width="9.140625" style="33"/>
    <col min="505" max="505" width="18.7109375" style="33" bestFit="1" customWidth="1"/>
    <col min="506" max="506" width="9.140625" style="33"/>
    <col min="507" max="507" width="10.28515625" style="33" customWidth="1"/>
    <col min="508" max="508" width="12.7109375" style="33" bestFit="1" customWidth="1"/>
    <col min="509" max="509" width="10.85546875" style="33" customWidth="1"/>
    <col min="510" max="510" width="19.140625" style="33" bestFit="1" customWidth="1"/>
    <col min="511" max="511" width="9.140625" style="33"/>
    <col min="512" max="512" width="9.42578125" style="33" customWidth="1"/>
    <col min="513" max="513" width="11.140625" style="33" customWidth="1"/>
    <col min="514" max="514" width="10.42578125" style="33" bestFit="1" customWidth="1"/>
    <col min="515" max="515" width="19.140625" style="33" bestFit="1" customWidth="1"/>
    <col min="516" max="516" width="9.140625" style="33"/>
    <col min="517" max="517" width="9.5703125" style="33" customWidth="1"/>
    <col min="518" max="518" width="9.140625" style="33"/>
    <col min="519" max="519" width="10.42578125" style="33" bestFit="1" customWidth="1"/>
    <col min="520" max="760" width="9.140625" style="33"/>
    <col min="761" max="761" width="18.7109375" style="33" bestFit="1" customWidth="1"/>
    <col min="762" max="762" width="9.140625" style="33"/>
    <col min="763" max="763" width="10.28515625" style="33" customWidth="1"/>
    <col min="764" max="764" width="12.7109375" style="33" bestFit="1" customWidth="1"/>
    <col min="765" max="765" width="10.85546875" style="33" customWidth="1"/>
    <col min="766" max="766" width="19.140625" style="33" bestFit="1" customWidth="1"/>
    <col min="767" max="767" width="9.140625" style="33"/>
    <col min="768" max="768" width="9.42578125" style="33" customWidth="1"/>
    <col min="769" max="769" width="11.140625" style="33" customWidth="1"/>
    <col min="770" max="770" width="10.42578125" style="33" bestFit="1" customWidth="1"/>
    <col min="771" max="771" width="19.140625" style="33" bestFit="1" customWidth="1"/>
    <col min="772" max="772" width="9.140625" style="33"/>
    <col min="773" max="773" width="9.5703125" style="33" customWidth="1"/>
    <col min="774" max="774" width="9.140625" style="33"/>
    <col min="775" max="775" width="10.42578125" style="33" bestFit="1" customWidth="1"/>
    <col min="776" max="1016" width="9.140625" style="33"/>
    <col min="1017" max="1017" width="18.7109375" style="33" bestFit="1" customWidth="1"/>
    <col min="1018" max="1018" width="9.140625" style="33"/>
    <col min="1019" max="1019" width="10.28515625" style="33" customWidth="1"/>
    <col min="1020" max="1020" width="12.7109375" style="33" bestFit="1" customWidth="1"/>
    <col min="1021" max="1021" width="10.85546875" style="33" customWidth="1"/>
    <col min="1022" max="1022" width="19.140625" style="33" bestFit="1" customWidth="1"/>
    <col min="1023" max="1023" width="9.140625" style="33"/>
    <col min="1024" max="1024" width="9.42578125" style="33" customWidth="1"/>
    <col min="1025" max="1025" width="11.140625" style="33" customWidth="1"/>
    <col min="1026" max="1026" width="10.42578125" style="33" bestFit="1" customWidth="1"/>
    <col min="1027" max="1027" width="19.140625" style="33" bestFit="1" customWidth="1"/>
    <col min="1028" max="1028" width="9.140625" style="33"/>
    <col min="1029" max="1029" width="9.5703125" style="33" customWidth="1"/>
    <col min="1030" max="1030" width="9.140625" style="33"/>
    <col min="1031" max="1031" width="10.42578125" style="33" bestFit="1" customWidth="1"/>
    <col min="1032" max="1272" width="9.140625" style="33"/>
    <col min="1273" max="1273" width="18.7109375" style="33" bestFit="1" customWidth="1"/>
    <col min="1274" max="1274" width="9.140625" style="33"/>
    <col min="1275" max="1275" width="10.28515625" style="33" customWidth="1"/>
    <col min="1276" max="1276" width="12.7109375" style="33" bestFit="1" customWidth="1"/>
    <col min="1277" max="1277" width="10.85546875" style="33" customWidth="1"/>
    <col min="1278" max="1278" width="19.140625" style="33" bestFit="1" customWidth="1"/>
    <col min="1279" max="1279" width="9.140625" style="33"/>
    <col min="1280" max="1280" width="9.42578125" style="33" customWidth="1"/>
    <col min="1281" max="1281" width="11.140625" style="33" customWidth="1"/>
    <col min="1282" max="1282" width="10.42578125" style="33" bestFit="1" customWidth="1"/>
    <col min="1283" max="1283" width="19.140625" style="33" bestFit="1" customWidth="1"/>
    <col min="1284" max="1284" width="9.140625" style="33"/>
    <col min="1285" max="1285" width="9.5703125" style="33" customWidth="1"/>
    <col min="1286" max="1286" width="9.140625" style="33"/>
    <col min="1287" max="1287" width="10.42578125" style="33" bestFit="1" customWidth="1"/>
    <col min="1288" max="1528" width="9.140625" style="33"/>
    <col min="1529" max="1529" width="18.7109375" style="33" bestFit="1" customWidth="1"/>
    <col min="1530" max="1530" width="9.140625" style="33"/>
    <col min="1531" max="1531" width="10.28515625" style="33" customWidth="1"/>
    <col min="1532" max="1532" width="12.7109375" style="33" bestFit="1" customWidth="1"/>
    <col min="1533" max="1533" width="10.85546875" style="33" customWidth="1"/>
    <col min="1534" max="1534" width="19.140625" style="33" bestFit="1" customWidth="1"/>
    <col min="1535" max="1535" width="9.140625" style="33"/>
    <col min="1536" max="1536" width="9.42578125" style="33" customWidth="1"/>
    <col min="1537" max="1537" width="11.140625" style="33" customWidth="1"/>
    <col min="1538" max="1538" width="10.42578125" style="33" bestFit="1" customWidth="1"/>
    <col min="1539" max="1539" width="19.140625" style="33" bestFit="1" customWidth="1"/>
    <col min="1540" max="1540" width="9.140625" style="33"/>
    <col min="1541" max="1541" width="9.5703125" style="33" customWidth="1"/>
    <col min="1542" max="1542" width="9.140625" style="33"/>
    <col min="1543" max="1543" width="10.42578125" style="33" bestFit="1" customWidth="1"/>
    <col min="1544" max="1784" width="9.140625" style="33"/>
    <col min="1785" max="1785" width="18.7109375" style="33" bestFit="1" customWidth="1"/>
    <col min="1786" max="1786" width="9.140625" style="33"/>
    <col min="1787" max="1787" width="10.28515625" style="33" customWidth="1"/>
    <col min="1788" max="1788" width="12.7109375" style="33" bestFit="1" customWidth="1"/>
    <col min="1789" max="1789" width="10.85546875" style="33" customWidth="1"/>
    <col min="1790" max="1790" width="19.140625" style="33" bestFit="1" customWidth="1"/>
    <col min="1791" max="1791" width="9.140625" style="33"/>
    <col min="1792" max="1792" width="9.42578125" style="33" customWidth="1"/>
    <col min="1793" max="1793" width="11.140625" style="33" customWidth="1"/>
    <col min="1794" max="1794" width="10.42578125" style="33" bestFit="1" customWidth="1"/>
    <col min="1795" max="1795" width="19.140625" style="33" bestFit="1" customWidth="1"/>
    <col min="1796" max="1796" width="9.140625" style="33"/>
    <col min="1797" max="1797" width="9.5703125" style="33" customWidth="1"/>
    <col min="1798" max="1798" width="9.140625" style="33"/>
    <col min="1799" max="1799" width="10.42578125" style="33" bestFit="1" customWidth="1"/>
    <col min="1800" max="2040" width="9.140625" style="33"/>
    <col min="2041" max="2041" width="18.7109375" style="33" bestFit="1" customWidth="1"/>
    <col min="2042" max="2042" width="9.140625" style="33"/>
    <col min="2043" max="2043" width="10.28515625" style="33" customWidth="1"/>
    <col min="2044" max="2044" width="12.7109375" style="33" bestFit="1" customWidth="1"/>
    <col min="2045" max="2045" width="10.85546875" style="33" customWidth="1"/>
    <col min="2046" max="2046" width="19.140625" style="33" bestFit="1" customWidth="1"/>
    <col min="2047" max="2047" width="9.140625" style="33"/>
    <col min="2048" max="2048" width="9.42578125" style="33" customWidth="1"/>
    <col min="2049" max="2049" width="11.140625" style="33" customWidth="1"/>
    <col min="2050" max="2050" width="10.42578125" style="33" bestFit="1" customWidth="1"/>
    <col min="2051" max="2051" width="19.140625" style="33" bestFit="1" customWidth="1"/>
    <col min="2052" max="2052" width="9.140625" style="33"/>
    <col min="2053" max="2053" width="9.5703125" style="33" customWidth="1"/>
    <col min="2054" max="2054" width="9.140625" style="33"/>
    <col min="2055" max="2055" width="10.42578125" style="33" bestFit="1" customWidth="1"/>
    <col min="2056" max="2296" width="9.140625" style="33"/>
    <col min="2297" max="2297" width="18.7109375" style="33" bestFit="1" customWidth="1"/>
    <col min="2298" max="2298" width="9.140625" style="33"/>
    <col min="2299" max="2299" width="10.28515625" style="33" customWidth="1"/>
    <col min="2300" max="2300" width="12.7109375" style="33" bestFit="1" customWidth="1"/>
    <col min="2301" max="2301" width="10.85546875" style="33" customWidth="1"/>
    <col min="2302" max="2302" width="19.140625" style="33" bestFit="1" customWidth="1"/>
    <col min="2303" max="2303" width="9.140625" style="33"/>
    <col min="2304" max="2304" width="9.42578125" style="33" customWidth="1"/>
    <col min="2305" max="2305" width="11.140625" style="33" customWidth="1"/>
    <col min="2306" max="2306" width="10.42578125" style="33" bestFit="1" customWidth="1"/>
    <col min="2307" max="2307" width="19.140625" style="33" bestFit="1" customWidth="1"/>
    <col min="2308" max="2308" width="9.140625" style="33"/>
    <col min="2309" max="2309" width="9.5703125" style="33" customWidth="1"/>
    <col min="2310" max="2310" width="9.140625" style="33"/>
    <col min="2311" max="2311" width="10.42578125" style="33" bestFit="1" customWidth="1"/>
    <col min="2312" max="2552" width="9.140625" style="33"/>
    <col min="2553" max="2553" width="18.7109375" style="33" bestFit="1" customWidth="1"/>
    <col min="2554" max="2554" width="9.140625" style="33"/>
    <col min="2555" max="2555" width="10.28515625" style="33" customWidth="1"/>
    <col min="2556" max="2556" width="12.7109375" style="33" bestFit="1" customWidth="1"/>
    <col min="2557" max="2557" width="10.85546875" style="33" customWidth="1"/>
    <col min="2558" max="2558" width="19.140625" style="33" bestFit="1" customWidth="1"/>
    <col min="2559" max="2559" width="9.140625" style="33"/>
    <col min="2560" max="2560" width="9.42578125" style="33" customWidth="1"/>
    <col min="2561" max="2561" width="11.140625" style="33" customWidth="1"/>
    <col min="2562" max="2562" width="10.42578125" style="33" bestFit="1" customWidth="1"/>
    <col min="2563" max="2563" width="19.140625" style="33" bestFit="1" customWidth="1"/>
    <col min="2564" max="2564" width="9.140625" style="33"/>
    <col min="2565" max="2565" width="9.5703125" style="33" customWidth="1"/>
    <col min="2566" max="2566" width="9.140625" style="33"/>
    <col min="2567" max="2567" width="10.42578125" style="33" bestFit="1" customWidth="1"/>
    <col min="2568" max="2808" width="9.140625" style="33"/>
    <col min="2809" max="2809" width="18.7109375" style="33" bestFit="1" customWidth="1"/>
    <col min="2810" max="2810" width="9.140625" style="33"/>
    <col min="2811" max="2811" width="10.28515625" style="33" customWidth="1"/>
    <col min="2812" max="2812" width="12.7109375" style="33" bestFit="1" customWidth="1"/>
    <col min="2813" max="2813" width="10.85546875" style="33" customWidth="1"/>
    <col min="2814" max="2814" width="19.140625" style="33" bestFit="1" customWidth="1"/>
    <col min="2815" max="2815" width="9.140625" style="33"/>
    <col min="2816" max="2816" width="9.42578125" style="33" customWidth="1"/>
    <col min="2817" max="2817" width="11.140625" style="33" customWidth="1"/>
    <col min="2818" max="2818" width="10.42578125" style="33" bestFit="1" customWidth="1"/>
    <col min="2819" max="2819" width="19.140625" style="33" bestFit="1" customWidth="1"/>
    <col min="2820" max="2820" width="9.140625" style="33"/>
    <col min="2821" max="2821" width="9.5703125" style="33" customWidth="1"/>
    <col min="2822" max="2822" width="9.140625" style="33"/>
    <col min="2823" max="2823" width="10.42578125" style="33" bestFit="1" customWidth="1"/>
    <col min="2824" max="3064" width="9.140625" style="33"/>
    <col min="3065" max="3065" width="18.7109375" style="33" bestFit="1" customWidth="1"/>
    <col min="3066" max="3066" width="9.140625" style="33"/>
    <col min="3067" max="3067" width="10.28515625" style="33" customWidth="1"/>
    <col min="3068" max="3068" width="12.7109375" style="33" bestFit="1" customWidth="1"/>
    <col min="3069" max="3069" width="10.85546875" style="33" customWidth="1"/>
    <col min="3070" max="3070" width="19.140625" style="33" bestFit="1" customWidth="1"/>
    <col min="3071" max="3071" width="9.140625" style="33"/>
    <col min="3072" max="3072" width="9.42578125" style="33" customWidth="1"/>
    <col min="3073" max="3073" width="11.140625" style="33" customWidth="1"/>
    <col min="3074" max="3074" width="10.42578125" style="33" bestFit="1" customWidth="1"/>
    <col min="3075" max="3075" width="19.140625" style="33" bestFit="1" customWidth="1"/>
    <col min="3076" max="3076" width="9.140625" style="33"/>
    <col min="3077" max="3077" width="9.5703125" style="33" customWidth="1"/>
    <col min="3078" max="3078" width="9.140625" style="33"/>
    <col min="3079" max="3079" width="10.42578125" style="33" bestFit="1" customWidth="1"/>
    <col min="3080" max="3320" width="9.140625" style="33"/>
    <col min="3321" max="3321" width="18.7109375" style="33" bestFit="1" customWidth="1"/>
    <col min="3322" max="3322" width="9.140625" style="33"/>
    <col min="3323" max="3323" width="10.28515625" style="33" customWidth="1"/>
    <col min="3324" max="3324" width="12.7109375" style="33" bestFit="1" customWidth="1"/>
    <col min="3325" max="3325" width="10.85546875" style="33" customWidth="1"/>
    <col min="3326" max="3326" width="19.140625" style="33" bestFit="1" customWidth="1"/>
    <col min="3327" max="3327" width="9.140625" style="33"/>
    <col min="3328" max="3328" width="9.42578125" style="33" customWidth="1"/>
    <col min="3329" max="3329" width="11.140625" style="33" customWidth="1"/>
    <col min="3330" max="3330" width="10.42578125" style="33" bestFit="1" customWidth="1"/>
    <col min="3331" max="3331" width="19.140625" style="33" bestFit="1" customWidth="1"/>
    <col min="3332" max="3332" width="9.140625" style="33"/>
    <col min="3333" max="3333" width="9.5703125" style="33" customWidth="1"/>
    <col min="3334" max="3334" width="9.140625" style="33"/>
    <col min="3335" max="3335" width="10.42578125" style="33" bestFit="1" customWidth="1"/>
    <col min="3336" max="3576" width="9.140625" style="33"/>
    <col min="3577" max="3577" width="18.7109375" style="33" bestFit="1" customWidth="1"/>
    <col min="3578" max="3578" width="9.140625" style="33"/>
    <col min="3579" max="3579" width="10.28515625" style="33" customWidth="1"/>
    <col min="3580" max="3580" width="12.7109375" style="33" bestFit="1" customWidth="1"/>
    <col min="3581" max="3581" width="10.85546875" style="33" customWidth="1"/>
    <col min="3582" max="3582" width="19.140625" style="33" bestFit="1" customWidth="1"/>
    <col min="3583" max="3583" width="9.140625" style="33"/>
    <col min="3584" max="3584" width="9.42578125" style="33" customWidth="1"/>
    <col min="3585" max="3585" width="11.140625" style="33" customWidth="1"/>
    <col min="3586" max="3586" width="10.42578125" style="33" bestFit="1" customWidth="1"/>
    <col min="3587" max="3587" width="19.140625" style="33" bestFit="1" customWidth="1"/>
    <col min="3588" max="3588" width="9.140625" style="33"/>
    <col min="3589" max="3589" width="9.5703125" style="33" customWidth="1"/>
    <col min="3590" max="3590" width="9.140625" style="33"/>
    <col min="3591" max="3591" width="10.42578125" style="33" bestFit="1" customWidth="1"/>
    <col min="3592" max="3832" width="9.140625" style="33"/>
    <col min="3833" max="3833" width="18.7109375" style="33" bestFit="1" customWidth="1"/>
    <col min="3834" max="3834" width="9.140625" style="33"/>
    <col min="3835" max="3835" width="10.28515625" style="33" customWidth="1"/>
    <col min="3836" max="3836" width="12.7109375" style="33" bestFit="1" customWidth="1"/>
    <col min="3837" max="3837" width="10.85546875" style="33" customWidth="1"/>
    <col min="3838" max="3838" width="19.140625" style="33" bestFit="1" customWidth="1"/>
    <col min="3839" max="3839" width="9.140625" style="33"/>
    <col min="3840" max="3840" width="9.42578125" style="33" customWidth="1"/>
    <col min="3841" max="3841" width="11.140625" style="33" customWidth="1"/>
    <col min="3842" max="3842" width="10.42578125" style="33" bestFit="1" customWidth="1"/>
    <col min="3843" max="3843" width="19.140625" style="33" bestFit="1" customWidth="1"/>
    <col min="3844" max="3844" width="9.140625" style="33"/>
    <col min="3845" max="3845" width="9.5703125" style="33" customWidth="1"/>
    <col min="3846" max="3846" width="9.140625" style="33"/>
    <col min="3847" max="3847" width="10.42578125" style="33" bestFit="1" customWidth="1"/>
    <col min="3848" max="4088" width="9.140625" style="33"/>
    <col min="4089" max="4089" width="18.7109375" style="33" bestFit="1" customWidth="1"/>
    <col min="4090" max="4090" width="9.140625" style="33"/>
    <col min="4091" max="4091" width="10.28515625" style="33" customWidth="1"/>
    <col min="4092" max="4092" width="12.7109375" style="33" bestFit="1" customWidth="1"/>
    <col min="4093" max="4093" width="10.85546875" style="33" customWidth="1"/>
    <col min="4094" max="4094" width="19.140625" style="33" bestFit="1" customWidth="1"/>
    <col min="4095" max="4095" width="9.140625" style="33"/>
    <col min="4096" max="4096" width="9.42578125" style="33" customWidth="1"/>
    <col min="4097" max="4097" width="11.140625" style="33" customWidth="1"/>
    <col min="4098" max="4098" width="10.42578125" style="33" bestFit="1" customWidth="1"/>
    <col min="4099" max="4099" width="19.140625" style="33" bestFit="1" customWidth="1"/>
    <col min="4100" max="4100" width="9.140625" style="33"/>
    <col min="4101" max="4101" width="9.5703125" style="33" customWidth="1"/>
    <col min="4102" max="4102" width="9.140625" style="33"/>
    <col min="4103" max="4103" width="10.42578125" style="33" bestFit="1" customWidth="1"/>
    <col min="4104" max="4344" width="9.140625" style="33"/>
    <col min="4345" max="4345" width="18.7109375" style="33" bestFit="1" customWidth="1"/>
    <col min="4346" max="4346" width="9.140625" style="33"/>
    <col min="4347" max="4347" width="10.28515625" style="33" customWidth="1"/>
    <col min="4348" max="4348" width="12.7109375" style="33" bestFit="1" customWidth="1"/>
    <col min="4349" max="4349" width="10.85546875" style="33" customWidth="1"/>
    <col min="4350" max="4350" width="19.140625" style="33" bestFit="1" customWidth="1"/>
    <col min="4351" max="4351" width="9.140625" style="33"/>
    <col min="4352" max="4352" width="9.42578125" style="33" customWidth="1"/>
    <col min="4353" max="4353" width="11.140625" style="33" customWidth="1"/>
    <col min="4354" max="4354" width="10.42578125" style="33" bestFit="1" customWidth="1"/>
    <col min="4355" max="4355" width="19.140625" style="33" bestFit="1" customWidth="1"/>
    <col min="4356" max="4356" width="9.140625" style="33"/>
    <col min="4357" max="4357" width="9.5703125" style="33" customWidth="1"/>
    <col min="4358" max="4358" width="9.140625" style="33"/>
    <col min="4359" max="4359" width="10.42578125" style="33" bestFit="1" customWidth="1"/>
    <col min="4360" max="4600" width="9.140625" style="33"/>
    <col min="4601" max="4601" width="18.7109375" style="33" bestFit="1" customWidth="1"/>
    <col min="4602" max="4602" width="9.140625" style="33"/>
    <col min="4603" max="4603" width="10.28515625" style="33" customWidth="1"/>
    <col min="4604" max="4604" width="12.7109375" style="33" bestFit="1" customWidth="1"/>
    <col min="4605" max="4605" width="10.85546875" style="33" customWidth="1"/>
    <col min="4606" max="4606" width="19.140625" style="33" bestFit="1" customWidth="1"/>
    <col min="4607" max="4607" width="9.140625" style="33"/>
    <col min="4608" max="4608" width="9.42578125" style="33" customWidth="1"/>
    <col min="4609" max="4609" width="11.140625" style="33" customWidth="1"/>
    <col min="4610" max="4610" width="10.42578125" style="33" bestFit="1" customWidth="1"/>
    <col min="4611" max="4611" width="19.140625" style="33" bestFit="1" customWidth="1"/>
    <col min="4612" max="4612" width="9.140625" style="33"/>
    <col min="4613" max="4613" width="9.5703125" style="33" customWidth="1"/>
    <col min="4614" max="4614" width="9.140625" style="33"/>
    <col min="4615" max="4615" width="10.42578125" style="33" bestFit="1" customWidth="1"/>
    <col min="4616" max="4856" width="9.140625" style="33"/>
    <col min="4857" max="4857" width="18.7109375" style="33" bestFit="1" customWidth="1"/>
    <col min="4858" max="4858" width="9.140625" style="33"/>
    <col min="4859" max="4859" width="10.28515625" style="33" customWidth="1"/>
    <col min="4860" max="4860" width="12.7109375" style="33" bestFit="1" customWidth="1"/>
    <col min="4861" max="4861" width="10.85546875" style="33" customWidth="1"/>
    <col min="4862" max="4862" width="19.140625" style="33" bestFit="1" customWidth="1"/>
    <col min="4863" max="4863" width="9.140625" style="33"/>
    <col min="4864" max="4864" width="9.42578125" style="33" customWidth="1"/>
    <col min="4865" max="4865" width="11.140625" style="33" customWidth="1"/>
    <col min="4866" max="4866" width="10.42578125" style="33" bestFit="1" customWidth="1"/>
    <col min="4867" max="4867" width="19.140625" style="33" bestFit="1" customWidth="1"/>
    <col min="4868" max="4868" width="9.140625" style="33"/>
    <col min="4869" max="4869" width="9.5703125" style="33" customWidth="1"/>
    <col min="4870" max="4870" width="9.140625" style="33"/>
    <col min="4871" max="4871" width="10.42578125" style="33" bestFit="1" customWidth="1"/>
    <col min="4872" max="5112" width="9.140625" style="33"/>
    <col min="5113" max="5113" width="18.7109375" style="33" bestFit="1" customWidth="1"/>
    <col min="5114" max="5114" width="9.140625" style="33"/>
    <col min="5115" max="5115" width="10.28515625" style="33" customWidth="1"/>
    <col min="5116" max="5116" width="12.7109375" style="33" bestFit="1" customWidth="1"/>
    <col min="5117" max="5117" width="10.85546875" style="33" customWidth="1"/>
    <col min="5118" max="5118" width="19.140625" style="33" bestFit="1" customWidth="1"/>
    <col min="5119" max="5119" width="9.140625" style="33"/>
    <col min="5120" max="5120" width="9.42578125" style="33" customWidth="1"/>
    <col min="5121" max="5121" width="11.140625" style="33" customWidth="1"/>
    <col min="5122" max="5122" width="10.42578125" style="33" bestFit="1" customWidth="1"/>
    <col min="5123" max="5123" width="19.140625" style="33" bestFit="1" customWidth="1"/>
    <col min="5124" max="5124" width="9.140625" style="33"/>
    <col min="5125" max="5125" width="9.5703125" style="33" customWidth="1"/>
    <col min="5126" max="5126" width="9.140625" style="33"/>
    <col min="5127" max="5127" width="10.42578125" style="33" bestFit="1" customWidth="1"/>
    <col min="5128" max="5368" width="9.140625" style="33"/>
    <col min="5369" max="5369" width="18.7109375" style="33" bestFit="1" customWidth="1"/>
    <col min="5370" max="5370" width="9.140625" style="33"/>
    <col min="5371" max="5371" width="10.28515625" style="33" customWidth="1"/>
    <col min="5372" max="5372" width="12.7109375" style="33" bestFit="1" customWidth="1"/>
    <col min="5373" max="5373" width="10.85546875" style="33" customWidth="1"/>
    <col min="5374" max="5374" width="19.140625" style="33" bestFit="1" customWidth="1"/>
    <col min="5375" max="5375" width="9.140625" style="33"/>
    <col min="5376" max="5376" width="9.42578125" style="33" customWidth="1"/>
    <col min="5377" max="5377" width="11.140625" style="33" customWidth="1"/>
    <col min="5378" max="5378" width="10.42578125" style="33" bestFit="1" customWidth="1"/>
    <col min="5379" max="5379" width="19.140625" style="33" bestFit="1" customWidth="1"/>
    <col min="5380" max="5380" width="9.140625" style="33"/>
    <col min="5381" max="5381" width="9.5703125" style="33" customWidth="1"/>
    <col min="5382" max="5382" width="9.140625" style="33"/>
    <col min="5383" max="5383" width="10.42578125" style="33" bestFit="1" customWidth="1"/>
    <col min="5384" max="5624" width="9.140625" style="33"/>
    <col min="5625" max="5625" width="18.7109375" style="33" bestFit="1" customWidth="1"/>
    <col min="5626" max="5626" width="9.140625" style="33"/>
    <col min="5627" max="5627" width="10.28515625" style="33" customWidth="1"/>
    <col min="5628" max="5628" width="12.7109375" style="33" bestFit="1" customWidth="1"/>
    <col min="5629" max="5629" width="10.85546875" style="33" customWidth="1"/>
    <col min="5630" max="5630" width="19.140625" style="33" bestFit="1" customWidth="1"/>
    <col min="5631" max="5631" width="9.140625" style="33"/>
    <col min="5632" max="5632" width="9.42578125" style="33" customWidth="1"/>
    <col min="5633" max="5633" width="11.140625" style="33" customWidth="1"/>
    <col min="5634" max="5634" width="10.42578125" style="33" bestFit="1" customWidth="1"/>
    <col min="5635" max="5635" width="19.140625" style="33" bestFit="1" customWidth="1"/>
    <col min="5636" max="5636" width="9.140625" style="33"/>
    <col min="5637" max="5637" width="9.5703125" style="33" customWidth="1"/>
    <col min="5638" max="5638" width="9.140625" style="33"/>
    <col min="5639" max="5639" width="10.42578125" style="33" bestFit="1" customWidth="1"/>
    <col min="5640" max="5880" width="9.140625" style="33"/>
    <col min="5881" max="5881" width="18.7109375" style="33" bestFit="1" customWidth="1"/>
    <col min="5882" max="5882" width="9.140625" style="33"/>
    <col min="5883" max="5883" width="10.28515625" style="33" customWidth="1"/>
    <col min="5884" max="5884" width="12.7109375" style="33" bestFit="1" customWidth="1"/>
    <col min="5885" max="5885" width="10.85546875" style="33" customWidth="1"/>
    <col min="5886" max="5886" width="19.140625" style="33" bestFit="1" customWidth="1"/>
    <col min="5887" max="5887" width="9.140625" style="33"/>
    <col min="5888" max="5888" width="9.42578125" style="33" customWidth="1"/>
    <col min="5889" max="5889" width="11.140625" style="33" customWidth="1"/>
    <col min="5890" max="5890" width="10.42578125" style="33" bestFit="1" customWidth="1"/>
    <col min="5891" max="5891" width="19.140625" style="33" bestFit="1" customWidth="1"/>
    <col min="5892" max="5892" width="9.140625" style="33"/>
    <col min="5893" max="5893" width="9.5703125" style="33" customWidth="1"/>
    <col min="5894" max="5894" width="9.140625" style="33"/>
    <col min="5895" max="5895" width="10.42578125" style="33" bestFit="1" customWidth="1"/>
    <col min="5896" max="6136" width="9.140625" style="33"/>
    <col min="6137" max="6137" width="18.7109375" style="33" bestFit="1" customWidth="1"/>
    <col min="6138" max="6138" width="9.140625" style="33"/>
    <col min="6139" max="6139" width="10.28515625" style="33" customWidth="1"/>
    <col min="6140" max="6140" width="12.7109375" style="33" bestFit="1" customWidth="1"/>
    <col min="6141" max="6141" width="10.85546875" style="33" customWidth="1"/>
    <col min="6142" max="6142" width="19.140625" style="33" bestFit="1" customWidth="1"/>
    <col min="6143" max="6143" width="9.140625" style="33"/>
    <col min="6144" max="6144" width="9.42578125" style="33" customWidth="1"/>
    <col min="6145" max="6145" width="11.140625" style="33" customWidth="1"/>
    <col min="6146" max="6146" width="10.42578125" style="33" bestFit="1" customWidth="1"/>
    <col min="6147" max="6147" width="19.140625" style="33" bestFit="1" customWidth="1"/>
    <col min="6148" max="6148" width="9.140625" style="33"/>
    <col min="6149" max="6149" width="9.5703125" style="33" customWidth="1"/>
    <col min="6150" max="6150" width="9.140625" style="33"/>
    <col min="6151" max="6151" width="10.42578125" style="33" bestFit="1" customWidth="1"/>
    <col min="6152" max="6392" width="9.140625" style="33"/>
    <col min="6393" max="6393" width="18.7109375" style="33" bestFit="1" customWidth="1"/>
    <col min="6394" max="6394" width="9.140625" style="33"/>
    <col min="6395" max="6395" width="10.28515625" style="33" customWidth="1"/>
    <col min="6396" max="6396" width="12.7109375" style="33" bestFit="1" customWidth="1"/>
    <col min="6397" max="6397" width="10.85546875" style="33" customWidth="1"/>
    <col min="6398" max="6398" width="19.140625" style="33" bestFit="1" customWidth="1"/>
    <col min="6399" max="6399" width="9.140625" style="33"/>
    <col min="6400" max="6400" width="9.42578125" style="33" customWidth="1"/>
    <col min="6401" max="6401" width="11.140625" style="33" customWidth="1"/>
    <col min="6402" max="6402" width="10.42578125" style="33" bestFit="1" customWidth="1"/>
    <col min="6403" max="6403" width="19.140625" style="33" bestFit="1" customWidth="1"/>
    <col min="6404" max="6404" width="9.140625" style="33"/>
    <col min="6405" max="6405" width="9.5703125" style="33" customWidth="1"/>
    <col min="6406" max="6406" width="9.140625" style="33"/>
    <col min="6407" max="6407" width="10.42578125" style="33" bestFit="1" customWidth="1"/>
    <col min="6408" max="6648" width="9.140625" style="33"/>
    <col min="6649" max="6649" width="18.7109375" style="33" bestFit="1" customWidth="1"/>
    <col min="6650" max="6650" width="9.140625" style="33"/>
    <col min="6651" max="6651" width="10.28515625" style="33" customWidth="1"/>
    <col min="6652" max="6652" width="12.7109375" style="33" bestFit="1" customWidth="1"/>
    <col min="6653" max="6653" width="10.85546875" style="33" customWidth="1"/>
    <col min="6654" max="6654" width="19.140625" style="33" bestFit="1" customWidth="1"/>
    <col min="6655" max="6655" width="9.140625" style="33"/>
    <col min="6656" max="6656" width="9.42578125" style="33" customWidth="1"/>
    <col min="6657" max="6657" width="11.140625" style="33" customWidth="1"/>
    <col min="6658" max="6658" width="10.42578125" style="33" bestFit="1" customWidth="1"/>
    <col min="6659" max="6659" width="19.140625" style="33" bestFit="1" customWidth="1"/>
    <col min="6660" max="6660" width="9.140625" style="33"/>
    <col min="6661" max="6661" width="9.5703125" style="33" customWidth="1"/>
    <col min="6662" max="6662" width="9.140625" style="33"/>
    <col min="6663" max="6663" width="10.42578125" style="33" bestFit="1" customWidth="1"/>
    <col min="6664" max="6904" width="9.140625" style="33"/>
    <col min="6905" max="6905" width="18.7109375" style="33" bestFit="1" customWidth="1"/>
    <col min="6906" max="6906" width="9.140625" style="33"/>
    <col min="6907" max="6907" width="10.28515625" style="33" customWidth="1"/>
    <col min="6908" max="6908" width="12.7109375" style="33" bestFit="1" customWidth="1"/>
    <col min="6909" max="6909" width="10.85546875" style="33" customWidth="1"/>
    <col min="6910" max="6910" width="19.140625" style="33" bestFit="1" customWidth="1"/>
    <col min="6911" max="6911" width="9.140625" style="33"/>
    <col min="6912" max="6912" width="9.42578125" style="33" customWidth="1"/>
    <col min="6913" max="6913" width="11.140625" style="33" customWidth="1"/>
    <col min="6914" max="6914" width="10.42578125" style="33" bestFit="1" customWidth="1"/>
    <col min="6915" max="6915" width="19.140625" style="33" bestFit="1" customWidth="1"/>
    <col min="6916" max="6916" width="9.140625" style="33"/>
    <col min="6917" max="6917" width="9.5703125" style="33" customWidth="1"/>
    <col min="6918" max="6918" width="9.140625" style="33"/>
    <col min="6919" max="6919" width="10.42578125" style="33" bestFit="1" customWidth="1"/>
    <col min="6920" max="7160" width="9.140625" style="33"/>
    <col min="7161" max="7161" width="18.7109375" style="33" bestFit="1" customWidth="1"/>
    <col min="7162" max="7162" width="9.140625" style="33"/>
    <col min="7163" max="7163" width="10.28515625" style="33" customWidth="1"/>
    <col min="7164" max="7164" width="12.7109375" style="33" bestFit="1" customWidth="1"/>
    <col min="7165" max="7165" width="10.85546875" style="33" customWidth="1"/>
    <col min="7166" max="7166" width="19.140625" style="33" bestFit="1" customWidth="1"/>
    <col min="7167" max="7167" width="9.140625" style="33"/>
    <col min="7168" max="7168" width="9.42578125" style="33" customWidth="1"/>
    <col min="7169" max="7169" width="11.140625" style="33" customWidth="1"/>
    <col min="7170" max="7170" width="10.42578125" style="33" bestFit="1" customWidth="1"/>
    <col min="7171" max="7171" width="19.140625" style="33" bestFit="1" customWidth="1"/>
    <col min="7172" max="7172" width="9.140625" style="33"/>
    <col min="7173" max="7173" width="9.5703125" style="33" customWidth="1"/>
    <col min="7174" max="7174" width="9.140625" style="33"/>
    <col min="7175" max="7175" width="10.42578125" style="33" bestFit="1" customWidth="1"/>
    <col min="7176" max="7416" width="9.140625" style="33"/>
    <col min="7417" max="7417" width="18.7109375" style="33" bestFit="1" customWidth="1"/>
    <col min="7418" max="7418" width="9.140625" style="33"/>
    <col min="7419" max="7419" width="10.28515625" style="33" customWidth="1"/>
    <col min="7420" max="7420" width="12.7109375" style="33" bestFit="1" customWidth="1"/>
    <col min="7421" max="7421" width="10.85546875" style="33" customWidth="1"/>
    <col min="7422" max="7422" width="19.140625" style="33" bestFit="1" customWidth="1"/>
    <col min="7423" max="7423" width="9.140625" style="33"/>
    <col min="7424" max="7424" width="9.42578125" style="33" customWidth="1"/>
    <col min="7425" max="7425" width="11.140625" style="33" customWidth="1"/>
    <col min="7426" max="7426" width="10.42578125" style="33" bestFit="1" customWidth="1"/>
    <col min="7427" max="7427" width="19.140625" style="33" bestFit="1" customWidth="1"/>
    <col min="7428" max="7428" width="9.140625" style="33"/>
    <col min="7429" max="7429" width="9.5703125" style="33" customWidth="1"/>
    <col min="7430" max="7430" width="9.140625" style="33"/>
    <col min="7431" max="7431" width="10.42578125" style="33" bestFit="1" customWidth="1"/>
    <col min="7432" max="7672" width="9.140625" style="33"/>
    <col min="7673" max="7673" width="18.7109375" style="33" bestFit="1" customWidth="1"/>
    <col min="7674" max="7674" width="9.140625" style="33"/>
    <col min="7675" max="7675" width="10.28515625" style="33" customWidth="1"/>
    <col min="7676" max="7676" width="12.7109375" style="33" bestFit="1" customWidth="1"/>
    <col min="7677" max="7677" width="10.85546875" style="33" customWidth="1"/>
    <col min="7678" max="7678" width="19.140625" style="33" bestFit="1" customWidth="1"/>
    <col min="7679" max="7679" width="9.140625" style="33"/>
    <col min="7680" max="7680" width="9.42578125" style="33" customWidth="1"/>
    <col min="7681" max="7681" width="11.140625" style="33" customWidth="1"/>
    <col min="7682" max="7682" width="10.42578125" style="33" bestFit="1" customWidth="1"/>
    <col min="7683" max="7683" width="19.140625" style="33" bestFit="1" customWidth="1"/>
    <col min="7684" max="7684" width="9.140625" style="33"/>
    <col min="7685" max="7685" width="9.5703125" style="33" customWidth="1"/>
    <col min="7686" max="7686" width="9.140625" style="33"/>
    <col min="7687" max="7687" width="10.42578125" style="33" bestFit="1" customWidth="1"/>
    <col min="7688" max="7928" width="9.140625" style="33"/>
    <col min="7929" max="7929" width="18.7109375" style="33" bestFit="1" customWidth="1"/>
    <col min="7930" max="7930" width="9.140625" style="33"/>
    <col min="7931" max="7931" width="10.28515625" style="33" customWidth="1"/>
    <col min="7932" max="7932" width="12.7109375" style="33" bestFit="1" customWidth="1"/>
    <col min="7933" max="7933" width="10.85546875" style="33" customWidth="1"/>
    <col min="7934" max="7934" width="19.140625" style="33" bestFit="1" customWidth="1"/>
    <col min="7935" max="7935" width="9.140625" style="33"/>
    <col min="7936" max="7936" width="9.42578125" style="33" customWidth="1"/>
    <col min="7937" max="7937" width="11.140625" style="33" customWidth="1"/>
    <col min="7938" max="7938" width="10.42578125" style="33" bestFit="1" customWidth="1"/>
    <col min="7939" max="7939" width="19.140625" style="33" bestFit="1" customWidth="1"/>
    <col min="7940" max="7940" width="9.140625" style="33"/>
    <col min="7941" max="7941" width="9.5703125" style="33" customWidth="1"/>
    <col min="7942" max="7942" width="9.140625" style="33"/>
    <col min="7943" max="7943" width="10.42578125" style="33" bestFit="1" customWidth="1"/>
    <col min="7944" max="8184" width="9.140625" style="33"/>
    <col min="8185" max="8185" width="18.7109375" style="33" bestFit="1" customWidth="1"/>
    <col min="8186" max="8186" width="9.140625" style="33"/>
    <col min="8187" max="8187" width="10.28515625" style="33" customWidth="1"/>
    <col min="8188" max="8188" width="12.7109375" style="33" bestFit="1" customWidth="1"/>
    <col min="8189" max="8189" width="10.85546875" style="33" customWidth="1"/>
    <col min="8190" max="8190" width="19.140625" style="33" bestFit="1" customWidth="1"/>
    <col min="8191" max="8191" width="9.140625" style="33"/>
    <col min="8192" max="8192" width="9.42578125" style="33" customWidth="1"/>
    <col min="8193" max="8193" width="11.140625" style="33" customWidth="1"/>
    <col min="8194" max="8194" width="10.42578125" style="33" bestFit="1" customWidth="1"/>
    <col min="8195" max="8195" width="19.140625" style="33" bestFit="1" customWidth="1"/>
    <col min="8196" max="8196" width="9.140625" style="33"/>
    <col min="8197" max="8197" width="9.5703125" style="33" customWidth="1"/>
    <col min="8198" max="8198" width="9.140625" style="33"/>
    <col min="8199" max="8199" width="10.42578125" style="33" bestFit="1" customWidth="1"/>
    <col min="8200" max="8440" width="9.140625" style="33"/>
    <col min="8441" max="8441" width="18.7109375" style="33" bestFit="1" customWidth="1"/>
    <col min="8442" max="8442" width="9.140625" style="33"/>
    <col min="8443" max="8443" width="10.28515625" style="33" customWidth="1"/>
    <col min="8444" max="8444" width="12.7109375" style="33" bestFit="1" customWidth="1"/>
    <col min="8445" max="8445" width="10.85546875" style="33" customWidth="1"/>
    <col min="8446" max="8446" width="19.140625" style="33" bestFit="1" customWidth="1"/>
    <col min="8447" max="8447" width="9.140625" style="33"/>
    <col min="8448" max="8448" width="9.42578125" style="33" customWidth="1"/>
    <col min="8449" max="8449" width="11.140625" style="33" customWidth="1"/>
    <col min="8450" max="8450" width="10.42578125" style="33" bestFit="1" customWidth="1"/>
    <col min="8451" max="8451" width="19.140625" style="33" bestFit="1" customWidth="1"/>
    <col min="8452" max="8452" width="9.140625" style="33"/>
    <col min="8453" max="8453" width="9.5703125" style="33" customWidth="1"/>
    <col min="8454" max="8454" width="9.140625" style="33"/>
    <col min="8455" max="8455" width="10.42578125" style="33" bestFit="1" customWidth="1"/>
    <col min="8456" max="8696" width="9.140625" style="33"/>
    <col min="8697" max="8697" width="18.7109375" style="33" bestFit="1" customWidth="1"/>
    <col min="8698" max="8698" width="9.140625" style="33"/>
    <col min="8699" max="8699" width="10.28515625" style="33" customWidth="1"/>
    <col min="8700" max="8700" width="12.7109375" style="33" bestFit="1" customWidth="1"/>
    <col min="8701" max="8701" width="10.85546875" style="33" customWidth="1"/>
    <col min="8702" max="8702" width="19.140625" style="33" bestFit="1" customWidth="1"/>
    <col min="8703" max="8703" width="9.140625" style="33"/>
    <col min="8704" max="8704" width="9.42578125" style="33" customWidth="1"/>
    <col min="8705" max="8705" width="11.140625" style="33" customWidth="1"/>
    <col min="8706" max="8706" width="10.42578125" style="33" bestFit="1" customWidth="1"/>
    <col min="8707" max="8707" width="19.140625" style="33" bestFit="1" customWidth="1"/>
    <col min="8708" max="8708" width="9.140625" style="33"/>
    <col min="8709" max="8709" width="9.5703125" style="33" customWidth="1"/>
    <col min="8710" max="8710" width="9.140625" style="33"/>
    <col min="8711" max="8711" width="10.42578125" style="33" bestFit="1" customWidth="1"/>
    <col min="8712" max="8952" width="9.140625" style="33"/>
    <col min="8953" max="8953" width="18.7109375" style="33" bestFit="1" customWidth="1"/>
    <col min="8954" max="8954" width="9.140625" style="33"/>
    <col min="8955" max="8955" width="10.28515625" style="33" customWidth="1"/>
    <col min="8956" max="8956" width="12.7109375" style="33" bestFit="1" customWidth="1"/>
    <col min="8957" max="8957" width="10.85546875" style="33" customWidth="1"/>
    <col min="8958" max="8958" width="19.140625" style="33" bestFit="1" customWidth="1"/>
    <col min="8959" max="8959" width="9.140625" style="33"/>
    <col min="8960" max="8960" width="9.42578125" style="33" customWidth="1"/>
    <col min="8961" max="8961" width="11.140625" style="33" customWidth="1"/>
    <col min="8962" max="8962" width="10.42578125" style="33" bestFit="1" customWidth="1"/>
    <col min="8963" max="8963" width="19.140625" style="33" bestFit="1" customWidth="1"/>
    <col min="8964" max="8964" width="9.140625" style="33"/>
    <col min="8965" max="8965" width="9.5703125" style="33" customWidth="1"/>
    <col min="8966" max="8966" width="9.140625" style="33"/>
    <col min="8967" max="8967" width="10.42578125" style="33" bestFit="1" customWidth="1"/>
    <col min="8968" max="9208" width="9.140625" style="33"/>
    <col min="9209" max="9209" width="18.7109375" style="33" bestFit="1" customWidth="1"/>
    <col min="9210" max="9210" width="9.140625" style="33"/>
    <col min="9211" max="9211" width="10.28515625" style="33" customWidth="1"/>
    <col min="9212" max="9212" width="12.7109375" style="33" bestFit="1" customWidth="1"/>
    <col min="9213" max="9213" width="10.85546875" style="33" customWidth="1"/>
    <col min="9214" max="9214" width="19.140625" style="33" bestFit="1" customWidth="1"/>
    <col min="9215" max="9215" width="9.140625" style="33"/>
    <col min="9216" max="9216" width="9.42578125" style="33" customWidth="1"/>
    <col min="9217" max="9217" width="11.140625" style="33" customWidth="1"/>
    <col min="9218" max="9218" width="10.42578125" style="33" bestFit="1" customWidth="1"/>
    <col min="9219" max="9219" width="19.140625" style="33" bestFit="1" customWidth="1"/>
    <col min="9220" max="9220" width="9.140625" style="33"/>
    <col min="9221" max="9221" width="9.5703125" style="33" customWidth="1"/>
    <col min="9222" max="9222" width="9.140625" style="33"/>
    <col min="9223" max="9223" width="10.42578125" style="33" bestFit="1" customWidth="1"/>
    <col min="9224" max="9464" width="9.140625" style="33"/>
    <col min="9465" max="9465" width="18.7109375" style="33" bestFit="1" customWidth="1"/>
    <col min="9466" max="9466" width="9.140625" style="33"/>
    <col min="9467" max="9467" width="10.28515625" style="33" customWidth="1"/>
    <col min="9468" max="9468" width="12.7109375" style="33" bestFit="1" customWidth="1"/>
    <col min="9469" max="9469" width="10.85546875" style="33" customWidth="1"/>
    <col min="9470" max="9470" width="19.140625" style="33" bestFit="1" customWidth="1"/>
    <col min="9471" max="9471" width="9.140625" style="33"/>
    <col min="9472" max="9472" width="9.42578125" style="33" customWidth="1"/>
    <col min="9473" max="9473" width="11.140625" style="33" customWidth="1"/>
    <col min="9474" max="9474" width="10.42578125" style="33" bestFit="1" customWidth="1"/>
    <col min="9475" max="9475" width="19.140625" style="33" bestFit="1" customWidth="1"/>
    <col min="9476" max="9476" width="9.140625" style="33"/>
    <col min="9477" max="9477" width="9.5703125" style="33" customWidth="1"/>
    <col min="9478" max="9478" width="9.140625" style="33"/>
    <col min="9479" max="9479" width="10.42578125" style="33" bestFit="1" customWidth="1"/>
    <col min="9480" max="9720" width="9.140625" style="33"/>
    <col min="9721" max="9721" width="18.7109375" style="33" bestFit="1" customWidth="1"/>
    <col min="9722" max="9722" width="9.140625" style="33"/>
    <col min="9723" max="9723" width="10.28515625" style="33" customWidth="1"/>
    <col min="9724" max="9724" width="12.7109375" style="33" bestFit="1" customWidth="1"/>
    <col min="9725" max="9725" width="10.85546875" style="33" customWidth="1"/>
    <col min="9726" max="9726" width="19.140625" style="33" bestFit="1" customWidth="1"/>
    <col min="9727" max="9727" width="9.140625" style="33"/>
    <col min="9728" max="9728" width="9.42578125" style="33" customWidth="1"/>
    <col min="9729" max="9729" width="11.140625" style="33" customWidth="1"/>
    <col min="9730" max="9730" width="10.42578125" style="33" bestFit="1" customWidth="1"/>
    <col min="9731" max="9731" width="19.140625" style="33" bestFit="1" customWidth="1"/>
    <col min="9732" max="9732" width="9.140625" style="33"/>
    <col min="9733" max="9733" width="9.5703125" style="33" customWidth="1"/>
    <col min="9734" max="9734" width="9.140625" style="33"/>
    <col min="9735" max="9735" width="10.42578125" style="33" bestFit="1" customWidth="1"/>
    <col min="9736" max="9976" width="9.140625" style="33"/>
    <col min="9977" max="9977" width="18.7109375" style="33" bestFit="1" customWidth="1"/>
    <col min="9978" max="9978" width="9.140625" style="33"/>
    <col min="9979" max="9979" width="10.28515625" style="33" customWidth="1"/>
    <col min="9980" max="9980" width="12.7109375" style="33" bestFit="1" customWidth="1"/>
    <col min="9981" max="9981" width="10.85546875" style="33" customWidth="1"/>
    <col min="9982" max="9982" width="19.140625" style="33" bestFit="1" customWidth="1"/>
    <col min="9983" max="9983" width="9.140625" style="33"/>
    <col min="9984" max="9984" width="9.42578125" style="33" customWidth="1"/>
    <col min="9985" max="9985" width="11.140625" style="33" customWidth="1"/>
    <col min="9986" max="9986" width="10.42578125" style="33" bestFit="1" customWidth="1"/>
    <col min="9987" max="9987" width="19.140625" style="33" bestFit="1" customWidth="1"/>
    <col min="9988" max="9988" width="9.140625" style="33"/>
    <col min="9989" max="9989" width="9.5703125" style="33" customWidth="1"/>
    <col min="9990" max="9990" width="9.140625" style="33"/>
    <col min="9991" max="9991" width="10.42578125" style="33" bestFit="1" customWidth="1"/>
    <col min="9992" max="10232" width="9.140625" style="33"/>
    <col min="10233" max="10233" width="18.7109375" style="33" bestFit="1" customWidth="1"/>
    <col min="10234" max="10234" width="9.140625" style="33"/>
    <col min="10235" max="10235" width="10.28515625" style="33" customWidth="1"/>
    <col min="10236" max="10236" width="12.7109375" style="33" bestFit="1" customWidth="1"/>
    <col min="10237" max="10237" width="10.85546875" style="33" customWidth="1"/>
    <col min="10238" max="10238" width="19.140625" style="33" bestFit="1" customWidth="1"/>
    <col min="10239" max="10239" width="9.140625" style="33"/>
    <col min="10240" max="10240" width="9.42578125" style="33" customWidth="1"/>
    <col min="10241" max="10241" width="11.140625" style="33" customWidth="1"/>
    <col min="10242" max="10242" width="10.42578125" style="33" bestFit="1" customWidth="1"/>
    <col min="10243" max="10243" width="19.140625" style="33" bestFit="1" customWidth="1"/>
    <col min="10244" max="10244" width="9.140625" style="33"/>
    <col min="10245" max="10245" width="9.5703125" style="33" customWidth="1"/>
    <col min="10246" max="10246" width="9.140625" style="33"/>
    <col min="10247" max="10247" width="10.42578125" style="33" bestFit="1" customWidth="1"/>
    <col min="10248" max="10488" width="9.140625" style="33"/>
    <col min="10489" max="10489" width="18.7109375" style="33" bestFit="1" customWidth="1"/>
    <col min="10490" max="10490" width="9.140625" style="33"/>
    <col min="10491" max="10491" width="10.28515625" style="33" customWidth="1"/>
    <col min="10492" max="10492" width="12.7109375" style="33" bestFit="1" customWidth="1"/>
    <col min="10493" max="10493" width="10.85546875" style="33" customWidth="1"/>
    <col min="10494" max="10494" width="19.140625" style="33" bestFit="1" customWidth="1"/>
    <col min="10495" max="10495" width="9.140625" style="33"/>
    <col min="10496" max="10496" width="9.42578125" style="33" customWidth="1"/>
    <col min="10497" max="10497" width="11.140625" style="33" customWidth="1"/>
    <col min="10498" max="10498" width="10.42578125" style="33" bestFit="1" customWidth="1"/>
    <col min="10499" max="10499" width="19.140625" style="33" bestFit="1" customWidth="1"/>
    <col min="10500" max="10500" width="9.140625" style="33"/>
    <col min="10501" max="10501" width="9.5703125" style="33" customWidth="1"/>
    <col min="10502" max="10502" width="9.140625" style="33"/>
    <col min="10503" max="10503" width="10.42578125" style="33" bestFit="1" customWidth="1"/>
    <col min="10504" max="10744" width="9.140625" style="33"/>
    <col min="10745" max="10745" width="18.7109375" style="33" bestFit="1" customWidth="1"/>
    <col min="10746" max="10746" width="9.140625" style="33"/>
    <col min="10747" max="10747" width="10.28515625" style="33" customWidth="1"/>
    <col min="10748" max="10748" width="12.7109375" style="33" bestFit="1" customWidth="1"/>
    <col min="10749" max="10749" width="10.85546875" style="33" customWidth="1"/>
    <col min="10750" max="10750" width="19.140625" style="33" bestFit="1" customWidth="1"/>
    <col min="10751" max="10751" width="9.140625" style="33"/>
    <col min="10752" max="10752" width="9.42578125" style="33" customWidth="1"/>
    <col min="10753" max="10753" width="11.140625" style="33" customWidth="1"/>
    <col min="10754" max="10754" width="10.42578125" style="33" bestFit="1" customWidth="1"/>
    <col min="10755" max="10755" width="19.140625" style="33" bestFit="1" customWidth="1"/>
    <col min="10756" max="10756" width="9.140625" style="33"/>
    <col min="10757" max="10757" width="9.5703125" style="33" customWidth="1"/>
    <col min="10758" max="10758" width="9.140625" style="33"/>
    <col min="10759" max="10759" width="10.42578125" style="33" bestFit="1" customWidth="1"/>
    <col min="10760" max="11000" width="9.140625" style="33"/>
    <col min="11001" max="11001" width="18.7109375" style="33" bestFit="1" customWidth="1"/>
    <col min="11002" max="11002" width="9.140625" style="33"/>
    <col min="11003" max="11003" width="10.28515625" style="33" customWidth="1"/>
    <col min="11004" max="11004" width="12.7109375" style="33" bestFit="1" customWidth="1"/>
    <col min="11005" max="11005" width="10.85546875" style="33" customWidth="1"/>
    <col min="11006" max="11006" width="19.140625" style="33" bestFit="1" customWidth="1"/>
    <col min="11007" max="11007" width="9.140625" style="33"/>
    <col min="11008" max="11008" width="9.42578125" style="33" customWidth="1"/>
    <col min="11009" max="11009" width="11.140625" style="33" customWidth="1"/>
    <col min="11010" max="11010" width="10.42578125" style="33" bestFit="1" customWidth="1"/>
    <col min="11011" max="11011" width="19.140625" style="33" bestFit="1" customWidth="1"/>
    <col min="11012" max="11012" width="9.140625" style="33"/>
    <col min="11013" max="11013" width="9.5703125" style="33" customWidth="1"/>
    <col min="11014" max="11014" width="9.140625" style="33"/>
    <col min="11015" max="11015" width="10.42578125" style="33" bestFit="1" customWidth="1"/>
    <col min="11016" max="11256" width="9.140625" style="33"/>
    <col min="11257" max="11257" width="18.7109375" style="33" bestFit="1" customWidth="1"/>
    <col min="11258" max="11258" width="9.140625" style="33"/>
    <col min="11259" max="11259" width="10.28515625" style="33" customWidth="1"/>
    <col min="11260" max="11260" width="12.7109375" style="33" bestFit="1" customWidth="1"/>
    <col min="11261" max="11261" width="10.85546875" style="33" customWidth="1"/>
    <col min="11262" max="11262" width="19.140625" style="33" bestFit="1" customWidth="1"/>
    <col min="11263" max="11263" width="9.140625" style="33"/>
    <col min="11264" max="11264" width="9.42578125" style="33" customWidth="1"/>
    <col min="11265" max="11265" width="11.140625" style="33" customWidth="1"/>
    <col min="11266" max="11266" width="10.42578125" style="33" bestFit="1" customWidth="1"/>
    <col min="11267" max="11267" width="19.140625" style="33" bestFit="1" customWidth="1"/>
    <col min="11268" max="11268" width="9.140625" style="33"/>
    <col min="11269" max="11269" width="9.5703125" style="33" customWidth="1"/>
    <col min="11270" max="11270" width="9.140625" style="33"/>
    <col min="11271" max="11271" width="10.42578125" style="33" bestFit="1" customWidth="1"/>
    <col min="11272" max="11512" width="9.140625" style="33"/>
    <col min="11513" max="11513" width="18.7109375" style="33" bestFit="1" customWidth="1"/>
    <col min="11514" max="11514" width="9.140625" style="33"/>
    <col min="11515" max="11515" width="10.28515625" style="33" customWidth="1"/>
    <col min="11516" max="11516" width="12.7109375" style="33" bestFit="1" customWidth="1"/>
    <col min="11517" max="11517" width="10.85546875" style="33" customWidth="1"/>
    <col min="11518" max="11518" width="19.140625" style="33" bestFit="1" customWidth="1"/>
    <col min="11519" max="11519" width="9.140625" style="33"/>
    <col min="11520" max="11520" width="9.42578125" style="33" customWidth="1"/>
    <col min="11521" max="11521" width="11.140625" style="33" customWidth="1"/>
    <col min="11522" max="11522" width="10.42578125" style="33" bestFit="1" customWidth="1"/>
    <col min="11523" max="11523" width="19.140625" style="33" bestFit="1" customWidth="1"/>
    <col min="11524" max="11524" width="9.140625" style="33"/>
    <col min="11525" max="11525" width="9.5703125" style="33" customWidth="1"/>
    <col min="11526" max="11526" width="9.140625" style="33"/>
    <col min="11527" max="11527" width="10.42578125" style="33" bestFit="1" customWidth="1"/>
    <col min="11528" max="11768" width="9.140625" style="33"/>
    <col min="11769" max="11769" width="18.7109375" style="33" bestFit="1" customWidth="1"/>
    <col min="11770" max="11770" width="9.140625" style="33"/>
    <col min="11771" max="11771" width="10.28515625" style="33" customWidth="1"/>
    <col min="11772" max="11772" width="12.7109375" style="33" bestFit="1" customWidth="1"/>
    <col min="11773" max="11773" width="10.85546875" style="33" customWidth="1"/>
    <col min="11774" max="11774" width="19.140625" style="33" bestFit="1" customWidth="1"/>
    <col min="11775" max="11775" width="9.140625" style="33"/>
    <col min="11776" max="11776" width="9.42578125" style="33" customWidth="1"/>
    <col min="11777" max="11777" width="11.140625" style="33" customWidth="1"/>
    <col min="11778" max="11778" width="10.42578125" style="33" bestFit="1" customWidth="1"/>
    <col min="11779" max="11779" width="19.140625" style="33" bestFit="1" customWidth="1"/>
    <col min="11780" max="11780" width="9.140625" style="33"/>
    <col min="11781" max="11781" width="9.5703125" style="33" customWidth="1"/>
    <col min="11782" max="11782" width="9.140625" style="33"/>
    <col min="11783" max="11783" width="10.42578125" style="33" bestFit="1" customWidth="1"/>
    <col min="11784" max="12024" width="9.140625" style="33"/>
    <col min="12025" max="12025" width="18.7109375" style="33" bestFit="1" customWidth="1"/>
    <col min="12026" max="12026" width="9.140625" style="33"/>
    <col min="12027" max="12027" width="10.28515625" style="33" customWidth="1"/>
    <col min="12028" max="12028" width="12.7109375" style="33" bestFit="1" customWidth="1"/>
    <col min="12029" max="12029" width="10.85546875" style="33" customWidth="1"/>
    <col min="12030" max="12030" width="19.140625" style="33" bestFit="1" customWidth="1"/>
    <col min="12031" max="12031" width="9.140625" style="33"/>
    <col min="12032" max="12032" width="9.42578125" style="33" customWidth="1"/>
    <col min="12033" max="12033" width="11.140625" style="33" customWidth="1"/>
    <col min="12034" max="12034" width="10.42578125" style="33" bestFit="1" customWidth="1"/>
    <col min="12035" max="12035" width="19.140625" style="33" bestFit="1" customWidth="1"/>
    <col min="12036" max="12036" width="9.140625" style="33"/>
    <col min="12037" max="12037" width="9.5703125" style="33" customWidth="1"/>
    <col min="12038" max="12038" width="9.140625" style="33"/>
    <col min="12039" max="12039" width="10.42578125" style="33" bestFit="1" customWidth="1"/>
    <col min="12040" max="12280" width="9.140625" style="33"/>
    <col min="12281" max="12281" width="18.7109375" style="33" bestFit="1" customWidth="1"/>
    <col min="12282" max="12282" width="9.140625" style="33"/>
    <col min="12283" max="12283" width="10.28515625" style="33" customWidth="1"/>
    <col min="12284" max="12284" width="12.7109375" style="33" bestFit="1" customWidth="1"/>
    <col min="12285" max="12285" width="10.85546875" style="33" customWidth="1"/>
    <col min="12286" max="12286" width="19.140625" style="33" bestFit="1" customWidth="1"/>
    <col min="12287" max="12287" width="9.140625" style="33"/>
    <col min="12288" max="12288" width="9.42578125" style="33" customWidth="1"/>
    <col min="12289" max="12289" width="11.140625" style="33" customWidth="1"/>
    <col min="12290" max="12290" width="10.42578125" style="33" bestFit="1" customWidth="1"/>
    <col min="12291" max="12291" width="19.140625" style="33" bestFit="1" customWidth="1"/>
    <col min="12292" max="12292" width="9.140625" style="33"/>
    <col min="12293" max="12293" width="9.5703125" style="33" customWidth="1"/>
    <col min="12294" max="12294" width="9.140625" style="33"/>
    <col min="12295" max="12295" width="10.42578125" style="33" bestFit="1" customWidth="1"/>
    <col min="12296" max="12536" width="9.140625" style="33"/>
    <col min="12537" max="12537" width="18.7109375" style="33" bestFit="1" customWidth="1"/>
    <col min="12538" max="12538" width="9.140625" style="33"/>
    <col min="12539" max="12539" width="10.28515625" style="33" customWidth="1"/>
    <col min="12540" max="12540" width="12.7109375" style="33" bestFit="1" customWidth="1"/>
    <col min="12541" max="12541" width="10.85546875" style="33" customWidth="1"/>
    <col min="12542" max="12542" width="19.140625" style="33" bestFit="1" customWidth="1"/>
    <col min="12543" max="12543" width="9.140625" style="33"/>
    <col min="12544" max="12544" width="9.42578125" style="33" customWidth="1"/>
    <col min="12545" max="12545" width="11.140625" style="33" customWidth="1"/>
    <col min="12546" max="12546" width="10.42578125" style="33" bestFit="1" customWidth="1"/>
    <col min="12547" max="12547" width="19.140625" style="33" bestFit="1" customWidth="1"/>
    <col min="12548" max="12548" width="9.140625" style="33"/>
    <col min="12549" max="12549" width="9.5703125" style="33" customWidth="1"/>
    <col min="12550" max="12550" width="9.140625" style="33"/>
    <col min="12551" max="12551" width="10.42578125" style="33" bestFit="1" customWidth="1"/>
    <col min="12552" max="12792" width="9.140625" style="33"/>
    <col min="12793" max="12793" width="18.7109375" style="33" bestFit="1" customWidth="1"/>
    <col min="12794" max="12794" width="9.140625" style="33"/>
    <col min="12795" max="12795" width="10.28515625" style="33" customWidth="1"/>
    <col min="12796" max="12796" width="12.7109375" style="33" bestFit="1" customWidth="1"/>
    <col min="12797" max="12797" width="10.85546875" style="33" customWidth="1"/>
    <col min="12798" max="12798" width="19.140625" style="33" bestFit="1" customWidth="1"/>
    <col min="12799" max="12799" width="9.140625" style="33"/>
    <col min="12800" max="12800" width="9.42578125" style="33" customWidth="1"/>
    <col min="12801" max="12801" width="11.140625" style="33" customWidth="1"/>
    <col min="12802" max="12802" width="10.42578125" style="33" bestFit="1" customWidth="1"/>
    <col min="12803" max="12803" width="19.140625" style="33" bestFit="1" customWidth="1"/>
    <col min="12804" max="12804" width="9.140625" style="33"/>
    <col min="12805" max="12805" width="9.5703125" style="33" customWidth="1"/>
    <col min="12806" max="12806" width="9.140625" style="33"/>
    <col min="12807" max="12807" width="10.42578125" style="33" bestFit="1" customWidth="1"/>
    <col min="12808" max="13048" width="9.140625" style="33"/>
    <col min="13049" max="13049" width="18.7109375" style="33" bestFit="1" customWidth="1"/>
    <col min="13050" max="13050" width="9.140625" style="33"/>
    <col min="13051" max="13051" width="10.28515625" style="33" customWidth="1"/>
    <col min="13052" max="13052" width="12.7109375" style="33" bestFit="1" customWidth="1"/>
    <col min="13053" max="13053" width="10.85546875" style="33" customWidth="1"/>
    <col min="13054" max="13054" width="19.140625" style="33" bestFit="1" customWidth="1"/>
    <col min="13055" max="13055" width="9.140625" style="33"/>
    <col min="13056" max="13056" width="9.42578125" style="33" customWidth="1"/>
    <col min="13057" max="13057" width="11.140625" style="33" customWidth="1"/>
    <col min="13058" max="13058" width="10.42578125" style="33" bestFit="1" customWidth="1"/>
    <col min="13059" max="13059" width="19.140625" style="33" bestFit="1" customWidth="1"/>
    <col min="13060" max="13060" width="9.140625" style="33"/>
    <col min="13061" max="13061" width="9.5703125" style="33" customWidth="1"/>
    <col min="13062" max="13062" width="9.140625" style="33"/>
    <col min="13063" max="13063" width="10.42578125" style="33" bestFit="1" customWidth="1"/>
    <col min="13064" max="13304" width="9.140625" style="33"/>
    <col min="13305" max="13305" width="18.7109375" style="33" bestFit="1" customWidth="1"/>
    <col min="13306" max="13306" width="9.140625" style="33"/>
    <col min="13307" max="13307" width="10.28515625" style="33" customWidth="1"/>
    <col min="13308" max="13308" width="12.7109375" style="33" bestFit="1" customWidth="1"/>
    <col min="13309" max="13309" width="10.85546875" style="33" customWidth="1"/>
    <col min="13310" max="13310" width="19.140625" style="33" bestFit="1" customWidth="1"/>
    <col min="13311" max="13311" width="9.140625" style="33"/>
    <col min="13312" max="13312" width="9.42578125" style="33" customWidth="1"/>
    <col min="13313" max="13313" width="11.140625" style="33" customWidth="1"/>
    <col min="13314" max="13314" width="10.42578125" style="33" bestFit="1" customWidth="1"/>
    <col min="13315" max="13315" width="19.140625" style="33" bestFit="1" customWidth="1"/>
    <col min="13316" max="13316" width="9.140625" style="33"/>
    <col min="13317" max="13317" width="9.5703125" style="33" customWidth="1"/>
    <col min="13318" max="13318" width="9.140625" style="33"/>
    <col min="13319" max="13319" width="10.42578125" style="33" bestFit="1" customWidth="1"/>
    <col min="13320" max="13560" width="9.140625" style="33"/>
    <col min="13561" max="13561" width="18.7109375" style="33" bestFit="1" customWidth="1"/>
    <col min="13562" max="13562" width="9.140625" style="33"/>
    <col min="13563" max="13563" width="10.28515625" style="33" customWidth="1"/>
    <col min="13564" max="13564" width="12.7109375" style="33" bestFit="1" customWidth="1"/>
    <col min="13565" max="13565" width="10.85546875" style="33" customWidth="1"/>
    <col min="13566" max="13566" width="19.140625" style="33" bestFit="1" customWidth="1"/>
    <col min="13567" max="13567" width="9.140625" style="33"/>
    <col min="13568" max="13568" width="9.42578125" style="33" customWidth="1"/>
    <col min="13569" max="13569" width="11.140625" style="33" customWidth="1"/>
    <col min="13570" max="13570" width="10.42578125" style="33" bestFit="1" customWidth="1"/>
    <col min="13571" max="13571" width="19.140625" style="33" bestFit="1" customWidth="1"/>
    <col min="13572" max="13572" width="9.140625" style="33"/>
    <col min="13573" max="13573" width="9.5703125" style="33" customWidth="1"/>
    <col min="13574" max="13574" width="9.140625" style="33"/>
    <col min="13575" max="13575" width="10.42578125" style="33" bestFit="1" customWidth="1"/>
    <col min="13576" max="13816" width="9.140625" style="33"/>
    <col min="13817" max="13817" width="18.7109375" style="33" bestFit="1" customWidth="1"/>
    <col min="13818" max="13818" width="9.140625" style="33"/>
    <col min="13819" max="13819" width="10.28515625" style="33" customWidth="1"/>
    <col min="13820" max="13820" width="12.7109375" style="33" bestFit="1" customWidth="1"/>
    <col min="13821" max="13821" width="10.85546875" style="33" customWidth="1"/>
    <col min="13822" max="13822" width="19.140625" style="33" bestFit="1" customWidth="1"/>
    <col min="13823" max="13823" width="9.140625" style="33"/>
    <col min="13824" max="13824" width="9.42578125" style="33" customWidth="1"/>
    <col min="13825" max="13825" width="11.140625" style="33" customWidth="1"/>
    <col min="13826" max="13826" width="10.42578125" style="33" bestFit="1" customWidth="1"/>
    <col min="13827" max="13827" width="19.140625" style="33" bestFit="1" customWidth="1"/>
    <col min="13828" max="13828" width="9.140625" style="33"/>
    <col min="13829" max="13829" width="9.5703125" style="33" customWidth="1"/>
    <col min="13830" max="13830" width="9.140625" style="33"/>
    <col min="13831" max="13831" width="10.42578125" style="33" bestFit="1" customWidth="1"/>
    <col min="13832" max="14072" width="9.140625" style="33"/>
    <col min="14073" max="14073" width="18.7109375" style="33" bestFit="1" customWidth="1"/>
    <col min="14074" max="14074" width="9.140625" style="33"/>
    <col min="14075" max="14075" width="10.28515625" style="33" customWidth="1"/>
    <col min="14076" max="14076" width="12.7109375" style="33" bestFit="1" customWidth="1"/>
    <col min="14077" max="14077" width="10.85546875" style="33" customWidth="1"/>
    <col min="14078" max="14078" width="19.140625" style="33" bestFit="1" customWidth="1"/>
    <col min="14079" max="14079" width="9.140625" style="33"/>
    <col min="14080" max="14080" width="9.42578125" style="33" customWidth="1"/>
    <col min="14081" max="14081" width="11.140625" style="33" customWidth="1"/>
    <col min="14082" max="14082" width="10.42578125" style="33" bestFit="1" customWidth="1"/>
    <col min="14083" max="14083" width="19.140625" style="33" bestFit="1" customWidth="1"/>
    <col min="14084" max="14084" width="9.140625" style="33"/>
    <col min="14085" max="14085" width="9.5703125" style="33" customWidth="1"/>
    <col min="14086" max="14086" width="9.140625" style="33"/>
    <col min="14087" max="14087" width="10.42578125" style="33" bestFit="1" customWidth="1"/>
    <col min="14088" max="14328" width="9.140625" style="33"/>
    <col min="14329" max="14329" width="18.7109375" style="33" bestFit="1" customWidth="1"/>
    <col min="14330" max="14330" width="9.140625" style="33"/>
    <col min="14331" max="14331" width="10.28515625" style="33" customWidth="1"/>
    <col min="14332" max="14332" width="12.7109375" style="33" bestFit="1" customWidth="1"/>
    <col min="14333" max="14333" width="10.85546875" style="33" customWidth="1"/>
    <col min="14334" max="14334" width="19.140625" style="33" bestFit="1" customWidth="1"/>
    <col min="14335" max="14335" width="9.140625" style="33"/>
    <col min="14336" max="14336" width="9.42578125" style="33" customWidth="1"/>
    <col min="14337" max="14337" width="11.140625" style="33" customWidth="1"/>
    <col min="14338" max="14338" width="10.42578125" style="33" bestFit="1" customWidth="1"/>
    <col min="14339" max="14339" width="19.140625" style="33" bestFit="1" customWidth="1"/>
    <col min="14340" max="14340" width="9.140625" style="33"/>
    <col min="14341" max="14341" width="9.5703125" style="33" customWidth="1"/>
    <col min="14342" max="14342" width="9.140625" style="33"/>
    <col min="14343" max="14343" width="10.42578125" style="33" bestFit="1" customWidth="1"/>
    <col min="14344" max="14584" width="9.140625" style="33"/>
    <col min="14585" max="14585" width="18.7109375" style="33" bestFit="1" customWidth="1"/>
    <col min="14586" max="14586" width="9.140625" style="33"/>
    <col min="14587" max="14587" width="10.28515625" style="33" customWidth="1"/>
    <col min="14588" max="14588" width="12.7109375" style="33" bestFit="1" customWidth="1"/>
    <col min="14589" max="14589" width="10.85546875" style="33" customWidth="1"/>
    <col min="14590" max="14590" width="19.140625" style="33" bestFit="1" customWidth="1"/>
    <col min="14591" max="14591" width="9.140625" style="33"/>
    <col min="14592" max="14592" width="9.42578125" style="33" customWidth="1"/>
    <col min="14593" max="14593" width="11.140625" style="33" customWidth="1"/>
    <col min="14594" max="14594" width="10.42578125" style="33" bestFit="1" customWidth="1"/>
    <col min="14595" max="14595" width="19.140625" style="33" bestFit="1" customWidth="1"/>
    <col min="14596" max="14596" width="9.140625" style="33"/>
    <col min="14597" max="14597" width="9.5703125" style="33" customWidth="1"/>
    <col min="14598" max="14598" width="9.140625" style="33"/>
    <col min="14599" max="14599" width="10.42578125" style="33" bestFit="1" customWidth="1"/>
    <col min="14600" max="14840" width="9.140625" style="33"/>
    <col min="14841" max="14841" width="18.7109375" style="33" bestFit="1" customWidth="1"/>
    <col min="14842" max="14842" width="9.140625" style="33"/>
    <col min="14843" max="14843" width="10.28515625" style="33" customWidth="1"/>
    <col min="14844" max="14844" width="12.7109375" style="33" bestFit="1" customWidth="1"/>
    <col min="14845" max="14845" width="10.85546875" style="33" customWidth="1"/>
    <col min="14846" max="14846" width="19.140625" style="33" bestFit="1" customWidth="1"/>
    <col min="14847" max="14847" width="9.140625" style="33"/>
    <col min="14848" max="14848" width="9.42578125" style="33" customWidth="1"/>
    <col min="14849" max="14849" width="11.140625" style="33" customWidth="1"/>
    <col min="14850" max="14850" width="10.42578125" style="33" bestFit="1" customWidth="1"/>
    <col min="14851" max="14851" width="19.140625" style="33" bestFit="1" customWidth="1"/>
    <col min="14852" max="14852" width="9.140625" style="33"/>
    <col min="14853" max="14853" width="9.5703125" style="33" customWidth="1"/>
    <col min="14854" max="14854" width="9.140625" style="33"/>
    <col min="14855" max="14855" width="10.42578125" style="33" bestFit="1" customWidth="1"/>
    <col min="14856" max="15096" width="9.140625" style="33"/>
    <col min="15097" max="15097" width="18.7109375" style="33" bestFit="1" customWidth="1"/>
    <col min="15098" max="15098" width="9.140625" style="33"/>
    <col min="15099" max="15099" width="10.28515625" style="33" customWidth="1"/>
    <col min="15100" max="15100" width="12.7109375" style="33" bestFit="1" customWidth="1"/>
    <col min="15101" max="15101" width="10.85546875" style="33" customWidth="1"/>
    <col min="15102" max="15102" width="19.140625" style="33" bestFit="1" customWidth="1"/>
    <col min="15103" max="15103" width="9.140625" style="33"/>
    <col min="15104" max="15104" width="9.42578125" style="33" customWidth="1"/>
    <col min="15105" max="15105" width="11.140625" style="33" customWidth="1"/>
    <col min="15106" max="15106" width="10.42578125" style="33" bestFit="1" customWidth="1"/>
    <col min="15107" max="15107" width="19.140625" style="33" bestFit="1" customWidth="1"/>
    <col min="15108" max="15108" width="9.140625" style="33"/>
    <col min="15109" max="15109" width="9.5703125" style="33" customWidth="1"/>
    <col min="15110" max="15110" width="9.140625" style="33"/>
    <col min="15111" max="15111" width="10.42578125" style="33" bestFit="1" customWidth="1"/>
    <col min="15112" max="15352" width="9.140625" style="33"/>
    <col min="15353" max="15353" width="18.7109375" style="33" bestFit="1" customWidth="1"/>
    <col min="15354" max="15354" width="9.140625" style="33"/>
    <col min="15355" max="15355" width="10.28515625" style="33" customWidth="1"/>
    <col min="15356" max="15356" width="12.7109375" style="33" bestFit="1" customWidth="1"/>
    <col min="15357" max="15357" width="10.85546875" style="33" customWidth="1"/>
    <col min="15358" max="15358" width="19.140625" style="33" bestFit="1" customWidth="1"/>
    <col min="15359" max="15359" width="9.140625" style="33"/>
    <col min="15360" max="15360" width="9.42578125" style="33" customWidth="1"/>
    <col min="15361" max="15361" width="11.140625" style="33" customWidth="1"/>
    <col min="15362" max="15362" width="10.42578125" style="33" bestFit="1" customWidth="1"/>
    <col min="15363" max="15363" width="19.140625" style="33" bestFit="1" customWidth="1"/>
    <col min="15364" max="15364" width="9.140625" style="33"/>
    <col min="15365" max="15365" width="9.5703125" style="33" customWidth="1"/>
    <col min="15366" max="15366" width="9.140625" style="33"/>
    <col min="15367" max="15367" width="10.42578125" style="33" bestFit="1" customWidth="1"/>
    <col min="15368" max="15608" width="9.140625" style="33"/>
    <col min="15609" max="15609" width="18.7109375" style="33" bestFit="1" customWidth="1"/>
    <col min="15610" max="15610" width="9.140625" style="33"/>
    <col min="15611" max="15611" width="10.28515625" style="33" customWidth="1"/>
    <col min="15612" max="15612" width="12.7109375" style="33" bestFit="1" customWidth="1"/>
    <col min="15613" max="15613" width="10.85546875" style="33" customWidth="1"/>
    <col min="15614" max="15614" width="19.140625" style="33" bestFit="1" customWidth="1"/>
    <col min="15615" max="15615" width="9.140625" style="33"/>
    <col min="15616" max="15616" width="9.42578125" style="33" customWidth="1"/>
    <col min="15617" max="15617" width="11.140625" style="33" customWidth="1"/>
    <col min="15618" max="15618" width="10.42578125" style="33" bestFit="1" customWidth="1"/>
    <col min="15619" max="15619" width="19.140625" style="33" bestFit="1" customWidth="1"/>
    <col min="15620" max="15620" width="9.140625" style="33"/>
    <col min="15621" max="15621" width="9.5703125" style="33" customWidth="1"/>
    <col min="15622" max="15622" width="9.140625" style="33"/>
    <col min="15623" max="15623" width="10.42578125" style="33" bestFit="1" customWidth="1"/>
    <col min="15624" max="15864" width="9.140625" style="33"/>
    <col min="15865" max="15865" width="18.7109375" style="33" bestFit="1" customWidth="1"/>
    <col min="15866" max="15866" width="9.140625" style="33"/>
    <col min="15867" max="15867" width="10.28515625" style="33" customWidth="1"/>
    <col min="15868" max="15868" width="12.7109375" style="33" bestFit="1" customWidth="1"/>
    <col min="15869" max="15869" width="10.85546875" style="33" customWidth="1"/>
    <col min="15870" max="15870" width="19.140625" style="33" bestFit="1" customWidth="1"/>
    <col min="15871" max="15871" width="9.140625" style="33"/>
    <col min="15872" max="15872" width="9.42578125" style="33" customWidth="1"/>
    <col min="15873" max="15873" width="11.140625" style="33" customWidth="1"/>
    <col min="15874" max="15874" width="10.42578125" style="33" bestFit="1" customWidth="1"/>
    <col min="15875" max="15875" width="19.140625" style="33" bestFit="1" customWidth="1"/>
    <col min="15876" max="15876" width="9.140625" style="33"/>
    <col min="15877" max="15877" width="9.5703125" style="33" customWidth="1"/>
    <col min="15878" max="15878" width="9.140625" style="33"/>
    <col min="15879" max="15879" width="10.42578125" style="33" bestFit="1" customWidth="1"/>
    <col min="15880" max="16120" width="9.140625" style="33"/>
    <col min="16121" max="16121" width="18.7109375" style="33" bestFit="1" customWidth="1"/>
    <col min="16122" max="16122" width="9.140625" style="33"/>
    <col min="16123" max="16123" width="10.28515625" style="33" customWidth="1"/>
    <col min="16124" max="16124" width="12.7109375" style="33" bestFit="1" customWidth="1"/>
    <col min="16125" max="16125" width="10.85546875" style="33" customWidth="1"/>
    <col min="16126" max="16126" width="19.140625" style="33" bestFit="1" customWidth="1"/>
    <col min="16127" max="16127" width="9.140625" style="33"/>
    <col min="16128" max="16128" width="9.42578125" style="33" customWidth="1"/>
    <col min="16129" max="16129" width="11.140625" style="33" customWidth="1"/>
    <col min="16130" max="16130" width="10.42578125" style="33" bestFit="1" customWidth="1"/>
    <col min="16131" max="16131" width="19.140625" style="33" bestFit="1" customWidth="1"/>
    <col min="16132" max="16132" width="9.140625" style="33"/>
    <col min="16133" max="16133" width="9.5703125" style="33" customWidth="1"/>
    <col min="16134" max="16134" width="9.140625" style="33"/>
    <col min="16135" max="16135" width="10.42578125" style="33" bestFit="1" customWidth="1"/>
    <col min="16136" max="16384" width="9.140625" style="33"/>
  </cols>
  <sheetData>
    <row r="1" spans="1:11" ht="18" x14ac:dyDescent="0.25">
      <c r="A1" s="33" t="s">
        <v>123</v>
      </c>
      <c r="C1" s="471" t="s">
        <v>1</v>
      </c>
      <c r="D1" s="471"/>
      <c r="E1" s="34"/>
      <c r="F1" s="34"/>
      <c r="G1" s="418"/>
      <c r="H1" s="418"/>
    </row>
    <row r="2" spans="1:11" ht="18" x14ac:dyDescent="0.25">
      <c r="C2" s="599" t="s">
        <v>123</v>
      </c>
      <c r="D2" s="599"/>
      <c r="E2" s="599"/>
      <c r="F2" s="34"/>
      <c r="G2" s="418"/>
      <c r="H2" s="418"/>
    </row>
    <row r="3" spans="1:11" ht="18" x14ac:dyDescent="0.25">
      <c r="C3" s="594" t="s">
        <v>135</v>
      </c>
      <c r="D3" s="594"/>
      <c r="E3" s="594"/>
      <c r="F3" s="34"/>
      <c r="G3" s="418"/>
      <c r="H3" s="418"/>
    </row>
    <row r="4" spans="1:11" ht="18.75" thickBot="1" x14ac:dyDescent="0.3">
      <c r="C4" s="595" t="s">
        <v>118</v>
      </c>
      <c r="D4" s="595"/>
      <c r="E4" s="595"/>
      <c r="F4" s="36"/>
      <c r="G4" s="36"/>
      <c r="H4" s="36"/>
    </row>
    <row r="5" spans="1:11" ht="48" customHeight="1" thickBot="1" x14ac:dyDescent="0.25">
      <c r="A5" s="37"/>
      <c r="B5" s="38" t="s">
        <v>2</v>
      </c>
      <c r="C5" s="39" t="s">
        <v>6</v>
      </c>
      <c r="D5" s="40" t="s">
        <v>4</v>
      </c>
      <c r="E5" s="41" t="s">
        <v>5</v>
      </c>
      <c r="F5" s="40" t="s">
        <v>121</v>
      </c>
      <c r="G5" s="41" t="s">
        <v>144</v>
      </c>
      <c r="H5" s="42" t="s">
        <v>145</v>
      </c>
      <c r="I5" s="43" t="s">
        <v>8</v>
      </c>
      <c r="J5" s="43" t="s">
        <v>9</v>
      </c>
      <c r="K5" s="43" t="s">
        <v>146</v>
      </c>
    </row>
    <row r="6" spans="1:11" ht="24" customHeight="1" thickBot="1" x14ac:dyDescent="0.3">
      <c r="A6" s="46" t="s">
        <v>7</v>
      </c>
      <c r="B6" s="47"/>
      <c r="C6" s="47"/>
      <c r="D6" s="47"/>
      <c r="E6" s="50"/>
      <c r="F6" s="47"/>
      <c r="G6" s="51"/>
      <c r="H6" s="53"/>
      <c r="I6" s="232"/>
      <c r="J6" s="232"/>
      <c r="K6" s="232"/>
    </row>
    <row r="7" spans="1:11" ht="18" x14ac:dyDescent="0.25">
      <c r="A7" s="54" t="s">
        <v>10</v>
      </c>
      <c r="B7" s="55">
        <v>8039</v>
      </c>
      <c r="C7" s="56">
        <v>16521</v>
      </c>
      <c r="D7" s="57">
        <v>2068517</v>
      </c>
      <c r="E7" s="60">
        <v>257.31023759174025</v>
      </c>
      <c r="F7" s="182">
        <f>D7</f>
        <v>2068517</v>
      </c>
      <c r="G7" s="101">
        <v>4216</v>
      </c>
      <c r="H7" s="57">
        <v>12305</v>
      </c>
      <c r="I7" s="60">
        <f>C7-J7</f>
        <v>7485</v>
      </c>
      <c r="J7" s="315">
        <v>9036</v>
      </c>
      <c r="K7" s="301">
        <v>0</v>
      </c>
    </row>
    <row r="8" spans="1:11" ht="18" x14ac:dyDescent="0.25">
      <c r="A8" s="67" t="s">
        <v>11</v>
      </c>
      <c r="B8" s="68">
        <v>5734</v>
      </c>
      <c r="C8" s="69">
        <v>11267</v>
      </c>
      <c r="D8" s="70">
        <v>1450803</v>
      </c>
      <c r="E8" s="71">
        <v>253.01761423090338</v>
      </c>
      <c r="F8" s="182">
        <f t="shared" ref="F8:F14" si="0">D8</f>
        <v>1450803</v>
      </c>
      <c r="G8" s="285">
        <v>3138</v>
      </c>
      <c r="H8" s="70">
        <v>8129</v>
      </c>
      <c r="I8" s="141">
        <f t="shared" ref="I8:I14" si="1">C8-J8</f>
        <v>5015</v>
      </c>
      <c r="J8" s="107">
        <v>6252</v>
      </c>
      <c r="K8" s="291">
        <v>1</v>
      </c>
    </row>
    <row r="9" spans="1:11" ht="18" x14ac:dyDescent="0.25">
      <c r="A9" s="67" t="s">
        <v>12</v>
      </c>
      <c r="B9" s="68">
        <v>6472</v>
      </c>
      <c r="C9" s="69">
        <v>12255</v>
      </c>
      <c r="D9" s="70">
        <v>1582569</v>
      </c>
      <c r="E9" s="71">
        <v>244.52549443757727</v>
      </c>
      <c r="F9" s="182">
        <f t="shared" si="0"/>
        <v>1582569</v>
      </c>
      <c r="G9" s="285">
        <v>3157</v>
      </c>
      <c r="H9" s="70">
        <v>9098</v>
      </c>
      <c r="I9" s="141">
        <f t="shared" si="1"/>
        <v>5445</v>
      </c>
      <c r="J9" s="107">
        <v>6810</v>
      </c>
      <c r="K9" s="291">
        <v>0</v>
      </c>
    </row>
    <row r="10" spans="1:11" ht="18" x14ac:dyDescent="0.25">
      <c r="A10" s="67" t="s">
        <v>13</v>
      </c>
      <c r="B10" s="68">
        <v>8465</v>
      </c>
      <c r="C10" s="69">
        <v>16579</v>
      </c>
      <c r="D10" s="70">
        <v>2092029</v>
      </c>
      <c r="E10" s="71">
        <v>247.13868871825161</v>
      </c>
      <c r="F10" s="182">
        <f t="shared" si="0"/>
        <v>2092029</v>
      </c>
      <c r="G10" s="285">
        <v>4181</v>
      </c>
      <c r="H10" s="70">
        <v>12398</v>
      </c>
      <c r="I10" s="141">
        <f t="shared" si="1"/>
        <v>7463</v>
      </c>
      <c r="J10" s="107">
        <v>9116</v>
      </c>
      <c r="K10" s="291">
        <v>3</v>
      </c>
    </row>
    <row r="11" spans="1:11" ht="18" x14ac:dyDescent="0.25">
      <c r="A11" s="67" t="s">
        <v>14</v>
      </c>
      <c r="B11" s="68">
        <v>2132</v>
      </c>
      <c r="C11" s="69">
        <v>4414</v>
      </c>
      <c r="D11" s="70">
        <v>561698</v>
      </c>
      <c r="E11" s="71">
        <v>263.46060037523455</v>
      </c>
      <c r="F11" s="182">
        <f t="shared" si="0"/>
        <v>561698</v>
      </c>
      <c r="G11" s="285">
        <v>1136</v>
      </c>
      <c r="H11" s="70">
        <v>3278</v>
      </c>
      <c r="I11" s="141">
        <f t="shared" si="1"/>
        <v>2102</v>
      </c>
      <c r="J11" s="107">
        <v>2312</v>
      </c>
      <c r="K11" s="291">
        <v>0</v>
      </c>
    </row>
    <row r="12" spans="1:11" ht="18" x14ac:dyDescent="0.25">
      <c r="A12" s="67" t="s">
        <v>15</v>
      </c>
      <c r="B12" s="68">
        <v>8575</v>
      </c>
      <c r="C12" s="69">
        <v>17727</v>
      </c>
      <c r="D12" s="70">
        <v>2236978</v>
      </c>
      <c r="E12" s="71">
        <v>260.87206997084547</v>
      </c>
      <c r="F12" s="182">
        <f t="shared" si="0"/>
        <v>2236978</v>
      </c>
      <c r="G12" s="285">
        <v>4781</v>
      </c>
      <c r="H12" s="70">
        <v>12946</v>
      </c>
      <c r="I12" s="141">
        <f t="shared" si="1"/>
        <v>8168</v>
      </c>
      <c r="J12" s="107">
        <v>9559</v>
      </c>
      <c r="K12" s="291">
        <v>1</v>
      </c>
    </row>
    <row r="13" spans="1:11" ht="18" x14ac:dyDescent="0.25">
      <c r="A13" s="67" t="s">
        <v>16</v>
      </c>
      <c r="B13" s="68">
        <v>3094</v>
      </c>
      <c r="C13" s="69">
        <v>5807</v>
      </c>
      <c r="D13" s="70">
        <v>733748</v>
      </c>
      <c r="E13" s="71">
        <v>237.1519069166128</v>
      </c>
      <c r="F13" s="182">
        <f t="shared" si="0"/>
        <v>733748</v>
      </c>
      <c r="G13" s="285">
        <v>1439</v>
      </c>
      <c r="H13" s="70">
        <v>4368</v>
      </c>
      <c r="I13" s="141">
        <f t="shared" si="1"/>
        <v>2626</v>
      </c>
      <c r="J13" s="107">
        <v>3181</v>
      </c>
      <c r="K13" s="291">
        <v>0</v>
      </c>
    </row>
    <row r="14" spans="1:11" ht="18.75" thickBot="1" x14ac:dyDescent="0.3">
      <c r="A14" s="72" t="s">
        <v>17</v>
      </c>
      <c r="B14" s="73">
        <v>9976</v>
      </c>
      <c r="C14" s="74">
        <v>19461</v>
      </c>
      <c r="D14" s="75">
        <v>2501005</v>
      </c>
      <c r="E14" s="78">
        <v>250.70218524458701</v>
      </c>
      <c r="F14" s="182">
        <f t="shared" si="0"/>
        <v>2501005</v>
      </c>
      <c r="G14" s="285">
        <v>5024</v>
      </c>
      <c r="H14" s="70">
        <v>14437</v>
      </c>
      <c r="I14" s="321">
        <f t="shared" si="1"/>
        <v>8772</v>
      </c>
      <c r="J14" s="130">
        <v>10689</v>
      </c>
      <c r="K14" s="322">
        <v>0</v>
      </c>
    </row>
    <row r="15" spans="1:11" ht="18.75" thickBot="1" x14ac:dyDescent="0.3">
      <c r="A15" s="84" t="s">
        <v>18</v>
      </c>
      <c r="B15" s="85">
        <f>SUM(B7:B14)</f>
        <v>52487</v>
      </c>
      <c r="C15" s="85">
        <f t="shared" ref="C15:D15" si="2">SUM(C7:C14)</f>
        <v>104031</v>
      </c>
      <c r="D15" s="85">
        <f t="shared" si="2"/>
        <v>13227347</v>
      </c>
      <c r="E15" s="87">
        <v>252.01186960580716</v>
      </c>
      <c r="F15" s="86">
        <f>SUM(F7:F14)</f>
        <v>13227347</v>
      </c>
      <c r="G15" s="419">
        <f>SUM(G7:G14)</f>
        <v>27072</v>
      </c>
      <c r="H15" s="420">
        <f>SUM(H7:H14)</f>
        <v>76959</v>
      </c>
      <c r="I15" s="85">
        <f t="shared" ref="I15:J15" si="3">SUM(I7:I14)</f>
        <v>47076</v>
      </c>
      <c r="J15" s="94">
        <f t="shared" si="3"/>
        <v>56955</v>
      </c>
      <c r="K15" s="308">
        <f>SUM(K7:K14)</f>
        <v>5</v>
      </c>
    </row>
    <row r="16" spans="1:11" ht="18.75" thickBot="1" x14ac:dyDescent="0.3">
      <c r="A16" s="95"/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1:11" ht="18.75" thickBot="1" x14ac:dyDescent="0.3">
      <c r="A17" s="96" t="s">
        <v>19</v>
      </c>
      <c r="B17" s="97"/>
      <c r="C17" s="97"/>
      <c r="D17" s="97"/>
      <c r="E17" s="97"/>
      <c r="F17" s="99"/>
      <c r="G17" s="300"/>
      <c r="H17" s="300"/>
      <c r="I17" s="300"/>
      <c r="J17" s="300"/>
      <c r="K17" s="300"/>
    </row>
    <row r="18" spans="1:11" ht="18" x14ac:dyDescent="0.25">
      <c r="A18" s="100" t="s">
        <v>20</v>
      </c>
      <c r="B18" s="55">
        <v>14649</v>
      </c>
      <c r="C18" s="56">
        <v>26889</v>
      </c>
      <c r="D18" s="57">
        <v>3479722</v>
      </c>
      <c r="E18" s="62">
        <f>D18/B18</f>
        <v>237.53990033449381</v>
      </c>
      <c r="F18" s="57">
        <f>D18</f>
        <v>3479722</v>
      </c>
      <c r="G18" s="294">
        <v>6958</v>
      </c>
      <c r="H18" s="297">
        <v>19931</v>
      </c>
      <c r="I18" s="60">
        <f>C18-J18</f>
        <v>12000</v>
      </c>
      <c r="J18" s="315">
        <v>14889</v>
      </c>
      <c r="K18" s="301">
        <v>2</v>
      </c>
    </row>
    <row r="19" spans="1:11" ht="18" x14ac:dyDescent="0.25">
      <c r="A19" s="100" t="s">
        <v>21</v>
      </c>
      <c r="B19" s="66">
        <v>7361</v>
      </c>
      <c r="C19" s="56">
        <v>13154</v>
      </c>
      <c r="D19" s="57">
        <v>1711052</v>
      </c>
      <c r="E19" s="62">
        <f t="shared" ref="E19:E30" si="4">D19/B19</f>
        <v>232.44830865371551</v>
      </c>
      <c r="F19" s="70">
        <f t="shared" ref="F19:F22" si="5">D19</f>
        <v>1711052</v>
      </c>
      <c r="G19" s="285">
        <v>3405</v>
      </c>
      <c r="H19" s="70">
        <v>9749</v>
      </c>
      <c r="I19" s="141">
        <f t="shared" ref="I19:I30" si="6">C19-J19</f>
        <v>5713</v>
      </c>
      <c r="J19" s="107">
        <v>7441</v>
      </c>
      <c r="K19" s="291">
        <v>2</v>
      </c>
    </row>
    <row r="20" spans="1:11" ht="18" x14ac:dyDescent="0.25">
      <c r="A20" s="54" t="s">
        <v>22</v>
      </c>
      <c r="B20" s="108">
        <v>5943</v>
      </c>
      <c r="C20" s="109">
        <v>11261</v>
      </c>
      <c r="D20" s="110">
        <v>1438285</v>
      </c>
      <c r="E20" s="62">
        <f t="shared" si="4"/>
        <v>242.01329294968872</v>
      </c>
      <c r="F20" s="70">
        <f t="shared" si="5"/>
        <v>1438285</v>
      </c>
      <c r="G20" s="285">
        <v>3090</v>
      </c>
      <c r="H20" s="70">
        <v>8171</v>
      </c>
      <c r="I20" s="141">
        <f t="shared" si="6"/>
        <v>4999</v>
      </c>
      <c r="J20" s="107">
        <v>6262</v>
      </c>
      <c r="K20" s="291">
        <v>1</v>
      </c>
    </row>
    <row r="21" spans="1:11" ht="18" x14ac:dyDescent="0.25">
      <c r="A21" s="67" t="s">
        <v>23</v>
      </c>
      <c r="B21" s="113">
        <v>7451</v>
      </c>
      <c r="C21" s="114">
        <v>14516</v>
      </c>
      <c r="D21" s="115">
        <v>1828553</v>
      </c>
      <c r="E21" s="62">
        <f t="shared" si="4"/>
        <v>245.41041470943497</v>
      </c>
      <c r="F21" s="70">
        <f t="shared" si="5"/>
        <v>1828553</v>
      </c>
      <c r="G21" s="285">
        <v>3678</v>
      </c>
      <c r="H21" s="70">
        <v>10838</v>
      </c>
      <c r="I21" s="141">
        <f t="shared" si="6"/>
        <v>6546</v>
      </c>
      <c r="J21" s="107">
        <v>7970</v>
      </c>
      <c r="K21" s="291">
        <v>1</v>
      </c>
    </row>
    <row r="22" spans="1:11" ht="18" x14ac:dyDescent="0.25">
      <c r="A22" s="67" t="s">
        <v>24</v>
      </c>
      <c r="B22" s="113">
        <v>4840</v>
      </c>
      <c r="C22" s="114">
        <v>9691</v>
      </c>
      <c r="D22" s="115">
        <v>1221895</v>
      </c>
      <c r="E22" s="62">
        <f t="shared" si="4"/>
        <v>252.45764462809916</v>
      </c>
      <c r="F22" s="70">
        <f t="shared" si="5"/>
        <v>1221895</v>
      </c>
      <c r="G22" s="285">
        <v>2604</v>
      </c>
      <c r="H22" s="70">
        <v>7087</v>
      </c>
      <c r="I22" s="141">
        <f t="shared" si="6"/>
        <v>4497</v>
      </c>
      <c r="J22" s="107">
        <v>5194</v>
      </c>
      <c r="K22" s="291">
        <v>1</v>
      </c>
    </row>
    <row r="23" spans="1:11" ht="18" x14ac:dyDescent="0.25">
      <c r="A23" s="67" t="s">
        <v>25</v>
      </c>
      <c r="B23" s="113">
        <v>3359</v>
      </c>
      <c r="C23" s="114">
        <v>6719</v>
      </c>
      <c r="D23" s="115">
        <v>859126</v>
      </c>
      <c r="E23" s="62">
        <f t="shared" si="4"/>
        <v>255.7683834474546</v>
      </c>
      <c r="F23" s="70">
        <f>D23</f>
        <v>859126</v>
      </c>
      <c r="G23" s="285">
        <v>1917</v>
      </c>
      <c r="H23" s="70">
        <v>4802</v>
      </c>
      <c r="I23" s="141">
        <f t="shared" si="6"/>
        <v>3053</v>
      </c>
      <c r="J23" s="107">
        <v>3666</v>
      </c>
      <c r="K23" s="291">
        <v>0</v>
      </c>
    </row>
    <row r="24" spans="1:11" ht="18" x14ac:dyDescent="0.25">
      <c r="A24" s="67" t="s">
        <v>26</v>
      </c>
      <c r="B24" s="113">
        <v>8589</v>
      </c>
      <c r="C24" s="114">
        <v>16539</v>
      </c>
      <c r="D24" s="115">
        <v>2114061</v>
      </c>
      <c r="E24" s="62">
        <f t="shared" si="4"/>
        <v>246.13587146349983</v>
      </c>
      <c r="F24" s="70">
        <f t="shared" ref="F24:F30" si="7">D24</f>
        <v>2114061</v>
      </c>
      <c r="G24" s="285">
        <v>4356</v>
      </c>
      <c r="H24" s="70">
        <v>12183</v>
      </c>
      <c r="I24" s="141">
        <f t="shared" si="6"/>
        <v>16465</v>
      </c>
      <c r="J24" s="107">
        <v>74</v>
      </c>
      <c r="K24" s="291">
        <v>1</v>
      </c>
    </row>
    <row r="25" spans="1:11" ht="18" x14ac:dyDescent="0.25">
      <c r="A25" s="67" t="s">
        <v>27</v>
      </c>
      <c r="B25" s="113">
        <v>7731</v>
      </c>
      <c r="C25" s="114">
        <v>15739</v>
      </c>
      <c r="D25" s="115">
        <v>2014872</v>
      </c>
      <c r="E25" s="62">
        <f t="shared" si="4"/>
        <v>260.62242918121848</v>
      </c>
      <c r="F25" s="70">
        <f t="shared" si="7"/>
        <v>2014872</v>
      </c>
      <c r="G25" s="285">
        <v>3914</v>
      </c>
      <c r="H25" s="70">
        <v>11825</v>
      </c>
      <c r="I25" s="141">
        <f t="shared" si="6"/>
        <v>7451</v>
      </c>
      <c r="J25" s="107">
        <v>8288</v>
      </c>
      <c r="K25" s="291">
        <v>3</v>
      </c>
    </row>
    <row r="26" spans="1:11" ht="18" x14ac:dyDescent="0.25">
      <c r="A26" s="67" t="s">
        <v>28</v>
      </c>
      <c r="B26" s="113">
        <v>9773</v>
      </c>
      <c r="C26" s="114">
        <v>18555</v>
      </c>
      <c r="D26" s="115">
        <v>2358544</v>
      </c>
      <c r="E26" s="62">
        <f>D26/B26</f>
        <v>241.33265118182749</v>
      </c>
      <c r="F26" s="70">
        <f t="shared" si="7"/>
        <v>2358544</v>
      </c>
      <c r="G26" s="285">
        <v>5333</v>
      </c>
      <c r="H26" s="70">
        <v>13222</v>
      </c>
      <c r="I26" s="141">
        <f t="shared" si="6"/>
        <v>8030</v>
      </c>
      <c r="J26" s="107">
        <v>10525</v>
      </c>
      <c r="K26" s="291">
        <v>3</v>
      </c>
    </row>
    <row r="27" spans="1:11" ht="18" x14ac:dyDescent="0.25">
      <c r="A27" s="67" t="s">
        <v>29</v>
      </c>
      <c r="B27" s="113">
        <v>6998</v>
      </c>
      <c r="C27" s="114">
        <v>14598</v>
      </c>
      <c r="D27" s="115">
        <v>1846034</v>
      </c>
      <c r="E27" s="62">
        <f t="shared" si="4"/>
        <v>263.79451271791942</v>
      </c>
      <c r="F27" s="70">
        <f t="shared" si="7"/>
        <v>1846034</v>
      </c>
      <c r="G27" s="285">
        <v>4136</v>
      </c>
      <c r="H27" s="70">
        <v>10462</v>
      </c>
      <c r="I27" s="141">
        <f t="shared" si="6"/>
        <v>6689</v>
      </c>
      <c r="J27" s="107">
        <v>7909</v>
      </c>
      <c r="K27" s="291">
        <v>1</v>
      </c>
    </row>
    <row r="28" spans="1:11" ht="18" x14ac:dyDescent="0.25">
      <c r="A28" s="67" t="s">
        <v>30</v>
      </c>
      <c r="B28" s="113">
        <v>5631</v>
      </c>
      <c r="C28" s="114">
        <v>11275</v>
      </c>
      <c r="D28" s="115">
        <v>1419951</v>
      </c>
      <c r="E28" s="62">
        <f t="shared" si="4"/>
        <v>252.16675546084176</v>
      </c>
      <c r="F28" s="70">
        <f t="shared" si="7"/>
        <v>1419951</v>
      </c>
      <c r="G28" s="285">
        <v>2977</v>
      </c>
      <c r="H28" s="70">
        <v>8298</v>
      </c>
      <c r="I28" s="141">
        <f t="shared" si="6"/>
        <v>5100</v>
      </c>
      <c r="J28" s="107">
        <v>6175</v>
      </c>
      <c r="K28" s="291">
        <v>1</v>
      </c>
    </row>
    <row r="29" spans="1:11" ht="18" x14ac:dyDescent="0.25">
      <c r="A29" s="82" t="s">
        <v>31</v>
      </c>
      <c r="B29" s="113">
        <v>5344</v>
      </c>
      <c r="C29" s="120">
        <v>10809</v>
      </c>
      <c r="D29" s="121">
        <v>1387252</v>
      </c>
      <c r="E29" s="62">
        <f t="shared" si="4"/>
        <v>259.59056886227546</v>
      </c>
      <c r="F29" s="70">
        <f t="shared" si="7"/>
        <v>1387252</v>
      </c>
      <c r="G29" s="285">
        <v>2889</v>
      </c>
      <c r="H29" s="70">
        <v>7920</v>
      </c>
      <c r="I29" s="141">
        <f t="shared" si="6"/>
        <v>5023</v>
      </c>
      <c r="J29" s="107">
        <v>5786</v>
      </c>
      <c r="K29" s="291">
        <v>0</v>
      </c>
    </row>
    <row r="30" spans="1:11" ht="18.75" thickBot="1" x14ac:dyDescent="0.3">
      <c r="A30" s="82" t="s">
        <v>32</v>
      </c>
      <c r="B30" s="127">
        <v>1989</v>
      </c>
      <c r="C30" s="120">
        <v>3977</v>
      </c>
      <c r="D30" s="121">
        <v>512229</v>
      </c>
      <c r="E30" s="62">
        <f t="shared" si="4"/>
        <v>257.53092006033182</v>
      </c>
      <c r="F30" s="288">
        <f t="shared" si="7"/>
        <v>512229</v>
      </c>
      <c r="G30" s="286">
        <v>984</v>
      </c>
      <c r="H30" s="288">
        <v>2993</v>
      </c>
      <c r="I30" s="321">
        <f t="shared" si="6"/>
        <v>1897</v>
      </c>
      <c r="J30" s="130">
        <v>2080</v>
      </c>
      <c r="K30" s="322">
        <v>0</v>
      </c>
    </row>
    <row r="31" spans="1:11" ht="18.75" thickBot="1" x14ac:dyDescent="0.3">
      <c r="A31" s="84" t="s">
        <v>33</v>
      </c>
      <c r="B31" s="131">
        <f>SUM(B18:B30)</f>
        <v>89658</v>
      </c>
      <c r="C31" s="131">
        <f t="shared" ref="C31:D31" si="8">SUM(C18:C30)</f>
        <v>173722</v>
      </c>
      <c r="D31" s="131">
        <f t="shared" si="8"/>
        <v>22191576</v>
      </c>
      <c r="E31" s="134" t="e">
        <v>#DIV/0!</v>
      </c>
      <c r="F31" s="135">
        <f>D31/B31</f>
        <v>247.51361841664993</v>
      </c>
      <c r="G31" s="135">
        <f>SUM(G18:G30)</f>
        <v>46241</v>
      </c>
      <c r="H31" s="135">
        <f>SUM(H18:H30)</f>
        <v>127481</v>
      </c>
      <c r="I31" s="89">
        <f>SUM(I18:I30)</f>
        <v>87463</v>
      </c>
      <c r="J31" s="92">
        <f t="shared" ref="J31" si="9">SUM(J18:J30)</f>
        <v>86259</v>
      </c>
      <c r="K31" s="90">
        <f>SUM(K18:K30)</f>
        <v>16</v>
      </c>
    </row>
    <row r="32" spans="1:11" ht="18.75" thickBot="1" x14ac:dyDescent="0.3">
      <c r="A32" s="95"/>
      <c r="B32" s="137"/>
      <c r="C32" s="137"/>
      <c r="D32" s="137"/>
      <c r="E32" s="81"/>
      <c r="F32" s="137"/>
      <c r="G32" s="137"/>
      <c r="H32" s="137"/>
      <c r="I32" s="81"/>
      <c r="J32" s="81"/>
      <c r="K32" s="81"/>
    </row>
    <row r="33" spans="1:11" ht="18.75" thickBot="1" x14ac:dyDescent="0.3">
      <c r="A33" s="46" t="s">
        <v>34</v>
      </c>
      <c r="B33" s="138"/>
      <c r="C33" s="138"/>
      <c r="D33" s="138"/>
      <c r="E33" s="138"/>
      <c r="F33" s="140"/>
      <c r="G33" s="150"/>
      <c r="H33" s="150"/>
      <c r="I33" s="150"/>
      <c r="J33" s="150"/>
      <c r="K33" s="150"/>
    </row>
    <row r="34" spans="1:11" ht="18" x14ac:dyDescent="0.25">
      <c r="A34" s="67" t="s">
        <v>36</v>
      </c>
      <c r="B34" s="116">
        <v>11516</v>
      </c>
      <c r="C34" s="114">
        <v>21737</v>
      </c>
      <c r="D34" s="117">
        <v>2765093</v>
      </c>
      <c r="E34" s="71">
        <f>D34/B34</f>
        <v>240.10880514067384</v>
      </c>
      <c r="F34" s="110">
        <f>D34</f>
        <v>2765093</v>
      </c>
      <c r="G34" s="151">
        <v>6622</v>
      </c>
      <c r="H34" s="307">
        <v>15115</v>
      </c>
      <c r="I34" s="60">
        <f>C34-J34</f>
        <v>8611</v>
      </c>
      <c r="J34" s="315">
        <v>13126</v>
      </c>
      <c r="K34" s="301">
        <v>4</v>
      </c>
    </row>
    <row r="35" spans="1:11" ht="18" x14ac:dyDescent="0.25">
      <c r="A35" s="67" t="s">
        <v>37</v>
      </c>
      <c r="B35" s="116">
        <v>15766</v>
      </c>
      <c r="C35" s="114">
        <v>31331</v>
      </c>
      <c r="D35" s="117">
        <v>3936616</v>
      </c>
      <c r="E35" s="141">
        <f t="shared" ref="E35:E41" si="10">D35/B35</f>
        <v>249.69021945959659</v>
      </c>
      <c r="F35" s="115">
        <f t="shared" ref="F35:F38" si="11">D35</f>
        <v>3936616</v>
      </c>
      <c r="G35" s="116">
        <v>10018</v>
      </c>
      <c r="H35" s="115">
        <v>21313</v>
      </c>
      <c r="I35" s="141">
        <f t="shared" ref="I35:I45" si="12">C35-J35</f>
        <v>12716</v>
      </c>
      <c r="J35" s="107">
        <v>18615</v>
      </c>
      <c r="K35" s="291">
        <v>0</v>
      </c>
    </row>
    <row r="36" spans="1:11" ht="18" x14ac:dyDescent="0.25">
      <c r="A36" s="67" t="s">
        <v>38</v>
      </c>
      <c r="B36" s="116">
        <v>5405</v>
      </c>
      <c r="C36" s="114">
        <v>10864</v>
      </c>
      <c r="D36" s="117">
        <v>1392288</v>
      </c>
      <c r="E36" s="141">
        <f t="shared" si="10"/>
        <v>257.59259944495835</v>
      </c>
      <c r="F36" s="115">
        <f t="shared" si="11"/>
        <v>1392288</v>
      </c>
      <c r="G36" s="116">
        <v>3576</v>
      </c>
      <c r="H36" s="115">
        <v>7288</v>
      </c>
      <c r="I36" s="141">
        <f t="shared" si="12"/>
        <v>4581</v>
      </c>
      <c r="J36" s="107">
        <v>6283</v>
      </c>
      <c r="K36" s="291">
        <v>1</v>
      </c>
    </row>
    <row r="37" spans="1:11" ht="18" x14ac:dyDescent="0.25">
      <c r="A37" s="67" t="s">
        <v>39</v>
      </c>
      <c r="B37" s="116">
        <v>8381</v>
      </c>
      <c r="C37" s="114">
        <v>17015</v>
      </c>
      <c r="D37" s="117">
        <v>2139502</v>
      </c>
      <c r="E37" s="141">
        <f t="shared" si="10"/>
        <v>255.28003818160124</v>
      </c>
      <c r="F37" s="115">
        <f t="shared" si="11"/>
        <v>2139502</v>
      </c>
      <c r="G37" s="116">
        <v>4669</v>
      </c>
      <c r="H37" s="115">
        <v>12346</v>
      </c>
      <c r="I37" s="141">
        <f t="shared" si="12"/>
        <v>7805</v>
      </c>
      <c r="J37" s="107">
        <v>9210</v>
      </c>
      <c r="K37" s="291">
        <v>3</v>
      </c>
    </row>
    <row r="38" spans="1:11" ht="18" x14ac:dyDescent="0.25">
      <c r="A38" s="67" t="s">
        <v>40</v>
      </c>
      <c r="B38" s="116">
        <v>5767</v>
      </c>
      <c r="C38" s="114">
        <v>11262</v>
      </c>
      <c r="D38" s="117">
        <v>1419195</v>
      </c>
      <c r="E38" s="141">
        <f t="shared" si="10"/>
        <v>246.08895439569966</v>
      </c>
      <c r="F38" s="115">
        <f t="shared" si="11"/>
        <v>1419195</v>
      </c>
      <c r="G38" s="116">
        <v>3418</v>
      </c>
      <c r="H38" s="115">
        <v>7844</v>
      </c>
      <c r="I38" s="141">
        <f t="shared" si="12"/>
        <v>4744</v>
      </c>
      <c r="J38" s="107">
        <v>6518</v>
      </c>
      <c r="K38" s="291">
        <v>0</v>
      </c>
    </row>
    <row r="39" spans="1:11" ht="18" x14ac:dyDescent="0.25">
      <c r="A39" s="67" t="s">
        <v>41</v>
      </c>
      <c r="B39" s="116">
        <v>7486</v>
      </c>
      <c r="C39" s="114">
        <v>15500</v>
      </c>
      <c r="D39" s="117">
        <v>1949257</v>
      </c>
      <c r="E39" s="141">
        <f t="shared" si="10"/>
        <v>260.38698904621958</v>
      </c>
      <c r="F39" s="115">
        <f>D39</f>
        <v>1949257</v>
      </c>
      <c r="G39" s="116">
        <v>4268</v>
      </c>
      <c r="H39" s="115">
        <v>11232</v>
      </c>
      <c r="I39" s="141">
        <f t="shared" si="12"/>
        <v>7173</v>
      </c>
      <c r="J39" s="107">
        <v>8327</v>
      </c>
      <c r="K39" s="291">
        <v>1</v>
      </c>
    </row>
    <row r="40" spans="1:11" ht="18" x14ac:dyDescent="0.25">
      <c r="A40" s="67" t="s">
        <v>42</v>
      </c>
      <c r="B40" s="116">
        <v>10042</v>
      </c>
      <c r="C40" s="114">
        <v>20486</v>
      </c>
      <c r="D40" s="117">
        <v>2571948</v>
      </c>
      <c r="E40" s="141">
        <f t="shared" si="10"/>
        <v>256.11909978092012</v>
      </c>
      <c r="F40" s="115">
        <f t="shared" ref="F40:F42" si="13">D40</f>
        <v>2571948</v>
      </c>
      <c r="G40" s="116">
        <v>6235</v>
      </c>
      <c r="H40" s="115">
        <v>14251</v>
      </c>
      <c r="I40" s="141">
        <f t="shared" si="12"/>
        <v>8874</v>
      </c>
      <c r="J40" s="107">
        <v>11612</v>
      </c>
      <c r="K40" s="291">
        <v>4</v>
      </c>
    </row>
    <row r="41" spans="1:11" ht="18" x14ac:dyDescent="0.25">
      <c r="A41" s="67" t="s">
        <v>43</v>
      </c>
      <c r="B41" s="116">
        <v>6995</v>
      </c>
      <c r="C41" s="114">
        <v>13737</v>
      </c>
      <c r="D41" s="117">
        <v>1725955</v>
      </c>
      <c r="E41" s="141">
        <f t="shared" si="10"/>
        <v>246.74124374553253</v>
      </c>
      <c r="F41" s="115">
        <f t="shared" si="13"/>
        <v>1725955</v>
      </c>
      <c r="G41" s="116">
        <v>4188</v>
      </c>
      <c r="H41" s="115">
        <v>9549</v>
      </c>
      <c r="I41" s="141">
        <f t="shared" si="12"/>
        <v>5807</v>
      </c>
      <c r="J41" s="107">
        <v>7930</v>
      </c>
      <c r="K41" s="291">
        <v>1</v>
      </c>
    </row>
    <row r="42" spans="1:11" ht="18" x14ac:dyDescent="0.25">
      <c r="A42" s="67" t="s">
        <v>44</v>
      </c>
      <c r="B42" s="116">
        <v>5224</v>
      </c>
      <c r="C42" s="114">
        <v>9960</v>
      </c>
      <c r="D42" s="117">
        <v>1254405</v>
      </c>
      <c r="E42" s="141">
        <f>D42/B42</f>
        <v>240.12346860643186</v>
      </c>
      <c r="F42" s="115">
        <f t="shared" si="13"/>
        <v>1254405</v>
      </c>
      <c r="G42" s="116">
        <v>3064</v>
      </c>
      <c r="H42" s="115">
        <v>6896</v>
      </c>
      <c r="I42" s="141">
        <f t="shared" si="12"/>
        <v>3920</v>
      </c>
      <c r="J42" s="107">
        <v>6040</v>
      </c>
      <c r="K42" s="291">
        <v>0</v>
      </c>
    </row>
    <row r="43" spans="1:11" ht="18" x14ac:dyDescent="0.25">
      <c r="A43" s="67" t="s">
        <v>45</v>
      </c>
      <c r="B43" s="116">
        <v>7846</v>
      </c>
      <c r="C43" s="114">
        <v>15817</v>
      </c>
      <c r="D43" s="117">
        <v>1990419</v>
      </c>
      <c r="E43" s="141">
        <f t="shared" ref="E43:E46" si="14">D43/B43</f>
        <v>253.68582717308183</v>
      </c>
      <c r="F43" s="115">
        <f t="shared" ref="F43:F45" si="15">D43</f>
        <v>1990419</v>
      </c>
      <c r="G43" s="116">
        <v>4916</v>
      </c>
      <c r="H43" s="115">
        <v>10901</v>
      </c>
      <c r="I43" s="141">
        <f t="shared" si="12"/>
        <v>6908</v>
      </c>
      <c r="J43" s="107">
        <v>8909</v>
      </c>
      <c r="K43" s="291">
        <v>2</v>
      </c>
    </row>
    <row r="44" spans="1:11" ht="18" x14ac:dyDescent="0.25">
      <c r="A44" s="82" t="s">
        <v>46</v>
      </c>
      <c r="B44" s="116">
        <v>6812</v>
      </c>
      <c r="C44" s="114">
        <v>13367</v>
      </c>
      <c r="D44" s="117">
        <v>1701859</v>
      </c>
      <c r="E44" s="141">
        <f t="shared" si="14"/>
        <v>249.83250146799764</v>
      </c>
      <c r="F44" s="115">
        <f t="shared" si="15"/>
        <v>1701859</v>
      </c>
      <c r="G44" s="116">
        <v>3855</v>
      </c>
      <c r="H44" s="115">
        <v>9512</v>
      </c>
      <c r="I44" s="141">
        <f t="shared" si="12"/>
        <v>5877</v>
      </c>
      <c r="J44" s="107">
        <v>7490</v>
      </c>
      <c r="K44" s="291">
        <v>5</v>
      </c>
    </row>
    <row r="45" spans="1:11" ht="18.75" thickBot="1" x14ac:dyDescent="0.3">
      <c r="A45" s="82" t="s">
        <v>47</v>
      </c>
      <c r="B45" s="142">
        <v>4722</v>
      </c>
      <c r="C45" s="143">
        <v>9051</v>
      </c>
      <c r="D45" s="144">
        <v>1136267</v>
      </c>
      <c r="E45" s="145">
        <f t="shared" si="14"/>
        <v>240.63257094451504</v>
      </c>
      <c r="F45" s="298">
        <f t="shared" si="15"/>
        <v>1136267</v>
      </c>
      <c r="G45" s="157">
        <v>2425</v>
      </c>
      <c r="H45" s="298">
        <v>6626</v>
      </c>
      <c r="I45" s="321">
        <f t="shared" si="12"/>
        <v>3995</v>
      </c>
      <c r="J45" s="130">
        <v>5056</v>
      </c>
      <c r="K45" s="322">
        <v>0</v>
      </c>
    </row>
    <row r="46" spans="1:11" ht="18.75" thickBot="1" x14ac:dyDescent="0.3">
      <c r="A46" s="84" t="s">
        <v>48</v>
      </c>
      <c r="B46" s="131">
        <f>SUM(B34:B45)</f>
        <v>95962</v>
      </c>
      <c r="C46" s="131">
        <f t="shared" ref="C46:D46" si="16">SUM(C34:C45)</f>
        <v>190127</v>
      </c>
      <c r="D46" s="131">
        <f t="shared" si="16"/>
        <v>23982804</v>
      </c>
      <c r="E46" s="134">
        <f t="shared" si="14"/>
        <v>249.91980158812862</v>
      </c>
      <c r="F46" s="135">
        <f>SUM(F34:F45)</f>
        <v>23982804</v>
      </c>
      <c r="G46" s="135">
        <f>SUM(G34:G45)</f>
        <v>57254</v>
      </c>
      <c r="H46" s="135">
        <f>SUM(H34:H45)</f>
        <v>132873</v>
      </c>
      <c r="I46" s="85">
        <f>SUM(I34:I45)</f>
        <v>81011</v>
      </c>
      <c r="J46" s="94">
        <f t="shared" ref="J46" si="17">SUM(J34:J45)</f>
        <v>109116</v>
      </c>
      <c r="K46" s="308">
        <f>SUM(K34:K45)</f>
        <v>21</v>
      </c>
    </row>
    <row r="47" spans="1:11" ht="18.75" thickBot="1" x14ac:dyDescent="0.3">
      <c r="A47" s="146"/>
      <c r="B47" s="147"/>
      <c r="C47" s="147"/>
      <c r="D47" s="147"/>
      <c r="E47" s="148"/>
      <c r="F47" s="147"/>
      <c r="G47" s="137"/>
      <c r="H47" s="137"/>
      <c r="I47" s="81"/>
      <c r="J47" s="81"/>
      <c r="K47" s="81"/>
    </row>
    <row r="48" spans="1:11" ht="18.75" thickBot="1" x14ac:dyDescent="0.3">
      <c r="A48" s="46" t="s">
        <v>49</v>
      </c>
      <c r="B48" s="138"/>
      <c r="C48" s="138"/>
      <c r="D48" s="150"/>
      <c r="E48" s="138"/>
      <c r="F48" s="140"/>
      <c r="G48" s="150"/>
      <c r="H48" s="150"/>
      <c r="I48" s="150"/>
      <c r="J48" s="150"/>
      <c r="K48" s="150"/>
    </row>
    <row r="49" spans="1:11" ht="18" x14ac:dyDescent="0.25">
      <c r="A49" s="54" t="s">
        <v>50</v>
      </c>
      <c r="B49" s="151">
        <v>5595</v>
      </c>
      <c r="C49" s="152">
        <v>10857</v>
      </c>
      <c r="D49" s="151">
        <v>1378607</v>
      </c>
      <c r="E49" s="153">
        <f>D49/B49</f>
        <v>246.39982126899017</v>
      </c>
      <c r="F49" s="154">
        <f>D49</f>
        <v>1378607</v>
      </c>
      <c r="G49" s="151">
        <v>3183</v>
      </c>
      <c r="H49" s="307">
        <v>7674</v>
      </c>
      <c r="I49" s="60">
        <f>C49-J49</f>
        <v>4681</v>
      </c>
      <c r="J49" s="315">
        <v>6176</v>
      </c>
      <c r="K49" s="301">
        <v>0</v>
      </c>
    </row>
    <row r="50" spans="1:11" ht="18" x14ac:dyDescent="0.25">
      <c r="A50" s="67" t="s">
        <v>51</v>
      </c>
      <c r="B50" s="116">
        <v>8081</v>
      </c>
      <c r="C50" s="155">
        <v>16857</v>
      </c>
      <c r="D50" s="116">
        <v>2144568</v>
      </c>
      <c r="E50" s="156">
        <f t="shared" ref="E50:E56" si="18">D50/B50</f>
        <v>265.38398713030563</v>
      </c>
      <c r="F50" s="154">
        <f t="shared" ref="F50:F53" si="19">D50</f>
        <v>2144568</v>
      </c>
      <c r="G50" s="116">
        <v>4924</v>
      </c>
      <c r="H50" s="115">
        <v>11933</v>
      </c>
      <c r="I50" s="141">
        <f t="shared" ref="I50:I56" si="20">C50-J50</f>
        <v>7706</v>
      </c>
      <c r="J50" s="107">
        <v>9151</v>
      </c>
      <c r="K50" s="291">
        <v>2</v>
      </c>
    </row>
    <row r="51" spans="1:11" ht="18" x14ac:dyDescent="0.25">
      <c r="A51" s="67" t="s">
        <v>122</v>
      </c>
      <c r="B51" s="116">
        <v>22966</v>
      </c>
      <c r="C51" s="155">
        <v>43324</v>
      </c>
      <c r="D51" s="116">
        <v>5471250</v>
      </c>
      <c r="E51" s="156">
        <f t="shared" si="18"/>
        <v>238.2326047200209</v>
      </c>
      <c r="F51" s="154">
        <f t="shared" si="19"/>
        <v>5471250</v>
      </c>
      <c r="G51" s="116">
        <v>12369</v>
      </c>
      <c r="H51" s="115">
        <v>30955</v>
      </c>
      <c r="I51" s="141">
        <f t="shared" si="20"/>
        <v>17937</v>
      </c>
      <c r="J51" s="107">
        <v>25387</v>
      </c>
      <c r="K51" s="291">
        <v>9</v>
      </c>
    </row>
    <row r="52" spans="1:11" ht="18" x14ac:dyDescent="0.25">
      <c r="A52" s="67" t="s">
        <v>53</v>
      </c>
      <c r="B52" s="116">
        <v>7791</v>
      </c>
      <c r="C52" s="155">
        <v>15249</v>
      </c>
      <c r="D52" s="116">
        <v>1912810</v>
      </c>
      <c r="E52" s="156">
        <f t="shared" si="18"/>
        <v>245.515338210756</v>
      </c>
      <c r="F52" s="154">
        <f t="shared" si="19"/>
        <v>1912810</v>
      </c>
      <c r="G52" s="116">
        <v>4245</v>
      </c>
      <c r="H52" s="115">
        <v>11004</v>
      </c>
      <c r="I52" s="141">
        <f t="shared" si="20"/>
        <v>6683</v>
      </c>
      <c r="J52" s="107">
        <v>8566</v>
      </c>
      <c r="K52" s="291">
        <v>0</v>
      </c>
    </row>
    <row r="53" spans="1:11" ht="18" x14ac:dyDescent="0.25">
      <c r="A53" s="67" t="s">
        <v>54</v>
      </c>
      <c r="B53" s="116">
        <v>5788</v>
      </c>
      <c r="C53" s="155">
        <v>11072</v>
      </c>
      <c r="D53" s="116">
        <v>1432078</v>
      </c>
      <c r="E53" s="156">
        <f t="shared" si="18"/>
        <v>247.42190739460955</v>
      </c>
      <c r="F53" s="154">
        <f t="shared" si="19"/>
        <v>1432078</v>
      </c>
      <c r="G53" s="116">
        <v>3143</v>
      </c>
      <c r="H53" s="115">
        <v>7929</v>
      </c>
      <c r="I53" s="141">
        <f t="shared" si="20"/>
        <v>5086</v>
      </c>
      <c r="J53" s="107">
        <v>5986</v>
      </c>
      <c r="K53" s="291">
        <v>1</v>
      </c>
    </row>
    <row r="54" spans="1:11" ht="18" x14ac:dyDescent="0.25">
      <c r="A54" s="67" t="s">
        <v>55</v>
      </c>
      <c r="B54" s="116">
        <v>5641</v>
      </c>
      <c r="C54" s="155">
        <v>10965</v>
      </c>
      <c r="D54" s="116">
        <v>1389051</v>
      </c>
      <c r="E54" s="156">
        <f t="shared" si="18"/>
        <v>246.24197837262898</v>
      </c>
      <c r="F54" s="154">
        <f>D54</f>
        <v>1389051</v>
      </c>
      <c r="G54" s="116">
        <v>2998</v>
      </c>
      <c r="H54" s="115">
        <v>7967</v>
      </c>
      <c r="I54" s="141">
        <f t="shared" si="20"/>
        <v>4797</v>
      </c>
      <c r="J54" s="107">
        <v>6168</v>
      </c>
      <c r="K54" s="291">
        <v>1</v>
      </c>
    </row>
    <row r="55" spans="1:11" ht="18.75" thickBot="1" x14ac:dyDescent="0.3">
      <c r="A55" s="67" t="s">
        <v>56</v>
      </c>
      <c r="B55" s="157">
        <v>8287</v>
      </c>
      <c r="C55" s="158">
        <v>15696</v>
      </c>
      <c r="D55" s="157">
        <v>1980610</v>
      </c>
      <c r="E55" s="156">
        <f t="shared" si="18"/>
        <v>239.00205140581633</v>
      </c>
      <c r="F55" s="154">
        <f t="shared" ref="F55:F56" si="21">D55</f>
        <v>1980610</v>
      </c>
      <c r="G55" s="157">
        <v>3914</v>
      </c>
      <c r="H55" s="298">
        <v>11782</v>
      </c>
      <c r="I55" s="145">
        <f t="shared" si="20"/>
        <v>7027</v>
      </c>
      <c r="J55" s="292">
        <v>8669</v>
      </c>
      <c r="K55" s="293">
        <v>1</v>
      </c>
    </row>
    <row r="56" spans="1:11" ht="18.75" thickBot="1" x14ac:dyDescent="0.3">
      <c r="A56" s="84" t="s">
        <v>48</v>
      </c>
      <c r="B56" s="131">
        <f>SUM(B49:B55)</f>
        <v>64149</v>
      </c>
      <c r="C56" s="131">
        <f t="shared" ref="C56:D56" si="22">SUM(C49:C55)</f>
        <v>124020</v>
      </c>
      <c r="D56" s="131">
        <f t="shared" si="22"/>
        <v>15708974</v>
      </c>
      <c r="E56" s="90">
        <f t="shared" si="18"/>
        <v>244.88260144351432</v>
      </c>
      <c r="F56" s="132">
        <f t="shared" si="21"/>
        <v>15708974</v>
      </c>
      <c r="G56" s="135">
        <f>SUM(G49:G55)</f>
        <v>34776</v>
      </c>
      <c r="H56" s="135">
        <f>SUM(H49:H55)</f>
        <v>89244</v>
      </c>
      <c r="I56" s="336">
        <f t="shared" si="20"/>
        <v>53917</v>
      </c>
      <c r="J56" s="290">
        <f>SUM(J49:J55)</f>
        <v>70103</v>
      </c>
      <c r="K56" s="416">
        <f>SUM(K49:K55)</f>
        <v>14</v>
      </c>
    </row>
    <row r="57" spans="1:11" ht="18.75" thickBot="1" x14ac:dyDescent="0.3">
      <c r="A57" s="146"/>
      <c r="B57" s="147"/>
      <c r="C57" s="147"/>
      <c r="D57" s="147"/>
      <c r="E57" s="148"/>
      <c r="F57" s="147"/>
      <c r="G57" s="137"/>
      <c r="H57" s="137"/>
      <c r="I57" s="81"/>
      <c r="J57" s="81"/>
      <c r="K57" s="81"/>
    </row>
    <row r="58" spans="1:11" ht="18.75" thickBot="1" x14ac:dyDescent="0.3">
      <c r="A58" s="46" t="s">
        <v>57</v>
      </c>
      <c r="B58" s="138"/>
      <c r="C58" s="138"/>
      <c r="D58" s="138"/>
      <c r="E58" s="138"/>
      <c r="F58" s="140"/>
      <c r="G58" s="150"/>
      <c r="H58" s="150"/>
      <c r="I58" s="150"/>
      <c r="J58" s="150"/>
      <c r="K58" s="150"/>
    </row>
    <row r="59" spans="1:11" ht="18" x14ac:dyDescent="0.25">
      <c r="A59" s="54" t="s">
        <v>58</v>
      </c>
      <c r="B59" s="151">
        <v>9204</v>
      </c>
      <c r="C59" s="161">
        <v>18551</v>
      </c>
      <c r="D59" s="151">
        <v>2324596</v>
      </c>
      <c r="E59" s="71">
        <f>D59/B59</f>
        <v>252.56366797044763</v>
      </c>
      <c r="F59" s="154">
        <f>D59</f>
        <v>2324596</v>
      </c>
      <c r="G59" s="151">
        <v>5548</v>
      </c>
      <c r="H59" s="307">
        <v>13003</v>
      </c>
      <c r="I59" s="60">
        <f>C59-J59</f>
        <v>7979</v>
      </c>
      <c r="J59" s="315">
        <v>10572</v>
      </c>
      <c r="K59" s="301">
        <v>2</v>
      </c>
    </row>
    <row r="60" spans="1:11" ht="18" x14ac:dyDescent="0.25">
      <c r="A60" s="67" t="s">
        <v>59</v>
      </c>
      <c r="B60" s="116">
        <v>9736</v>
      </c>
      <c r="C60" s="163">
        <v>19051</v>
      </c>
      <c r="D60" s="116">
        <v>2387373</v>
      </c>
      <c r="E60" s="141">
        <f t="shared" ref="E60:E66" si="23">D60/B60</f>
        <v>245.21086688578472</v>
      </c>
      <c r="F60" s="154">
        <f t="shared" ref="F60:F63" si="24">D60</f>
        <v>2387373</v>
      </c>
      <c r="G60" s="116">
        <v>6070</v>
      </c>
      <c r="H60" s="115">
        <v>12981</v>
      </c>
      <c r="I60" s="141">
        <f t="shared" ref="I60:I66" si="25">C60-J60</f>
        <v>7822</v>
      </c>
      <c r="J60" s="107">
        <v>11229</v>
      </c>
      <c r="K60" s="291">
        <v>3</v>
      </c>
    </row>
    <row r="61" spans="1:11" ht="18" x14ac:dyDescent="0.25">
      <c r="A61" s="67" t="s">
        <v>60</v>
      </c>
      <c r="B61" s="116">
        <v>11682</v>
      </c>
      <c r="C61" s="163">
        <v>22272</v>
      </c>
      <c r="D61" s="116">
        <v>2798263</v>
      </c>
      <c r="E61" s="141">
        <f t="shared" si="23"/>
        <v>239.53629515493921</v>
      </c>
      <c r="F61" s="154">
        <f t="shared" si="24"/>
        <v>2798263</v>
      </c>
      <c r="G61" s="116">
        <v>7294</v>
      </c>
      <c r="H61" s="115">
        <v>14978</v>
      </c>
      <c r="I61" s="141">
        <f t="shared" si="25"/>
        <v>8623</v>
      </c>
      <c r="J61" s="107">
        <v>13649</v>
      </c>
      <c r="K61" s="291">
        <v>5</v>
      </c>
    </row>
    <row r="62" spans="1:11" ht="18" x14ac:dyDescent="0.25">
      <c r="A62" s="67" t="s">
        <v>61</v>
      </c>
      <c r="B62" s="116">
        <v>5296</v>
      </c>
      <c r="C62" s="163">
        <v>11070</v>
      </c>
      <c r="D62" s="116">
        <v>1422532</v>
      </c>
      <c r="E62" s="141">
        <f t="shared" si="23"/>
        <v>268.60498489425981</v>
      </c>
      <c r="F62" s="154">
        <f t="shared" si="24"/>
        <v>1422532</v>
      </c>
      <c r="G62" s="116">
        <v>3422</v>
      </c>
      <c r="H62" s="115">
        <v>7648</v>
      </c>
      <c r="I62" s="141">
        <f t="shared" si="25"/>
        <v>4689</v>
      </c>
      <c r="J62" s="107">
        <v>6381</v>
      </c>
      <c r="K62" s="291">
        <v>1</v>
      </c>
    </row>
    <row r="63" spans="1:11" ht="18" x14ac:dyDescent="0.25">
      <c r="A63" s="67" t="s">
        <v>62</v>
      </c>
      <c r="B63" s="116">
        <v>3900</v>
      </c>
      <c r="C63" s="163">
        <v>7594</v>
      </c>
      <c r="D63" s="116">
        <v>956720</v>
      </c>
      <c r="E63" s="141">
        <f t="shared" si="23"/>
        <v>245.31282051282051</v>
      </c>
      <c r="F63" s="154">
        <f t="shared" si="24"/>
        <v>956720</v>
      </c>
      <c r="G63" s="116">
        <v>2173</v>
      </c>
      <c r="H63" s="115">
        <v>5421</v>
      </c>
      <c r="I63" s="141">
        <f t="shared" si="25"/>
        <v>3320</v>
      </c>
      <c r="J63" s="107">
        <v>4274</v>
      </c>
      <c r="K63" s="291">
        <v>5</v>
      </c>
    </row>
    <row r="64" spans="1:11" ht="18" x14ac:dyDescent="0.25">
      <c r="A64" s="67" t="s">
        <v>63</v>
      </c>
      <c r="B64" s="116">
        <v>9825</v>
      </c>
      <c r="C64" s="163">
        <v>19210</v>
      </c>
      <c r="D64" s="116">
        <v>2403995</v>
      </c>
      <c r="E64" s="141">
        <f t="shared" si="23"/>
        <v>244.68142493638678</v>
      </c>
      <c r="F64" s="154">
        <f>D64</f>
        <v>2403995</v>
      </c>
      <c r="G64" s="116">
        <v>5610</v>
      </c>
      <c r="H64" s="115">
        <v>13600</v>
      </c>
      <c r="I64" s="141">
        <f t="shared" si="25"/>
        <v>8233</v>
      </c>
      <c r="J64" s="107">
        <v>10977</v>
      </c>
      <c r="K64" s="291">
        <v>1</v>
      </c>
    </row>
    <row r="65" spans="1:11" ht="18.75" thickBot="1" x14ac:dyDescent="0.3">
      <c r="A65" s="67" t="s">
        <v>64</v>
      </c>
      <c r="B65" s="157">
        <v>9207</v>
      </c>
      <c r="C65" s="164">
        <v>17704</v>
      </c>
      <c r="D65" s="157">
        <v>2248756</v>
      </c>
      <c r="E65" s="145">
        <f t="shared" si="23"/>
        <v>244.24416205061365</v>
      </c>
      <c r="F65" s="154">
        <f t="shared" ref="F65:F67" si="26">D65</f>
        <v>2248756</v>
      </c>
      <c r="G65" s="157">
        <v>5468</v>
      </c>
      <c r="H65" s="298">
        <v>12236</v>
      </c>
      <c r="I65" s="145">
        <f t="shared" si="25"/>
        <v>7439</v>
      </c>
      <c r="J65" s="292">
        <v>10265</v>
      </c>
      <c r="K65" s="293">
        <v>5</v>
      </c>
    </row>
    <row r="66" spans="1:11" ht="18.75" thickBot="1" x14ac:dyDescent="0.3">
      <c r="A66" s="84" t="s">
        <v>48</v>
      </c>
      <c r="B66" s="131">
        <f>SUM(B59:B65)</f>
        <v>58850</v>
      </c>
      <c r="C66" s="131">
        <f t="shared" ref="C66:D66" si="27">SUM(C59:C65)</f>
        <v>115452</v>
      </c>
      <c r="D66" s="131">
        <f t="shared" si="27"/>
        <v>14542235</v>
      </c>
      <c r="E66" s="88">
        <f t="shared" si="23"/>
        <v>247.10679694137639</v>
      </c>
      <c r="F66" s="132">
        <f t="shared" si="26"/>
        <v>14542235</v>
      </c>
      <c r="G66" s="135">
        <f>SUM(G59:G65)</f>
        <v>35585</v>
      </c>
      <c r="H66" s="135">
        <f>SUM(H59:H65)</f>
        <v>79867</v>
      </c>
      <c r="I66" s="336">
        <f t="shared" si="25"/>
        <v>48105</v>
      </c>
      <c r="J66" s="421">
        <f>SUM(J59:J65)</f>
        <v>67347</v>
      </c>
      <c r="K66" s="416">
        <f>SUM(K59:K65)</f>
        <v>22</v>
      </c>
    </row>
    <row r="67" spans="1:11" ht="18.75" thickBot="1" x14ac:dyDescent="0.3">
      <c r="A67" s="146"/>
      <c r="B67" s="147"/>
      <c r="C67" s="147"/>
      <c r="D67" s="147"/>
      <c r="E67" s="148"/>
      <c r="F67" s="147">
        <f t="shared" si="26"/>
        <v>0</v>
      </c>
      <c r="G67" s="137"/>
      <c r="H67" s="137"/>
      <c r="I67" s="81"/>
      <c r="J67" s="81"/>
      <c r="K67" s="81"/>
    </row>
    <row r="68" spans="1:11" ht="18.75" thickBot="1" x14ac:dyDescent="0.3">
      <c r="A68" s="46" t="s">
        <v>65</v>
      </c>
      <c r="B68" s="138"/>
      <c r="C68" s="138"/>
      <c r="D68" s="138"/>
      <c r="E68" s="138"/>
      <c r="F68" s="140"/>
      <c r="G68" s="150"/>
      <c r="H68" s="150"/>
      <c r="I68" s="150"/>
      <c r="J68" s="150"/>
      <c r="K68" s="150"/>
    </row>
    <row r="69" spans="1:11" ht="18" x14ac:dyDescent="0.25">
      <c r="A69" s="54" t="s">
        <v>66</v>
      </c>
      <c r="B69" s="151">
        <v>4115</v>
      </c>
      <c r="C69" s="161">
        <v>8230</v>
      </c>
      <c r="D69" s="151">
        <v>1037518</v>
      </c>
      <c r="E69" s="153">
        <f>D69/B69</f>
        <v>252.13074119076549</v>
      </c>
      <c r="F69" s="154">
        <f>D69</f>
        <v>1037518</v>
      </c>
      <c r="G69" s="151">
        <v>2313</v>
      </c>
      <c r="H69" s="307">
        <v>5917</v>
      </c>
      <c r="I69" s="60">
        <f>C69-J69-K69</f>
        <v>3577</v>
      </c>
      <c r="J69" s="315">
        <v>4651</v>
      </c>
      <c r="K69" s="301">
        <v>2</v>
      </c>
    </row>
    <row r="70" spans="1:11" ht="18" x14ac:dyDescent="0.25">
      <c r="A70" s="67" t="s">
        <v>67</v>
      </c>
      <c r="B70" s="116">
        <v>7557</v>
      </c>
      <c r="C70" s="163">
        <v>14005</v>
      </c>
      <c r="D70" s="116">
        <v>1760906</v>
      </c>
      <c r="E70" s="156">
        <f t="shared" ref="E70:E75" si="28">D70/B70</f>
        <v>233.01654095540559</v>
      </c>
      <c r="F70" s="154">
        <f t="shared" ref="F70:F73" si="29">D70</f>
        <v>1760906</v>
      </c>
      <c r="G70" s="116">
        <v>3715</v>
      </c>
      <c r="H70" s="115">
        <v>10290</v>
      </c>
      <c r="I70" s="141">
        <f t="shared" ref="I70:I74" si="30">C70-J70-K70</f>
        <v>6135</v>
      </c>
      <c r="J70" s="107">
        <v>7870</v>
      </c>
      <c r="K70" s="291">
        <v>0</v>
      </c>
    </row>
    <row r="71" spans="1:11" ht="18" x14ac:dyDescent="0.25">
      <c r="A71" s="67" t="s">
        <v>65</v>
      </c>
      <c r="B71" s="116">
        <v>8010</v>
      </c>
      <c r="C71" s="163">
        <v>15825</v>
      </c>
      <c r="D71" s="116">
        <v>1997310</v>
      </c>
      <c r="E71" s="156">
        <f t="shared" si="28"/>
        <v>249.35205992509364</v>
      </c>
      <c r="F71" s="154">
        <f t="shared" si="29"/>
        <v>1997310</v>
      </c>
      <c r="G71" s="116">
        <v>4632</v>
      </c>
      <c r="H71" s="115">
        <v>11193</v>
      </c>
      <c r="I71" s="141">
        <f t="shared" si="30"/>
        <v>6934</v>
      </c>
      <c r="J71" s="107">
        <v>8891</v>
      </c>
      <c r="K71" s="291">
        <v>0</v>
      </c>
    </row>
    <row r="72" spans="1:11" ht="18" x14ac:dyDescent="0.25">
      <c r="A72" s="67" t="s">
        <v>68</v>
      </c>
      <c r="B72" s="116">
        <v>4291</v>
      </c>
      <c r="C72" s="163">
        <v>8173</v>
      </c>
      <c r="D72" s="116">
        <v>1038351</v>
      </c>
      <c r="E72" s="156">
        <f t="shared" si="28"/>
        <v>241.98345374038686</v>
      </c>
      <c r="F72" s="154">
        <f t="shared" si="29"/>
        <v>1038351</v>
      </c>
      <c r="G72" s="116">
        <v>2092</v>
      </c>
      <c r="H72" s="115">
        <v>6081</v>
      </c>
      <c r="I72" s="141">
        <f t="shared" si="30"/>
        <v>3798</v>
      </c>
      <c r="J72" s="107">
        <v>4375</v>
      </c>
      <c r="K72" s="291">
        <v>0</v>
      </c>
    </row>
    <row r="73" spans="1:11" ht="18" x14ac:dyDescent="0.25">
      <c r="A73" s="67" t="s">
        <v>69</v>
      </c>
      <c r="B73" s="116">
        <v>6549</v>
      </c>
      <c r="C73" s="163">
        <v>12815</v>
      </c>
      <c r="D73" s="116">
        <v>1620194</v>
      </c>
      <c r="E73" s="156">
        <f t="shared" si="28"/>
        <v>247.39563292105666</v>
      </c>
      <c r="F73" s="154">
        <f t="shared" si="29"/>
        <v>1620194</v>
      </c>
      <c r="G73" s="116">
        <v>3603</v>
      </c>
      <c r="H73" s="115">
        <v>9212</v>
      </c>
      <c r="I73" s="141">
        <f t="shared" si="30"/>
        <v>5707</v>
      </c>
      <c r="J73" s="107">
        <v>7107</v>
      </c>
      <c r="K73" s="291">
        <v>1</v>
      </c>
    </row>
    <row r="74" spans="1:11" ht="18.75" thickBot="1" x14ac:dyDescent="0.3">
      <c r="A74" s="72" t="s">
        <v>70</v>
      </c>
      <c r="B74" s="157">
        <v>4448</v>
      </c>
      <c r="C74" s="164">
        <v>8867</v>
      </c>
      <c r="D74" s="157">
        <v>1123505</v>
      </c>
      <c r="E74" s="156">
        <f t="shared" si="28"/>
        <v>252.58655575539569</v>
      </c>
      <c r="F74" s="154">
        <f>D74</f>
        <v>1123505</v>
      </c>
      <c r="G74" s="157">
        <v>2581</v>
      </c>
      <c r="H74" s="298">
        <v>6286</v>
      </c>
      <c r="I74" s="145">
        <f t="shared" si="30"/>
        <v>3922</v>
      </c>
      <c r="J74" s="292">
        <v>4945</v>
      </c>
      <c r="K74" s="293">
        <v>0</v>
      </c>
    </row>
    <row r="75" spans="1:11" ht="18.75" thickBot="1" x14ac:dyDescent="0.3">
      <c r="A75" s="84" t="s">
        <v>48</v>
      </c>
      <c r="B75" s="131">
        <f>SUM(B69:B74)</f>
        <v>34970</v>
      </c>
      <c r="C75" s="131">
        <f t="shared" ref="C75:D75" si="31">SUM(C69:C74)</f>
        <v>67915</v>
      </c>
      <c r="D75" s="131">
        <f t="shared" si="31"/>
        <v>8577784</v>
      </c>
      <c r="E75" s="90">
        <f t="shared" si="28"/>
        <v>245.28979124964255</v>
      </c>
      <c r="F75" s="132">
        <f t="shared" ref="F75" si="32">D75</f>
        <v>8577784</v>
      </c>
      <c r="G75" s="135">
        <f>SUM(G69:G74)</f>
        <v>18936</v>
      </c>
      <c r="H75" s="135">
        <f>SUM(H69:H74)</f>
        <v>48979</v>
      </c>
      <c r="I75" s="336">
        <f>SUM(I69:I74)</f>
        <v>30073</v>
      </c>
      <c r="J75" s="318">
        <f>SUM(J69:J74)</f>
        <v>37839</v>
      </c>
      <c r="K75" s="290">
        <f>SUM(K69:K74)</f>
        <v>3</v>
      </c>
    </row>
    <row r="76" spans="1:11" ht="18.75" thickBot="1" x14ac:dyDescent="0.3">
      <c r="A76" s="146"/>
      <c r="B76" s="147"/>
      <c r="C76" s="147"/>
      <c r="D76" s="147"/>
      <c r="E76" s="148"/>
      <c r="F76" s="147"/>
      <c r="G76" s="137"/>
      <c r="H76" s="137"/>
      <c r="I76" s="81"/>
      <c r="J76" s="81"/>
      <c r="K76" s="81"/>
    </row>
    <row r="77" spans="1:11" ht="18.75" thickBot="1" x14ac:dyDescent="0.3">
      <c r="A77" s="46" t="s">
        <v>71</v>
      </c>
      <c r="B77" s="138"/>
      <c r="C77" s="138"/>
      <c r="D77" s="138"/>
      <c r="E77" s="138"/>
      <c r="F77" s="140"/>
      <c r="G77" s="150"/>
      <c r="H77" s="150"/>
      <c r="I77" s="150"/>
      <c r="J77" s="150"/>
      <c r="K77" s="150"/>
    </row>
    <row r="78" spans="1:11" ht="18" x14ac:dyDescent="0.25">
      <c r="A78" s="54" t="s">
        <v>72</v>
      </c>
      <c r="B78" s="151">
        <v>2564</v>
      </c>
      <c r="C78" s="161">
        <v>4951</v>
      </c>
      <c r="D78" s="151">
        <v>619758</v>
      </c>
      <c r="E78" s="153">
        <f>D78/B78</f>
        <v>241.71528861154445</v>
      </c>
      <c r="F78" s="154">
        <f>D78</f>
        <v>619758</v>
      </c>
      <c r="G78" s="151">
        <v>1460</v>
      </c>
      <c r="H78" s="307">
        <v>3491</v>
      </c>
      <c r="I78" s="60">
        <f>C78-J78</f>
        <v>2119</v>
      </c>
      <c r="J78" s="315">
        <v>2832</v>
      </c>
      <c r="K78" s="301">
        <v>0</v>
      </c>
    </row>
    <row r="79" spans="1:11" ht="18" x14ac:dyDescent="0.25">
      <c r="A79" s="67" t="s">
        <v>117</v>
      </c>
      <c r="B79" s="116">
        <v>236</v>
      </c>
      <c r="C79" s="163">
        <v>486</v>
      </c>
      <c r="D79" s="116">
        <v>59260</v>
      </c>
      <c r="E79" s="156">
        <f t="shared" ref="E79:E84" si="33">D79/B79</f>
        <v>251.10169491525423</v>
      </c>
      <c r="F79" s="154">
        <f t="shared" ref="F79:F82" si="34">D79</f>
        <v>59260</v>
      </c>
      <c r="G79" s="116">
        <v>142</v>
      </c>
      <c r="H79" s="115">
        <v>344</v>
      </c>
      <c r="I79" s="141">
        <f t="shared" ref="I79:I84" si="35">C79-J79</f>
        <v>219</v>
      </c>
      <c r="J79" s="107">
        <v>267</v>
      </c>
      <c r="K79" s="291">
        <v>0</v>
      </c>
    </row>
    <row r="80" spans="1:11" ht="18" x14ac:dyDescent="0.25">
      <c r="A80" s="67" t="s">
        <v>73</v>
      </c>
      <c r="B80" s="116">
        <v>6674</v>
      </c>
      <c r="C80" s="163">
        <v>12965</v>
      </c>
      <c r="D80" s="116">
        <v>1647914</v>
      </c>
      <c r="E80" s="156">
        <f t="shared" si="33"/>
        <v>246.91549295774647</v>
      </c>
      <c r="F80" s="154">
        <f t="shared" si="34"/>
        <v>1647914</v>
      </c>
      <c r="G80" s="116">
        <v>4005</v>
      </c>
      <c r="H80" s="115">
        <v>8960</v>
      </c>
      <c r="I80" s="141">
        <f t="shared" si="35"/>
        <v>5386</v>
      </c>
      <c r="J80" s="107">
        <v>7579</v>
      </c>
      <c r="K80" s="291">
        <v>1</v>
      </c>
    </row>
    <row r="81" spans="1:11" ht="18" x14ac:dyDescent="0.25">
      <c r="A81" s="67" t="s">
        <v>71</v>
      </c>
      <c r="B81" s="116">
        <v>10773</v>
      </c>
      <c r="C81" s="163">
        <v>20316</v>
      </c>
      <c r="D81" s="116">
        <v>2568033</v>
      </c>
      <c r="E81" s="156">
        <f t="shared" si="33"/>
        <v>238.37677527151212</v>
      </c>
      <c r="F81" s="154">
        <f t="shared" si="34"/>
        <v>2568033</v>
      </c>
      <c r="G81" s="116">
        <v>5801</v>
      </c>
      <c r="H81" s="115">
        <v>14515</v>
      </c>
      <c r="I81" s="141">
        <f t="shared" si="35"/>
        <v>8570</v>
      </c>
      <c r="J81" s="107">
        <v>11746</v>
      </c>
      <c r="K81" s="291">
        <v>3</v>
      </c>
    </row>
    <row r="82" spans="1:11" ht="18" x14ac:dyDescent="0.25">
      <c r="A82" s="67" t="s">
        <v>74</v>
      </c>
      <c r="B82" s="116">
        <v>8360</v>
      </c>
      <c r="C82" s="163">
        <v>16591</v>
      </c>
      <c r="D82" s="116">
        <v>2105935</v>
      </c>
      <c r="E82" s="156">
        <f t="shared" si="33"/>
        <v>251.90610047846889</v>
      </c>
      <c r="F82" s="154">
        <f t="shared" si="34"/>
        <v>2105935</v>
      </c>
      <c r="G82" s="116">
        <v>4864</v>
      </c>
      <c r="H82" s="115">
        <v>11727</v>
      </c>
      <c r="I82" s="141">
        <f t="shared" si="35"/>
        <v>7206</v>
      </c>
      <c r="J82" s="107">
        <v>9385</v>
      </c>
      <c r="K82" s="291">
        <v>1</v>
      </c>
    </row>
    <row r="83" spans="1:11" ht="18" x14ac:dyDescent="0.25">
      <c r="A83" s="67" t="s">
        <v>75</v>
      </c>
      <c r="B83" s="116">
        <v>7862</v>
      </c>
      <c r="C83" s="163">
        <v>14898</v>
      </c>
      <c r="D83" s="116">
        <v>1897767</v>
      </c>
      <c r="E83" s="156">
        <f t="shared" si="33"/>
        <v>241.38476214703638</v>
      </c>
      <c r="F83" s="154">
        <f>D83</f>
        <v>1897767</v>
      </c>
      <c r="G83" s="116">
        <v>4134</v>
      </c>
      <c r="H83" s="115">
        <v>10764</v>
      </c>
      <c r="I83" s="141">
        <f t="shared" si="35"/>
        <v>6586</v>
      </c>
      <c r="J83" s="107">
        <v>8312</v>
      </c>
      <c r="K83" s="291">
        <v>6</v>
      </c>
    </row>
    <row r="84" spans="1:11" ht="18" x14ac:dyDescent="0.25">
      <c r="A84" s="67" t="s">
        <v>76</v>
      </c>
      <c r="B84" s="116">
        <v>2942</v>
      </c>
      <c r="C84" s="163">
        <v>5578</v>
      </c>
      <c r="D84" s="116">
        <v>700834</v>
      </c>
      <c r="E84" s="156">
        <f t="shared" si="33"/>
        <v>238.21685927940177</v>
      </c>
      <c r="F84" s="154">
        <f t="shared" ref="F84" si="36">D84</f>
        <v>700834</v>
      </c>
      <c r="G84" s="116">
        <v>1393</v>
      </c>
      <c r="H84" s="117">
        <v>4185</v>
      </c>
      <c r="I84" s="141">
        <f t="shared" si="35"/>
        <v>2584</v>
      </c>
      <c r="J84" s="107">
        <v>2994</v>
      </c>
      <c r="K84" s="291">
        <v>1</v>
      </c>
    </row>
    <row r="85" spans="1:11" ht="18" x14ac:dyDescent="0.25">
      <c r="A85" s="67" t="s">
        <v>77</v>
      </c>
      <c r="B85" s="116">
        <v>5756</v>
      </c>
      <c r="C85" s="163">
        <v>11411</v>
      </c>
      <c r="D85" s="116">
        <v>1449007</v>
      </c>
      <c r="E85" s="153">
        <f>D85/B85</f>
        <v>251.73853370396108</v>
      </c>
      <c r="F85" s="154">
        <f>D85</f>
        <v>1449007</v>
      </c>
      <c r="G85" s="111">
        <v>3368</v>
      </c>
      <c r="H85" s="110">
        <v>8043</v>
      </c>
      <c r="I85" s="141">
        <f>C85-J85</f>
        <v>4982</v>
      </c>
      <c r="J85" s="107">
        <v>6429</v>
      </c>
      <c r="K85" s="291">
        <v>1</v>
      </c>
    </row>
    <row r="86" spans="1:11" ht="18" x14ac:dyDescent="0.25">
      <c r="A86" s="67" t="s">
        <v>78</v>
      </c>
      <c r="B86" s="116">
        <v>1889</v>
      </c>
      <c r="C86" s="163">
        <v>3629</v>
      </c>
      <c r="D86" s="116">
        <v>468076</v>
      </c>
      <c r="E86" s="156">
        <f t="shared" ref="E86:E88" si="37">D86/B86</f>
        <v>247.79036527263102</v>
      </c>
      <c r="F86" s="154">
        <f t="shared" ref="F86:F87" si="38">D86</f>
        <v>468076</v>
      </c>
      <c r="G86" s="116">
        <v>1175</v>
      </c>
      <c r="H86" s="115">
        <v>2454</v>
      </c>
      <c r="I86" s="141">
        <f t="shared" ref="I86:I87" si="39">C86-J86</f>
        <v>1626</v>
      </c>
      <c r="J86" s="107">
        <v>2003</v>
      </c>
      <c r="K86" s="291">
        <v>0</v>
      </c>
    </row>
    <row r="87" spans="1:11" ht="18.75" thickBot="1" x14ac:dyDescent="0.3">
      <c r="A87" s="72" t="s">
        <v>79</v>
      </c>
      <c r="B87" s="157">
        <v>9297</v>
      </c>
      <c r="C87" s="164">
        <v>17150</v>
      </c>
      <c r="D87" s="157">
        <v>2167507</v>
      </c>
      <c r="E87" s="156">
        <f t="shared" si="37"/>
        <v>233.14047542217921</v>
      </c>
      <c r="F87" s="154">
        <f t="shared" si="38"/>
        <v>2167507</v>
      </c>
      <c r="G87" s="122">
        <v>4386</v>
      </c>
      <c r="H87" s="121">
        <v>12764</v>
      </c>
      <c r="I87" s="321">
        <f t="shared" si="39"/>
        <v>7760</v>
      </c>
      <c r="J87" s="130">
        <v>9390</v>
      </c>
      <c r="K87" s="322">
        <v>2</v>
      </c>
    </row>
    <row r="88" spans="1:11" ht="18.75" thickBot="1" x14ac:dyDescent="0.3">
      <c r="A88" s="84" t="s">
        <v>48</v>
      </c>
      <c r="B88" s="131">
        <f>SUM(B78:B87)</f>
        <v>56353</v>
      </c>
      <c r="C88" s="131">
        <f t="shared" ref="C88:D88" si="40">SUM(C78:C87)</f>
        <v>107975</v>
      </c>
      <c r="D88" s="131">
        <f t="shared" si="40"/>
        <v>13684091</v>
      </c>
      <c r="E88" s="89">
        <f t="shared" si="37"/>
        <v>242.82808368676024</v>
      </c>
      <c r="F88" s="168">
        <f>D88/B88</f>
        <v>242.82808368676024</v>
      </c>
      <c r="G88" s="132">
        <f>SUM(G78:G87)</f>
        <v>30728</v>
      </c>
      <c r="H88" s="187">
        <f>SUM(H78:H87)</f>
        <v>77247</v>
      </c>
      <c r="I88" s="89">
        <f>SUM(I78:I87)</f>
        <v>47038</v>
      </c>
      <c r="J88" s="92">
        <f>SUM(J78:J87)</f>
        <v>60937</v>
      </c>
      <c r="K88" s="90">
        <f>SUM(K78:K87)</f>
        <v>15</v>
      </c>
    </row>
    <row r="89" spans="1:11" ht="18.75" thickBot="1" x14ac:dyDescent="0.3">
      <c r="A89" s="146"/>
      <c r="B89" s="147"/>
      <c r="C89" s="147"/>
      <c r="D89" s="147"/>
      <c r="E89" s="81"/>
      <c r="F89" s="137"/>
      <c r="G89" s="137"/>
      <c r="H89" s="137"/>
      <c r="I89" s="81"/>
      <c r="J89" s="81"/>
      <c r="K89" s="81"/>
    </row>
    <row r="90" spans="1:11" ht="18.75" thickBot="1" x14ac:dyDescent="0.3">
      <c r="A90" s="46" t="s">
        <v>80</v>
      </c>
      <c r="B90" s="138"/>
      <c r="C90" s="138"/>
      <c r="D90" s="138"/>
      <c r="E90" s="138"/>
      <c r="F90" s="140"/>
      <c r="G90" s="150"/>
      <c r="H90" s="150"/>
      <c r="I90" s="150"/>
      <c r="J90" s="150"/>
      <c r="K90" s="150"/>
    </row>
    <row r="91" spans="1:11" ht="18" x14ac:dyDescent="0.25">
      <c r="A91" s="54" t="s">
        <v>81</v>
      </c>
      <c r="B91" s="151">
        <v>5756</v>
      </c>
      <c r="C91" s="161">
        <v>10951</v>
      </c>
      <c r="D91" s="151">
        <v>1374207</v>
      </c>
      <c r="E91" s="153">
        <f>D91/B91</f>
        <v>238.74339819318971</v>
      </c>
      <c r="F91" s="154">
        <f>D91</f>
        <v>1374207</v>
      </c>
      <c r="G91" s="151">
        <v>2675</v>
      </c>
      <c r="H91" s="307">
        <v>8276</v>
      </c>
      <c r="I91" s="60">
        <f>C91-J91-K91</f>
        <v>5063</v>
      </c>
      <c r="J91" s="315">
        <v>5887</v>
      </c>
      <c r="K91" s="301">
        <v>1</v>
      </c>
    </row>
    <row r="92" spans="1:11" ht="18" x14ac:dyDescent="0.25">
      <c r="A92" s="67" t="s">
        <v>82</v>
      </c>
      <c r="B92" s="116">
        <v>8106</v>
      </c>
      <c r="C92" s="163">
        <v>16102</v>
      </c>
      <c r="D92" s="116">
        <v>2045687</v>
      </c>
      <c r="E92" s="156">
        <f t="shared" ref="E92:E97" si="41">D92/B92</f>
        <v>252.36701208981</v>
      </c>
      <c r="F92" s="154">
        <f t="shared" ref="F92:F95" si="42">D92</f>
        <v>2045687</v>
      </c>
      <c r="G92" s="116">
        <v>4256</v>
      </c>
      <c r="H92" s="115">
        <v>11846</v>
      </c>
      <c r="I92" s="141">
        <f t="shared" ref="I92:I99" si="43">C92-J92-K92</f>
        <v>7065</v>
      </c>
      <c r="J92" s="107">
        <v>9037</v>
      </c>
      <c r="K92" s="291">
        <v>0</v>
      </c>
    </row>
    <row r="93" spans="1:11" ht="18" x14ac:dyDescent="0.25">
      <c r="A93" s="67" t="s">
        <v>83</v>
      </c>
      <c r="B93" s="116">
        <v>4179</v>
      </c>
      <c r="C93" s="163">
        <v>8385</v>
      </c>
      <c r="D93" s="116">
        <v>1070766</v>
      </c>
      <c r="E93" s="156">
        <f t="shared" si="41"/>
        <v>256.22541277817658</v>
      </c>
      <c r="F93" s="154">
        <f t="shared" si="42"/>
        <v>1070766</v>
      </c>
      <c r="G93" s="116">
        <v>2162</v>
      </c>
      <c r="H93" s="115">
        <v>6223</v>
      </c>
      <c r="I93" s="141">
        <f t="shared" si="43"/>
        <v>3776</v>
      </c>
      <c r="J93" s="107">
        <v>4606</v>
      </c>
      <c r="K93" s="291">
        <v>3</v>
      </c>
    </row>
    <row r="94" spans="1:11" ht="18" x14ac:dyDescent="0.25">
      <c r="A94" s="67" t="s">
        <v>84</v>
      </c>
      <c r="B94" s="116">
        <v>2706</v>
      </c>
      <c r="C94" s="163">
        <v>4893</v>
      </c>
      <c r="D94" s="116">
        <v>622445</v>
      </c>
      <c r="E94" s="156">
        <f t="shared" si="41"/>
        <v>230.02402069475241</v>
      </c>
      <c r="F94" s="154">
        <f t="shared" si="42"/>
        <v>622445</v>
      </c>
      <c r="G94" s="116">
        <v>1119</v>
      </c>
      <c r="H94" s="115">
        <v>3774</v>
      </c>
      <c r="I94" s="141">
        <f t="shared" si="43"/>
        <v>2083</v>
      </c>
      <c r="J94" s="107">
        <v>2810</v>
      </c>
      <c r="K94" s="291">
        <v>0</v>
      </c>
    </row>
    <row r="95" spans="1:11" ht="18" x14ac:dyDescent="0.25">
      <c r="A95" s="67" t="s">
        <v>85</v>
      </c>
      <c r="B95" s="116">
        <v>5403</v>
      </c>
      <c r="C95" s="163">
        <v>10853</v>
      </c>
      <c r="D95" s="116">
        <v>1377966</v>
      </c>
      <c r="E95" s="156">
        <f t="shared" si="41"/>
        <v>255.03720155469185</v>
      </c>
      <c r="F95" s="154">
        <f t="shared" si="42"/>
        <v>1377966</v>
      </c>
      <c r="G95" s="116">
        <v>2822</v>
      </c>
      <c r="H95" s="115">
        <v>8031</v>
      </c>
      <c r="I95" s="141">
        <f t="shared" si="43"/>
        <v>4895</v>
      </c>
      <c r="J95" s="107">
        <v>5958</v>
      </c>
      <c r="K95" s="291">
        <v>0</v>
      </c>
    </row>
    <row r="96" spans="1:11" ht="18" x14ac:dyDescent="0.25">
      <c r="A96" s="67" t="s">
        <v>86</v>
      </c>
      <c r="B96" s="116">
        <v>1203</v>
      </c>
      <c r="C96" s="163">
        <v>2693</v>
      </c>
      <c r="D96" s="116">
        <v>343030</v>
      </c>
      <c r="E96" s="156">
        <f t="shared" si="41"/>
        <v>285.14546965918538</v>
      </c>
      <c r="F96" s="154">
        <f>D96</f>
        <v>343030</v>
      </c>
      <c r="G96" s="116">
        <v>763</v>
      </c>
      <c r="H96" s="115">
        <v>1930</v>
      </c>
      <c r="I96" s="141">
        <f t="shared" si="43"/>
        <v>1312</v>
      </c>
      <c r="J96" s="107">
        <v>1381</v>
      </c>
      <c r="K96" s="291">
        <v>0</v>
      </c>
    </row>
    <row r="97" spans="1:11" ht="18" x14ac:dyDescent="0.25">
      <c r="A97" s="67" t="s">
        <v>87</v>
      </c>
      <c r="B97" s="116">
        <v>16556</v>
      </c>
      <c r="C97" s="163">
        <v>31072</v>
      </c>
      <c r="D97" s="116">
        <v>3997374</v>
      </c>
      <c r="E97" s="156">
        <f t="shared" si="41"/>
        <v>241.44563904324716</v>
      </c>
      <c r="F97" s="154">
        <f t="shared" ref="F97" si="44">D97</f>
        <v>3997374</v>
      </c>
      <c r="G97" s="116">
        <v>8379</v>
      </c>
      <c r="H97" s="115">
        <v>22693</v>
      </c>
      <c r="I97" s="141">
        <f t="shared" si="43"/>
        <v>13312</v>
      </c>
      <c r="J97" s="107">
        <v>17758</v>
      </c>
      <c r="K97" s="291">
        <v>2</v>
      </c>
    </row>
    <row r="98" spans="1:11" ht="21" customHeight="1" x14ac:dyDescent="0.25">
      <c r="A98" s="169" t="s">
        <v>88</v>
      </c>
      <c r="B98" s="116">
        <v>4646</v>
      </c>
      <c r="C98" s="163">
        <v>9451</v>
      </c>
      <c r="D98" s="116">
        <v>1176633</v>
      </c>
      <c r="E98" s="156">
        <f>D98/B98</f>
        <v>253.25721050365905</v>
      </c>
      <c r="F98" s="154">
        <f>D98</f>
        <v>1176633</v>
      </c>
      <c r="G98" s="116">
        <v>2615</v>
      </c>
      <c r="H98" s="115">
        <v>6836</v>
      </c>
      <c r="I98" s="141">
        <f t="shared" si="43"/>
        <v>4253</v>
      </c>
      <c r="J98" s="107">
        <v>5197</v>
      </c>
      <c r="K98" s="291">
        <v>1</v>
      </c>
    </row>
    <row r="99" spans="1:11" ht="18.75" thickBot="1" x14ac:dyDescent="0.3">
      <c r="A99" s="67" t="s">
        <v>89</v>
      </c>
      <c r="B99" s="157">
        <v>6849</v>
      </c>
      <c r="C99" s="164">
        <v>13572</v>
      </c>
      <c r="D99" s="157">
        <v>1717134</v>
      </c>
      <c r="E99" s="156">
        <f t="shared" ref="E99:E100" si="45">D99/B99</f>
        <v>250.71309680245292</v>
      </c>
      <c r="F99" s="154">
        <f t="shared" ref="F99:F100" si="46">D99</f>
        <v>1717134</v>
      </c>
      <c r="G99" s="157">
        <v>3646</v>
      </c>
      <c r="H99" s="298">
        <v>9926</v>
      </c>
      <c r="I99" s="145">
        <f t="shared" si="43"/>
        <v>6160</v>
      </c>
      <c r="J99" s="292">
        <v>7412</v>
      </c>
      <c r="K99" s="293">
        <v>0</v>
      </c>
    </row>
    <row r="100" spans="1:11" ht="18.75" thickBot="1" x14ac:dyDescent="0.3">
      <c r="A100" s="84" t="s">
        <v>48</v>
      </c>
      <c r="B100" s="131">
        <f>SUM(B91:B99)</f>
        <v>55404</v>
      </c>
      <c r="C100" s="131">
        <f t="shared" ref="C100:D100" si="47">SUM(C91:C99)</f>
        <v>107972</v>
      </c>
      <c r="D100" s="131">
        <f t="shared" si="47"/>
        <v>13725242</v>
      </c>
      <c r="E100" s="90">
        <f t="shared" si="45"/>
        <v>247.73016388708396</v>
      </c>
      <c r="F100" s="132">
        <f t="shared" si="46"/>
        <v>13725242</v>
      </c>
      <c r="G100" s="135">
        <f>SUM(G91:G99)</f>
        <v>28437</v>
      </c>
      <c r="H100" s="135">
        <f>SUM(H91:H99)</f>
        <v>79535</v>
      </c>
      <c r="I100" s="336">
        <f>SUM(I91:I99)</f>
        <v>47919</v>
      </c>
      <c r="J100" s="290">
        <f>SUM(J91:J99)</f>
        <v>60046</v>
      </c>
      <c r="K100" s="416">
        <f>SUM(K91:K99)</f>
        <v>7</v>
      </c>
    </row>
    <row r="101" spans="1:11" ht="18.75" thickBot="1" x14ac:dyDescent="0.3">
      <c r="A101" s="146"/>
      <c r="B101" s="147"/>
      <c r="C101" s="147"/>
      <c r="D101" s="147"/>
      <c r="E101" s="148"/>
      <c r="F101" s="147"/>
      <c r="G101" s="137"/>
      <c r="H101" s="137"/>
      <c r="I101" s="81"/>
      <c r="J101" s="81"/>
      <c r="K101" s="81"/>
    </row>
    <row r="102" spans="1:11" ht="18.75" thickBot="1" x14ac:dyDescent="0.3">
      <c r="A102" s="96" t="s">
        <v>90</v>
      </c>
      <c r="B102" s="138"/>
      <c r="C102" s="138"/>
      <c r="D102" s="138"/>
      <c r="E102" s="138"/>
      <c r="F102" s="140"/>
      <c r="G102" s="150"/>
      <c r="H102" s="150"/>
      <c r="I102" s="150"/>
      <c r="J102" s="150"/>
      <c r="K102" s="150"/>
    </row>
    <row r="103" spans="1:11" ht="18" x14ac:dyDescent="0.25">
      <c r="A103" s="170" t="s">
        <v>91</v>
      </c>
      <c r="B103" s="171">
        <v>3965</v>
      </c>
      <c r="C103" s="172">
        <v>8824</v>
      </c>
      <c r="D103" s="171">
        <v>1125793</v>
      </c>
      <c r="E103" s="153">
        <f>D103/B103</f>
        <v>283.93266078184109</v>
      </c>
      <c r="F103" s="154">
        <f t="shared" ref="F103:F105" si="48">D103</f>
        <v>1125793</v>
      </c>
      <c r="G103" s="151">
        <v>2475</v>
      </c>
      <c r="H103" s="307">
        <v>6349</v>
      </c>
      <c r="I103" s="60">
        <f>C103-J103-K103</f>
        <v>4081</v>
      </c>
      <c r="J103" s="315">
        <v>4742</v>
      </c>
      <c r="K103" s="301">
        <v>1</v>
      </c>
    </row>
    <row r="104" spans="1:11" ht="18" x14ac:dyDescent="0.25">
      <c r="A104" s="175" t="s">
        <v>92</v>
      </c>
      <c r="B104" s="116">
        <v>5645</v>
      </c>
      <c r="C104" s="117">
        <v>10800</v>
      </c>
      <c r="D104" s="116">
        <v>1363517</v>
      </c>
      <c r="E104" s="153">
        <f t="shared" ref="E104:E105" si="49">D104/B104</f>
        <v>241.54419840566874</v>
      </c>
      <c r="F104" s="154">
        <f t="shared" si="48"/>
        <v>1363517</v>
      </c>
      <c r="G104" s="116">
        <v>2903</v>
      </c>
      <c r="H104" s="115">
        <v>7897</v>
      </c>
      <c r="I104" s="141">
        <f t="shared" ref="I104:I116" si="50">C104-J104-K104</f>
        <v>4894</v>
      </c>
      <c r="J104" s="107">
        <v>5906</v>
      </c>
      <c r="K104" s="291">
        <v>0</v>
      </c>
    </row>
    <row r="105" spans="1:11" ht="18" x14ac:dyDescent="0.25">
      <c r="A105" s="175" t="s">
        <v>93</v>
      </c>
      <c r="B105" s="111">
        <v>898</v>
      </c>
      <c r="C105" s="162">
        <v>1855</v>
      </c>
      <c r="D105" s="111">
        <v>244770</v>
      </c>
      <c r="E105" s="156">
        <f t="shared" si="49"/>
        <v>272.57238307349667</v>
      </c>
      <c r="F105" s="154">
        <f t="shared" si="48"/>
        <v>244770</v>
      </c>
      <c r="G105" s="116">
        <v>435</v>
      </c>
      <c r="H105" s="115">
        <v>1420</v>
      </c>
      <c r="I105" s="141">
        <f t="shared" si="50"/>
        <v>915</v>
      </c>
      <c r="J105" s="107">
        <v>940</v>
      </c>
      <c r="K105" s="291">
        <v>0</v>
      </c>
    </row>
    <row r="106" spans="1:11" ht="18" x14ac:dyDescent="0.25">
      <c r="A106" s="175" t="s">
        <v>94</v>
      </c>
      <c r="B106" s="116">
        <v>7673</v>
      </c>
      <c r="C106" s="163">
        <v>15469</v>
      </c>
      <c r="D106" s="116">
        <v>1956331</v>
      </c>
      <c r="E106" s="156">
        <f>D106/B106</f>
        <v>254.96298709761501</v>
      </c>
      <c r="F106" s="154">
        <f>D106</f>
        <v>1956331</v>
      </c>
      <c r="G106" s="116">
        <v>4318</v>
      </c>
      <c r="H106" s="115">
        <v>11151</v>
      </c>
      <c r="I106" s="141">
        <f t="shared" si="50"/>
        <v>6955</v>
      </c>
      <c r="J106" s="107">
        <v>8510</v>
      </c>
      <c r="K106" s="291">
        <v>4</v>
      </c>
    </row>
    <row r="107" spans="1:11" ht="18" x14ac:dyDescent="0.25">
      <c r="A107" s="67" t="s">
        <v>95</v>
      </c>
      <c r="B107" s="116">
        <v>4856</v>
      </c>
      <c r="C107" s="163">
        <v>9949</v>
      </c>
      <c r="D107" s="116">
        <v>1271869</v>
      </c>
      <c r="E107" s="156">
        <f t="shared" ref="E107:E112" si="51">D107/B107</f>
        <v>261.91700988467875</v>
      </c>
      <c r="F107" s="154">
        <f t="shared" ref="F107:F110" si="52">D107</f>
        <v>1271869</v>
      </c>
      <c r="G107" s="116">
        <v>2810</v>
      </c>
      <c r="H107" s="115">
        <v>7139</v>
      </c>
      <c r="I107" s="71">
        <f t="shared" si="50"/>
        <v>4489</v>
      </c>
      <c r="J107" s="65">
        <v>5459</v>
      </c>
      <c r="K107" s="63">
        <v>1</v>
      </c>
    </row>
    <row r="108" spans="1:11" ht="18" x14ac:dyDescent="0.25">
      <c r="A108" s="67" t="s">
        <v>96</v>
      </c>
      <c r="B108" s="116">
        <v>3744</v>
      </c>
      <c r="C108" s="163">
        <v>7965</v>
      </c>
      <c r="D108" s="116">
        <v>1018970</v>
      </c>
      <c r="E108" s="156">
        <f t="shared" si="51"/>
        <v>272.16079059829059</v>
      </c>
      <c r="F108" s="154">
        <f t="shared" si="52"/>
        <v>1018970</v>
      </c>
      <c r="G108" s="116">
        <v>2205</v>
      </c>
      <c r="H108" s="115">
        <v>5760</v>
      </c>
      <c r="I108" s="141">
        <f t="shared" si="50"/>
        <v>3815</v>
      </c>
      <c r="J108" s="107">
        <v>4148</v>
      </c>
      <c r="K108" s="291">
        <v>2</v>
      </c>
    </row>
    <row r="109" spans="1:11" ht="18" x14ac:dyDescent="0.25">
      <c r="A109" s="67" t="s">
        <v>97</v>
      </c>
      <c r="B109" s="116">
        <v>9012</v>
      </c>
      <c r="C109" s="163">
        <v>18804</v>
      </c>
      <c r="D109" s="116">
        <v>2356879</v>
      </c>
      <c r="E109" s="156">
        <f t="shared" si="51"/>
        <v>261.5267421216156</v>
      </c>
      <c r="F109" s="154">
        <f t="shared" si="52"/>
        <v>2356879</v>
      </c>
      <c r="G109" s="116">
        <v>5236</v>
      </c>
      <c r="H109" s="115">
        <v>13568</v>
      </c>
      <c r="I109" s="141">
        <f t="shared" si="50"/>
        <v>8340</v>
      </c>
      <c r="J109" s="107">
        <v>10462</v>
      </c>
      <c r="K109" s="291">
        <v>2</v>
      </c>
    </row>
    <row r="110" spans="1:11" ht="18" x14ac:dyDescent="0.25">
      <c r="A110" s="67" t="s">
        <v>98</v>
      </c>
      <c r="B110" s="116">
        <v>5905</v>
      </c>
      <c r="C110" s="163">
        <v>12458</v>
      </c>
      <c r="D110" s="116">
        <v>1563519</v>
      </c>
      <c r="E110" s="156">
        <f t="shared" si="51"/>
        <v>264.77883149872991</v>
      </c>
      <c r="F110" s="154">
        <f t="shared" si="52"/>
        <v>1563519</v>
      </c>
      <c r="G110" s="116">
        <v>3331</v>
      </c>
      <c r="H110" s="115">
        <v>9127</v>
      </c>
      <c r="I110" s="141">
        <f t="shared" si="50"/>
        <v>6027</v>
      </c>
      <c r="J110" s="107">
        <v>6430</v>
      </c>
      <c r="K110" s="291">
        <v>1</v>
      </c>
    </row>
    <row r="111" spans="1:11" ht="18" x14ac:dyDescent="0.25">
      <c r="A111" s="67" t="s">
        <v>99</v>
      </c>
      <c r="B111" s="116">
        <v>5393</v>
      </c>
      <c r="C111" s="163">
        <v>11520</v>
      </c>
      <c r="D111" s="116">
        <v>1451035</v>
      </c>
      <c r="E111" s="156">
        <f t="shared" si="51"/>
        <v>269.05896532542187</v>
      </c>
      <c r="F111" s="154">
        <f>D111</f>
        <v>1451035</v>
      </c>
      <c r="G111" s="116">
        <v>3564</v>
      </c>
      <c r="H111" s="115">
        <v>7956</v>
      </c>
      <c r="I111" s="141">
        <f t="shared" si="50"/>
        <v>5197</v>
      </c>
      <c r="J111" s="107">
        <v>6318</v>
      </c>
      <c r="K111" s="291">
        <v>5</v>
      </c>
    </row>
    <row r="112" spans="1:11" ht="18" x14ac:dyDescent="0.25">
      <c r="A112" s="67" t="s">
        <v>100</v>
      </c>
      <c r="B112" s="116">
        <v>7866</v>
      </c>
      <c r="C112" s="163">
        <v>15078</v>
      </c>
      <c r="D112" s="116">
        <v>1930178</v>
      </c>
      <c r="E112" s="156">
        <f t="shared" si="51"/>
        <v>245.38240528858378</v>
      </c>
      <c r="F112" s="154">
        <f t="shared" ref="F112" si="53">D112</f>
        <v>1930178</v>
      </c>
      <c r="G112" s="116">
        <v>4497</v>
      </c>
      <c r="H112" s="115">
        <v>10581</v>
      </c>
      <c r="I112" s="141">
        <f t="shared" si="50"/>
        <v>6361</v>
      </c>
      <c r="J112" s="107">
        <v>8717</v>
      </c>
      <c r="K112" s="291">
        <v>0</v>
      </c>
    </row>
    <row r="113" spans="1:11" ht="18" x14ac:dyDescent="0.25">
      <c r="A113" s="67" t="s">
        <v>101</v>
      </c>
      <c r="B113" s="116">
        <v>8931</v>
      </c>
      <c r="C113" s="163">
        <v>18960</v>
      </c>
      <c r="D113" s="116">
        <v>2393597</v>
      </c>
      <c r="E113" s="156">
        <f>D113/B113</f>
        <v>268.00996528944125</v>
      </c>
      <c r="F113" s="154">
        <f>D113</f>
        <v>2393597</v>
      </c>
      <c r="G113" s="116">
        <v>5845</v>
      </c>
      <c r="H113" s="115">
        <v>13115</v>
      </c>
      <c r="I113" s="141">
        <f t="shared" si="50"/>
        <v>8217</v>
      </c>
      <c r="J113" s="107">
        <v>10739</v>
      </c>
      <c r="K113" s="291">
        <v>4</v>
      </c>
    </row>
    <row r="114" spans="1:11" ht="18" x14ac:dyDescent="0.25">
      <c r="A114" s="67" t="s">
        <v>102</v>
      </c>
      <c r="B114" s="116">
        <v>16906</v>
      </c>
      <c r="C114" s="163">
        <v>34200</v>
      </c>
      <c r="D114" s="116">
        <v>4393597</v>
      </c>
      <c r="E114" s="156">
        <f t="shared" ref="E114:E115" si="54">D114/B114</f>
        <v>259.88388737726251</v>
      </c>
      <c r="F114" s="154">
        <f t="shared" ref="F114:F115" si="55">D114</f>
        <v>4393597</v>
      </c>
      <c r="G114" s="116">
        <v>10306</v>
      </c>
      <c r="H114" s="115">
        <v>23894</v>
      </c>
      <c r="I114" s="141">
        <f t="shared" si="50"/>
        <v>14762</v>
      </c>
      <c r="J114" s="107">
        <v>19437</v>
      </c>
      <c r="K114" s="291">
        <v>1</v>
      </c>
    </row>
    <row r="115" spans="1:11" ht="18" x14ac:dyDescent="0.25">
      <c r="A115" s="67" t="s">
        <v>103</v>
      </c>
      <c r="B115" s="116">
        <v>5756</v>
      </c>
      <c r="C115" s="163">
        <v>12173</v>
      </c>
      <c r="D115" s="116">
        <v>1548900</v>
      </c>
      <c r="E115" s="156">
        <f t="shared" si="54"/>
        <v>269.09312022237663</v>
      </c>
      <c r="F115" s="154">
        <f t="shared" si="55"/>
        <v>1548900</v>
      </c>
      <c r="G115" s="116">
        <v>3375</v>
      </c>
      <c r="H115" s="115">
        <v>8798</v>
      </c>
      <c r="I115" s="141">
        <f t="shared" si="50"/>
        <v>5531</v>
      </c>
      <c r="J115" s="107">
        <v>6642</v>
      </c>
      <c r="K115" s="291">
        <v>0</v>
      </c>
    </row>
    <row r="116" spans="1:11" ht="18.75" thickBot="1" x14ac:dyDescent="0.3">
      <c r="A116" s="67" t="s">
        <v>104</v>
      </c>
      <c r="B116" s="157">
        <v>8715</v>
      </c>
      <c r="C116" s="164">
        <v>17258</v>
      </c>
      <c r="D116" s="157">
        <v>2199917</v>
      </c>
      <c r="E116" s="156">
        <f t="shared" ref="E116:E117" si="56">D116/B116</f>
        <v>252.42880091795755</v>
      </c>
      <c r="F116" s="154">
        <f t="shared" ref="F116" si="57">D116</f>
        <v>2199917</v>
      </c>
      <c r="G116" s="116">
        <v>4424</v>
      </c>
      <c r="H116" s="115">
        <v>12834</v>
      </c>
      <c r="I116" s="145">
        <f t="shared" si="50"/>
        <v>7730</v>
      </c>
      <c r="J116" s="292">
        <v>9528</v>
      </c>
      <c r="K116" s="293">
        <v>0</v>
      </c>
    </row>
    <row r="117" spans="1:11" ht="18.75" thickBot="1" x14ac:dyDescent="0.3">
      <c r="A117" s="84" t="s">
        <v>48</v>
      </c>
      <c r="B117" s="131">
        <f>SUM(B103:B116)</f>
        <v>95265</v>
      </c>
      <c r="C117" s="131">
        <f t="shared" ref="C117:D117" si="58">SUM(C103:C116)</f>
        <v>195313</v>
      </c>
      <c r="D117" s="131">
        <f t="shared" si="58"/>
        <v>24818872</v>
      </c>
      <c r="E117" s="90">
        <f t="shared" si="56"/>
        <v>260.52455781241798</v>
      </c>
      <c r="F117" s="132">
        <f t="shared" ref="F117:K117" si="59">SUM(F103:F116)</f>
        <v>24818872</v>
      </c>
      <c r="G117" s="135">
        <f t="shared" si="59"/>
        <v>55724</v>
      </c>
      <c r="H117" s="135">
        <f t="shared" si="59"/>
        <v>139589</v>
      </c>
      <c r="I117" s="89">
        <f t="shared" si="59"/>
        <v>87314</v>
      </c>
      <c r="J117" s="92">
        <f t="shared" si="59"/>
        <v>107978</v>
      </c>
      <c r="K117" s="90">
        <f t="shared" si="59"/>
        <v>21</v>
      </c>
    </row>
    <row r="118" spans="1:11" ht="18.75" thickBot="1" x14ac:dyDescent="0.3">
      <c r="A118" s="146"/>
      <c r="B118" s="147"/>
      <c r="C118" s="147"/>
      <c r="D118" s="147"/>
      <c r="E118" s="148"/>
      <c r="F118" s="147"/>
      <c r="G118" s="137"/>
      <c r="H118" s="137"/>
      <c r="I118" s="81"/>
      <c r="J118" s="81"/>
      <c r="K118" s="81"/>
    </row>
    <row r="119" spans="1:11" ht="18.75" thickBot="1" x14ac:dyDescent="0.3">
      <c r="A119" s="46" t="s">
        <v>105</v>
      </c>
      <c r="B119" s="139"/>
      <c r="C119" s="138"/>
      <c r="D119" s="138"/>
      <c r="E119" s="138"/>
      <c r="F119" s="140"/>
      <c r="G119" s="150"/>
      <c r="H119" s="150"/>
      <c r="I119" s="150"/>
      <c r="J119" s="150"/>
      <c r="K119" s="150"/>
    </row>
    <row r="120" spans="1:11" ht="18" x14ac:dyDescent="0.25">
      <c r="A120" s="54" t="s">
        <v>106</v>
      </c>
      <c r="B120" s="151">
        <v>1749</v>
      </c>
      <c r="C120" s="189">
        <v>3693</v>
      </c>
      <c r="D120" s="320">
        <v>473031</v>
      </c>
      <c r="E120" s="153">
        <f>D120/B120</f>
        <v>270.45797598627786</v>
      </c>
      <c r="F120" s="154">
        <f>D120</f>
        <v>473031</v>
      </c>
      <c r="G120" s="151">
        <v>1367</v>
      </c>
      <c r="H120" s="307">
        <v>2326</v>
      </c>
      <c r="I120" s="60">
        <f>C120-J120-K120</f>
        <v>1580</v>
      </c>
      <c r="J120" s="315">
        <v>2112</v>
      </c>
      <c r="K120" s="301">
        <v>1</v>
      </c>
    </row>
    <row r="121" spans="1:11" ht="18" x14ac:dyDescent="0.25">
      <c r="A121" s="67" t="s">
        <v>107</v>
      </c>
      <c r="B121" s="111">
        <v>9504</v>
      </c>
      <c r="C121" s="162">
        <v>18081</v>
      </c>
      <c r="D121" s="109">
        <v>2308312</v>
      </c>
      <c r="E121" s="156">
        <f t="shared" ref="E121:E126" si="60">D121/B121</f>
        <v>242.87794612794613</v>
      </c>
      <c r="F121" s="154">
        <f t="shared" ref="F121:F124" si="61">D121</f>
        <v>2308312</v>
      </c>
      <c r="G121" s="116">
        <v>5507</v>
      </c>
      <c r="H121" s="115">
        <v>12574</v>
      </c>
      <c r="I121" s="141">
        <f t="shared" ref="I121:I127" si="62">C121-J121-K121</f>
        <v>7488</v>
      </c>
      <c r="J121" s="107">
        <v>10592</v>
      </c>
      <c r="K121" s="291">
        <v>1</v>
      </c>
    </row>
    <row r="122" spans="1:11" ht="18" x14ac:dyDescent="0.25">
      <c r="A122" s="67" t="s">
        <v>108</v>
      </c>
      <c r="B122" s="116">
        <v>1535</v>
      </c>
      <c r="C122" s="163">
        <v>2958</v>
      </c>
      <c r="D122" s="114">
        <v>375110</v>
      </c>
      <c r="E122" s="156">
        <f t="shared" si="60"/>
        <v>244.37133550488599</v>
      </c>
      <c r="F122" s="154">
        <f t="shared" si="61"/>
        <v>375110</v>
      </c>
      <c r="G122" s="116">
        <v>920</v>
      </c>
      <c r="H122" s="115">
        <v>2038</v>
      </c>
      <c r="I122" s="141">
        <f t="shared" si="62"/>
        <v>1232</v>
      </c>
      <c r="J122" s="107">
        <v>1726</v>
      </c>
      <c r="K122" s="291">
        <v>0</v>
      </c>
    </row>
    <row r="123" spans="1:11" ht="18" x14ac:dyDescent="0.25">
      <c r="A123" s="67" t="s">
        <v>109</v>
      </c>
      <c r="B123" s="116">
        <v>8532</v>
      </c>
      <c r="C123" s="163">
        <v>14310</v>
      </c>
      <c r="D123" s="114">
        <v>1838980</v>
      </c>
      <c r="E123" s="156">
        <f t="shared" si="60"/>
        <v>215.53914674167839</v>
      </c>
      <c r="F123" s="154">
        <f t="shared" si="61"/>
        <v>1838980</v>
      </c>
      <c r="G123" s="116">
        <v>3893</v>
      </c>
      <c r="H123" s="115">
        <v>10417</v>
      </c>
      <c r="I123" s="141">
        <f t="shared" si="62"/>
        <v>5905</v>
      </c>
      <c r="J123" s="107">
        <v>8403</v>
      </c>
      <c r="K123" s="291">
        <v>2</v>
      </c>
    </row>
    <row r="124" spans="1:11" ht="18" x14ac:dyDescent="0.25">
      <c r="A124" s="67" t="s">
        <v>110</v>
      </c>
      <c r="B124" s="116">
        <v>11135</v>
      </c>
      <c r="C124" s="163">
        <v>22523</v>
      </c>
      <c r="D124" s="114">
        <v>2868197</v>
      </c>
      <c r="E124" s="156">
        <f t="shared" si="60"/>
        <v>257.58392456219127</v>
      </c>
      <c r="F124" s="154">
        <f t="shared" si="61"/>
        <v>2868197</v>
      </c>
      <c r="G124" s="116">
        <v>7870</v>
      </c>
      <c r="H124" s="115">
        <v>14653</v>
      </c>
      <c r="I124" s="141">
        <f t="shared" si="62"/>
        <v>8819</v>
      </c>
      <c r="J124" s="107">
        <v>13700</v>
      </c>
      <c r="K124" s="291">
        <v>4</v>
      </c>
    </row>
    <row r="125" spans="1:11" ht="18" x14ac:dyDescent="0.25">
      <c r="A125" s="67" t="s">
        <v>111</v>
      </c>
      <c r="B125" s="116">
        <v>9664</v>
      </c>
      <c r="C125" s="163">
        <v>18983</v>
      </c>
      <c r="D125" s="114">
        <v>2401512</v>
      </c>
      <c r="E125" s="156">
        <f t="shared" si="60"/>
        <v>248.50082781456953</v>
      </c>
      <c r="F125" s="154">
        <f>D125</f>
        <v>2401512</v>
      </c>
      <c r="G125" s="116">
        <v>6668</v>
      </c>
      <c r="H125" s="115">
        <v>12315</v>
      </c>
      <c r="I125" s="141">
        <f t="shared" si="62"/>
        <v>7282</v>
      </c>
      <c r="J125" s="107">
        <v>11698</v>
      </c>
      <c r="K125" s="291">
        <v>3</v>
      </c>
    </row>
    <row r="126" spans="1:11" ht="18" x14ac:dyDescent="0.25">
      <c r="A126" s="67" t="s">
        <v>112</v>
      </c>
      <c r="B126" s="116">
        <v>7741</v>
      </c>
      <c r="C126" s="163">
        <v>15730</v>
      </c>
      <c r="D126" s="114">
        <v>2016376</v>
      </c>
      <c r="E126" s="156">
        <f t="shared" si="60"/>
        <v>260.48004133832836</v>
      </c>
      <c r="F126" s="154">
        <f t="shared" ref="F126" si="63">D126</f>
        <v>2016376</v>
      </c>
      <c r="G126" s="116">
        <v>5618</v>
      </c>
      <c r="H126" s="115">
        <v>10112</v>
      </c>
      <c r="I126" s="141">
        <f t="shared" si="62"/>
        <v>6251</v>
      </c>
      <c r="J126" s="107">
        <v>9478</v>
      </c>
      <c r="K126" s="291">
        <v>1</v>
      </c>
    </row>
    <row r="127" spans="1:11" ht="18.75" customHeight="1" thickBot="1" x14ac:dyDescent="0.3">
      <c r="A127" s="169" t="s">
        <v>113</v>
      </c>
      <c r="B127" s="157">
        <v>14310</v>
      </c>
      <c r="C127" s="164">
        <v>26831</v>
      </c>
      <c r="D127" s="143">
        <v>3407992</v>
      </c>
      <c r="E127" s="156">
        <f>D127/B127</f>
        <v>238.15457721872815</v>
      </c>
      <c r="F127" s="154">
        <f>D127</f>
        <v>3407992</v>
      </c>
      <c r="G127" s="157">
        <v>8934</v>
      </c>
      <c r="H127" s="298">
        <v>17897</v>
      </c>
      <c r="I127" s="145">
        <f t="shared" si="62"/>
        <v>10594</v>
      </c>
      <c r="J127" s="292">
        <v>16237</v>
      </c>
      <c r="K127" s="293">
        <v>0</v>
      </c>
    </row>
    <row r="128" spans="1:11" ht="18.75" thickBot="1" x14ac:dyDescent="0.3">
      <c r="A128" s="84" t="s">
        <v>48</v>
      </c>
      <c r="B128" s="131">
        <f t="shared" ref="B128:D128" si="64">SUM(B120:B127)</f>
        <v>64170</v>
      </c>
      <c r="C128" s="131">
        <f t="shared" si="64"/>
        <v>123109</v>
      </c>
      <c r="D128" s="131">
        <f t="shared" si="64"/>
        <v>15689510</v>
      </c>
      <c r="E128" s="90">
        <f t="shared" ref="E128" si="65">D128/B128</f>
        <v>244.49914290166745</v>
      </c>
      <c r="F128" s="132">
        <f t="shared" ref="F128" si="66">D128</f>
        <v>15689510</v>
      </c>
      <c r="G128" s="135">
        <f>SUM(G120:G127)</f>
        <v>40777</v>
      </c>
      <c r="H128" s="135">
        <f>SUM(H120:H127)</f>
        <v>82332</v>
      </c>
      <c r="I128" s="336">
        <f t="shared" ref="I128" si="67">C128-J128</f>
        <v>49163</v>
      </c>
      <c r="J128" s="318">
        <f>SUM(J120:J127)</f>
        <v>73946</v>
      </c>
      <c r="K128" s="290">
        <f>SUM(K120:K127)</f>
        <v>12</v>
      </c>
    </row>
    <row r="129" spans="1:11" ht="18.75" thickBot="1" x14ac:dyDescent="0.3">
      <c r="A129" s="146"/>
      <c r="B129" s="147"/>
      <c r="C129" s="147"/>
      <c r="D129" s="147"/>
      <c r="E129" s="148"/>
      <c r="F129" s="147"/>
      <c r="G129" s="137"/>
      <c r="H129" s="137"/>
      <c r="I129" s="81"/>
      <c r="J129" s="81"/>
      <c r="K129" s="81"/>
    </row>
    <row r="130" spans="1:11" ht="18.75" thickBot="1" x14ac:dyDescent="0.3">
      <c r="A130" s="177" t="s">
        <v>114</v>
      </c>
      <c r="B130" s="133">
        <f t="shared" ref="B130:F130" si="68">SUM(B128+B117+B100+B88+B75+B66+B56+B46+B31+B15)</f>
        <v>667268</v>
      </c>
      <c r="C130" s="133">
        <f t="shared" si="68"/>
        <v>1309636</v>
      </c>
      <c r="D130" s="133">
        <f t="shared" si="68"/>
        <v>166148435</v>
      </c>
      <c r="E130" s="133">
        <v>252.01186960580716</v>
      </c>
      <c r="F130" s="132">
        <f t="shared" si="68"/>
        <v>130273258.3417021</v>
      </c>
      <c r="G130" s="132">
        <f t="shared" ref="G130:K130" si="69">SUM(G128+G117+G100+G88+G75+G66+G56+G46+G31+G15)</f>
        <v>375530</v>
      </c>
      <c r="H130" s="132">
        <f t="shared" si="69"/>
        <v>934106</v>
      </c>
      <c r="I130" s="131">
        <f t="shared" si="69"/>
        <v>579079</v>
      </c>
      <c r="J130" s="178">
        <f t="shared" si="69"/>
        <v>730526</v>
      </c>
      <c r="K130" s="331">
        <f t="shared" si="69"/>
        <v>136</v>
      </c>
    </row>
    <row r="133" spans="1:11" x14ac:dyDescent="0.2">
      <c r="B133" s="180"/>
    </row>
  </sheetData>
  <mergeCells count="3">
    <mergeCell ref="C4:E4"/>
    <mergeCell ref="C2:E2"/>
    <mergeCell ref="C3: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3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8" sqref="E18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6" style="33" customWidth="1"/>
    <col min="4" max="4" width="16.7109375" style="33" bestFit="1" customWidth="1"/>
    <col min="5" max="5" width="13.7109375" style="33" bestFit="1" customWidth="1"/>
    <col min="6" max="6" width="16.7109375" style="33" bestFit="1" customWidth="1"/>
    <col min="7" max="8" width="11.28515625" style="33" bestFit="1" customWidth="1"/>
    <col min="9" max="9" width="12.85546875" style="33" bestFit="1" customWidth="1"/>
    <col min="10" max="10" width="12.28515625" style="33" bestFit="1" customWidth="1"/>
    <col min="11" max="11" width="8.140625" style="33" bestFit="1" customWidth="1"/>
    <col min="12" max="249" width="9.140625" style="33"/>
    <col min="250" max="250" width="18.7109375" style="33" bestFit="1" customWidth="1"/>
    <col min="251" max="251" width="9.140625" style="33"/>
    <col min="252" max="252" width="10.28515625" style="33" customWidth="1"/>
    <col min="253" max="253" width="12.7109375" style="33" bestFit="1" customWidth="1"/>
    <col min="254" max="254" width="10.85546875" style="33" customWidth="1"/>
    <col min="255" max="255" width="19.140625" style="33" bestFit="1" customWidth="1"/>
    <col min="256" max="256" width="9.140625" style="33"/>
    <col min="257" max="257" width="9.42578125" style="33" customWidth="1"/>
    <col min="258" max="258" width="11.140625" style="33" customWidth="1"/>
    <col min="259" max="259" width="10.42578125" style="33" bestFit="1" customWidth="1"/>
    <col min="260" max="260" width="19.140625" style="33" bestFit="1" customWidth="1"/>
    <col min="261" max="261" width="9.140625" style="33"/>
    <col min="262" max="262" width="9.5703125" style="33" customWidth="1"/>
    <col min="263" max="263" width="9.140625" style="33"/>
    <col min="264" max="264" width="10.42578125" style="33" bestFit="1" customWidth="1"/>
    <col min="265" max="505" width="9.140625" style="33"/>
    <col min="506" max="506" width="18.7109375" style="33" bestFit="1" customWidth="1"/>
    <col min="507" max="507" width="9.140625" style="33"/>
    <col min="508" max="508" width="10.28515625" style="33" customWidth="1"/>
    <col min="509" max="509" width="12.7109375" style="33" bestFit="1" customWidth="1"/>
    <col min="510" max="510" width="10.85546875" style="33" customWidth="1"/>
    <col min="511" max="511" width="19.140625" style="33" bestFit="1" customWidth="1"/>
    <col min="512" max="512" width="9.140625" style="33"/>
    <col min="513" max="513" width="9.42578125" style="33" customWidth="1"/>
    <col min="514" max="514" width="11.140625" style="33" customWidth="1"/>
    <col min="515" max="515" width="10.42578125" style="33" bestFit="1" customWidth="1"/>
    <col min="516" max="516" width="19.140625" style="33" bestFit="1" customWidth="1"/>
    <col min="517" max="517" width="9.140625" style="33"/>
    <col min="518" max="518" width="9.5703125" style="33" customWidth="1"/>
    <col min="519" max="519" width="9.140625" style="33"/>
    <col min="520" max="520" width="10.42578125" style="33" bestFit="1" customWidth="1"/>
    <col min="521" max="761" width="9.140625" style="33"/>
    <col min="762" max="762" width="18.7109375" style="33" bestFit="1" customWidth="1"/>
    <col min="763" max="763" width="9.140625" style="33"/>
    <col min="764" max="764" width="10.28515625" style="33" customWidth="1"/>
    <col min="765" max="765" width="12.7109375" style="33" bestFit="1" customWidth="1"/>
    <col min="766" max="766" width="10.85546875" style="33" customWidth="1"/>
    <col min="767" max="767" width="19.140625" style="33" bestFit="1" customWidth="1"/>
    <col min="768" max="768" width="9.140625" style="33"/>
    <col min="769" max="769" width="9.42578125" style="33" customWidth="1"/>
    <col min="770" max="770" width="11.140625" style="33" customWidth="1"/>
    <col min="771" max="771" width="10.42578125" style="33" bestFit="1" customWidth="1"/>
    <col min="772" max="772" width="19.140625" style="33" bestFit="1" customWidth="1"/>
    <col min="773" max="773" width="9.140625" style="33"/>
    <col min="774" max="774" width="9.5703125" style="33" customWidth="1"/>
    <col min="775" max="775" width="9.140625" style="33"/>
    <col min="776" max="776" width="10.42578125" style="33" bestFit="1" customWidth="1"/>
    <col min="777" max="1017" width="9.140625" style="33"/>
    <col min="1018" max="1018" width="18.7109375" style="33" bestFit="1" customWidth="1"/>
    <col min="1019" max="1019" width="9.140625" style="33"/>
    <col min="1020" max="1020" width="10.28515625" style="33" customWidth="1"/>
    <col min="1021" max="1021" width="12.7109375" style="33" bestFit="1" customWidth="1"/>
    <col min="1022" max="1022" width="10.85546875" style="33" customWidth="1"/>
    <col min="1023" max="1023" width="19.140625" style="33" bestFit="1" customWidth="1"/>
    <col min="1024" max="1024" width="9.140625" style="33"/>
    <col min="1025" max="1025" width="9.42578125" style="33" customWidth="1"/>
    <col min="1026" max="1026" width="11.140625" style="33" customWidth="1"/>
    <col min="1027" max="1027" width="10.42578125" style="33" bestFit="1" customWidth="1"/>
    <col min="1028" max="1028" width="19.140625" style="33" bestFit="1" customWidth="1"/>
    <col min="1029" max="1029" width="9.140625" style="33"/>
    <col min="1030" max="1030" width="9.5703125" style="33" customWidth="1"/>
    <col min="1031" max="1031" width="9.140625" style="33"/>
    <col min="1032" max="1032" width="10.42578125" style="33" bestFit="1" customWidth="1"/>
    <col min="1033" max="1273" width="9.140625" style="33"/>
    <col min="1274" max="1274" width="18.7109375" style="33" bestFit="1" customWidth="1"/>
    <col min="1275" max="1275" width="9.140625" style="33"/>
    <col min="1276" max="1276" width="10.28515625" style="33" customWidth="1"/>
    <col min="1277" max="1277" width="12.7109375" style="33" bestFit="1" customWidth="1"/>
    <col min="1278" max="1278" width="10.85546875" style="33" customWidth="1"/>
    <col min="1279" max="1279" width="19.140625" style="33" bestFit="1" customWidth="1"/>
    <col min="1280" max="1280" width="9.140625" style="33"/>
    <col min="1281" max="1281" width="9.42578125" style="33" customWidth="1"/>
    <col min="1282" max="1282" width="11.140625" style="33" customWidth="1"/>
    <col min="1283" max="1283" width="10.42578125" style="33" bestFit="1" customWidth="1"/>
    <col min="1284" max="1284" width="19.140625" style="33" bestFit="1" customWidth="1"/>
    <col min="1285" max="1285" width="9.140625" style="33"/>
    <col min="1286" max="1286" width="9.5703125" style="33" customWidth="1"/>
    <col min="1287" max="1287" width="9.140625" style="33"/>
    <col min="1288" max="1288" width="10.42578125" style="33" bestFit="1" customWidth="1"/>
    <col min="1289" max="1529" width="9.140625" style="33"/>
    <col min="1530" max="1530" width="18.7109375" style="33" bestFit="1" customWidth="1"/>
    <col min="1531" max="1531" width="9.140625" style="33"/>
    <col min="1532" max="1532" width="10.28515625" style="33" customWidth="1"/>
    <col min="1533" max="1533" width="12.7109375" style="33" bestFit="1" customWidth="1"/>
    <col min="1534" max="1534" width="10.85546875" style="33" customWidth="1"/>
    <col min="1535" max="1535" width="19.140625" style="33" bestFit="1" customWidth="1"/>
    <col min="1536" max="1536" width="9.140625" style="33"/>
    <col min="1537" max="1537" width="9.42578125" style="33" customWidth="1"/>
    <col min="1538" max="1538" width="11.140625" style="33" customWidth="1"/>
    <col min="1539" max="1539" width="10.42578125" style="33" bestFit="1" customWidth="1"/>
    <col min="1540" max="1540" width="19.140625" style="33" bestFit="1" customWidth="1"/>
    <col min="1541" max="1541" width="9.140625" style="33"/>
    <col min="1542" max="1542" width="9.5703125" style="33" customWidth="1"/>
    <col min="1543" max="1543" width="9.140625" style="33"/>
    <col min="1544" max="1544" width="10.42578125" style="33" bestFit="1" customWidth="1"/>
    <col min="1545" max="1785" width="9.140625" style="33"/>
    <col min="1786" max="1786" width="18.7109375" style="33" bestFit="1" customWidth="1"/>
    <col min="1787" max="1787" width="9.140625" style="33"/>
    <col min="1788" max="1788" width="10.28515625" style="33" customWidth="1"/>
    <col min="1789" max="1789" width="12.7109375" style="33" bestFit="1" customWidth="1"/>
    <col min="1790" max="1790" width="10.85546875" style="33" customWidth="1"/>
    <col min="1791" max="1791" width="19.140625" style="33" bestFit="1" customWidth="1"/>
    <col min="1792" max="1792" width="9.140625" style="33"/>
    <col min="1793" max="1793" width="9.42578125" style="33" customWidth="1"/>
    <col min="1794" max="1794" width="11.140625" style="33" customWidth="1"/>
    <col min="1795" max="1795" width="10.42578125" style="33" bestFit="1" customWidth="1"/>
    <col min="1796" max="1796" width="19.140625" style="33" bestFit="1" customWidth="1"/>
    <col min="1797" max="1797" width="9.140625" style="33"/>
    <col min="1798" max="1798" width="9.5703125" style="33" customWidth="1"/>
    <col min="1799" max="1799" width="9.140625" style="33"/>
    <col min="1800" max="1800" width="10.42578125" style="33" bestFit="1" customWidth="1"/>
    <col min="1801" max="2041" width="9.140625" style="33"/>
    <col min="2042" max="2042" width="18.7109375" style="33" bestFit="1" customWidth="1"/>
    <col min="2043" max="2043" width="9.140625" style="33"/>
    <col min="2044" max="2044" width="10.28515625" style="33" customWidth="1"/>
    <col min="2045" max="2045" width="12.7109375" style="33" bestFit="1" customWidth="1"/>
    <col min="2046" max="2046" width="10.85546875" style="33" customWidth="1"/>
    <col min="2047" max="2047" width="19.140625" style="33" bestFit="1" customWidth="1"/>
    <col min="2048" max="2048" width="9.140625" style="33"/>
    <col min="2049" max="2049" width="9.42578125" style="33" customWidth="1"/>
    <col min="2050" max="2050" width="11.140625" style="33" customWidth="1"/>
    <col min="2051" max="2051" width="10.42578125" style="33" bestFit="1" customWidth="1"/>
    <col min="2052" max="2052" width="19.140625" style="33" bestFit="1" customWidth="1"/>
    <col min="2053" max="2053" width="9.140625" style="33"/>
    <col min="2054" max="2054" width="9.5703125" style="33" customWidth="1"/>
    <col min="2055" max="2055" width="9.140625" style="33"/>
    <col min="2056" max="2056" width="10.42578125" style="33" bestFit="1" customWidth="1"/>
    <col min="2057" max="2297" width="9.140625" style="33"/>
    <col min="2298" max="2298" width="18.7109375" style="33" bestFit="1" customWidth="1"/>
    <col min="2299" max="2299" width="9.140625" style="33"/>
    <col min="2300" max="2300" width="10.28515625" style="33" customWidth="1"/>
    <col min="2301" max="2301" width="12.7109375" style="33" bestFit="1" customWidth="1"/>
    <col min="2302" max="2302" width="10.85546875" style="33" customWidth="1"/>
    <col min="2303" max="2303" width="19.140625" style="33" bestFit="1" customWidth="1"/>
    <col min="2304" max="2304" width="9.140625" style="33"/>
    <col min="2305" max="2305" width="9.42578125" style="33" customWidth="1"/>
    <col min="2306" max="2306" width="11.140625" style="33" customWidth="1"/>
    <col min="2307" max="2307" width="10.42578125" style="33" bestFit="1" customWidth="1"/>
    <col min="2308" max="2308" width="19.140625" style="33" bestFit="1" customWidth="1"/>
    <col min="2309" max="2309" width="9.140625" style="33"/>
    <col min="2310" max="2310" width="9.5703125" style="33" customWidth="1"/>
    <col min="2311" max="2311" width="9.140625" style="33"/>
    <col min="2312" max="2312" width="10.42578125" style="33" bestFit="1" customWidth="1"/>
    <col min="2313" max="2553" width="9.140625" style="33"/>
    <col min="2554" max="2554" width="18.7109375" style="33" bestFit="1" customWidth="1"/>
    <col min="2555" max="2555" width="9.140625" style="33"/>
    <col min="2556" max="2556" width="10.28515625" style="33" customWidth="1"/>
    <col min="2557" max="2557" width="12.7109375" style="33" bestFit="1" customWidth="1"/>
    <col min="2558" max="2558" width="10.85546875" style="33" customWidth="1"/>
    <col min="2559" max="2559" width="19.140625" style="33" bestFit="1" customWidth="1"/>
    <col min="2560" max="2560" width="9.140625" style="33"/>
    <col min="2561" max="2561" width="9.42578125" style="33" customWidth="1"/>
    <col min="2562" max="2562" width="11.140625" style="33" customWidth="1"/>
    <col min="2563" max="2563" width="10.42578125" style="33" bestFit="1" customWidth="1"/>
    <col min="2564" max="2564" width="19.140625" style="33" bestFit="1" customWidth="1"/>
    <col min="2565" max="2565" width="9.140625" style="33"/>
    <col min="2566" max="2566" width="9.5703125" style="33" customWidth="1"/>
    <col min="2567" max="2567" width="9.140625" style="33"/>
    <col min="2568" max="2568" width="10.42578125" style="33" bestFit="1" customWidth="1"/>
    <col min="2569" max="2809" width="9.140625" style="33"/>
    <col min="2810" max="2810" width="18.7109375" style="33" bestFit="1" customWidth="1"/>
    <col min="2811" max="2811" width="9.140625" style="33"/>
    <col min="2812" max="2812" width="10.28515625" style="33" customWidth="1"/>
    <col min="2813" max="2813" width="12.7109375" style="33" bestFit="1" customWidth="1"/>
    <col min="2814" max="2814" width="10.85546875" style="33" customWidth="1"/>
    <col min="2815" max="2815" width="19.140625" style="33" bestFit="1" customWidth="1"/>
    <col min="2816" max="2816" width="9.140625" style="33"/>
    <col min="2817" max="2817" width="9.42578125" style="33" customWidth="1"/>
    <col min="2818" max="2818" width="11.140625" style="33" customWidth="1"/>
    <col min="2819" max="2819" width="10.42578125" style="33" bestFit="1" customWidth="1"/>
    <col min="2820" max="2820" width="19.140625" style="33" bestFit="1" customWidth="1"/>
    <col min="2821" max="2821" width="9.140625" style="33"/>
    <col min="2822" max="2822" width="9.5703125" style="33" customWidth="1"/>
    <col min="2823" max="2823" width="9.140625" style="33"/>
    <col min="2824" max="2824" width="10.42578125" style="33" bestFit="1" customWidth="1"/>
    <col min="2825" max="3065" width="9.140625" style="33"/>
    <col min="3066" max="3066" width="18.7109375" style="33" bestFit="1" customWidth="1"/>
    <col min="3067" max="3067" width="9.140625" style="33"/>
    <col min="3068" max="3068" width="10.28515625" style="33" customWidth="1"/>
    <col min="3069" max="3069" width="12.7109375" style="33" bestFit="1" customWidth="1"/>
    <col min="3070" max="3070" width="10.85546875" style="33" customWidth="1"/>
    <col min="3071" max="3071" width="19.140625" style="33" bestFit="1" customWidth="1"/>
    <col min="3072" max="3072" width="9.140625" style="33"/>
    <col min="3073" max="3073" width="9.42578125" style="33" customWidth="1"/>
    <col min="3074" max="3074" width="11.140625" style="33" customWidth="1"/>
    <col min="3075" max="3075" width="10.42578125" style="33" bestFit="1" customWidth="1"/>
    <col min="3076" max="3076" width="19.140625" style="33" bestFit="1" customWidth="1"/>
    <col min="3077" max="3077" width="9.140625" style="33"/>
    <col min="3078" max="3078" width="9.5703125" style="33" customWidth="1"/>
    <col min="3079" max="3079" width="9.140625" style="33"/>
    <col min="3080" max="3080" width="10.42578125" style="33" bestFit="1" customWidth="1"/>
    <col min="3081" max="3321" width="9.140625" style="33"/>
    <col min="3322" max="3322" width="18.7109375" style="33" bestFit="1" customWidth="1"/>
    <col min="3323" max="3323" width="9.140625" style="33"/>
    <col min="3324" max="3324" width="10.28515625" style="33" customWidth="1"/>
    <col min="3325" max="3325" width="12.7109375" style="33" bestFit="1" customWidth="1"/>
    <col min="3326" max="3326" width="10.85546875" style="33" customWidth="1"/>
    <col min="3327" max="3327" width="19.140625" style="33" bestFit="1" customWidth="1"/>
    <col min="3328" max="3328" width="9.140625" style="33"/>
    <col min="3329" max="3329" width="9.42578125" style="33" customWidth="1"/>
    <col min="3330" max="3330" width="11.140625" style="33" customWidth="1"/>
    <col min="3331" max="3331" width="10.42578125" style="33" bestFit="1" customWidth="1"/>
    <col min="3332" max="3332" width="19.140625" style="33" bestFit="1" customWidth="1"/>
    <col min="3333" max="3333" width="9.140625" style="33"/>
    <col min="3334" max="3334" width="9.5703125" style="33" customWidth="1"/>
    <col min="3335" max="3335" width="9.140625" style="33"/>
    <col min="3336" max="3336" width="10.42578125" style="33" bestFit="1" customWidth="1"/>
    <col min="3337" max="3577" width="9.140625" style="33"/>
    <col min="3578" max="3578" width="18.7109375" style="33" bestFit="1" customWidth="1"/>
    <col min="3579" max="3579" width="9.140625" style="33"/>
    <col min="3580" max="3580" width="10.28515625" style="33" customWidth="1"/>
    <col min="3581" max="3581" width="12.7109375" style="33" bestFit="1" customWidth="1"/>
    <col min="3582" max="3582" width="10.85546875" style="33" customWidth="1"/>
    <col min="3583" max="3583" width="19.140625" style="33" bestFit="1" customWidth="1"/>
    <col min="3584" max="3584" width="9.140625" style="33"/>
    <col min="3585" max="3585" width="9.42578125" style="33" customWidth="1"/>
    <col min="3586" max="3586" width="11.140625" style="33" customWidth="1"/>
    <col min="3587" max="3587" width="10.42578125" style="33" bestFit="1" customWidth="1"/>
    <col min="3588" max="3588" width="19.140625" style="33" bestFit="1" customWidth="1"/>
    <col min="3589" max="3589" width="9.140625" style="33"/>
    <col min="3590" max="3590" width="9.5703125" style="33" customWidth="1"/>
    <col min="3591" max="3591" width="9.140625" style="33"/>
    <col min="3592" max="3592" width="10.42578125" style="33" bestFit="1" customWidth="1"/>
    <col min="3593" max="3833" width="9.140625" style="33"/>
    <col min="3834" max="3834" width="18.7109375" style="33" bestFit="1" customWidth="1"/>
    <col min="3835" max="3835" width="9.140625" style="33"/>
    <col min="3836" max="3836" width="10.28515625" style="33" customWidth="1"/>
    <col min="3837" max="3837" width="12.7109375" style="33" bestFit="1" customWidth="1"/>
    <col min="3838" max="3838" width="10.85546875" style="33" customWidth="1"/>
    <col min="3839" max="3839" width="19.140625" style="33" bestFit="1" customWidth="1"/>
    <col min="3840" max="3840" width="9.140625" style="33"/>
    <col min="3841" max="3841" width="9.42578125" style="33" customWidth="1"/>
    <col min="3842" max="3842" width="11.140625" style="33" customWidth="1"/>
    <col min="3843" max="3843" width="10.42578125" style="33" bestFit="1" customWidth="1"/>
    <col min="3844" max="3844" width="19.140625" style="33" bestFit="1" customWidth="1"/>
    <col min="3845" max="3845" width="9.140625" style="33"/>
    <col min="3846" max="3846" width="9.5703125" style="33" customWidth="1"/>
    <col min="3847" max="3847" width="9.140625" style="33"/>
    <col min="3848" max="3848" width="10.42578125" style="33" bestFit="1" customWidth="1"/>
    <col min="3849" max="4089" width="9.140625" style="33"/>
    <col min="4090" max="4090" width="18.7109375" style="33" bestFit="1" customWidth="1"/>
    <col min="4091" max="4091" width="9.140625" style="33"/>
    <col min="4092" max="4092" width="10.28515625" style="33" customWidth="1"/>
    <col min="4093" max="4093" width="12.7109375" style="33" bestFit="1" customWidth="1"/>
    <col min="4094" max="4094" width="10.85546875" style="33" customWidth="1"/>
    <col min="4095" max="4095" width="19.140625" style="33" bestFit="1" customWidth="1"/>
    <col min="4096" max="4096" width="9.140625" style="33"/>
    <col min="4097" max="4097" width="9.42578125" style="33" customWidth="1"/>
    <col min="4098" max="4098" width="11.140625" style="33" customWidth="1"/>
    <col min="4099" max="4099" width="10.42578125" style="33" bestFit="1" customWidth="1"/>
    <col min="4100" max="4100" width="19.140625" style="33" bestFit="1" customWidth="1"/>
    <col min="4101" max="4101" width="9.140625" style="33"/>
    <col min="4102" max="4102" width="9.5703125" style="33" customWidth="1"/>
    <col min="4103" max="4103" width="9.140625" style="33"/>
    <col min="4104" max="4104" width="10.42578125" style="33" bestFit="1" customWidth="1"/>
    <col min="4105" max="4345" width="9.140625" style="33"/>
    <col min="4346" max="4346" width="18.7109375" style="33" bestFit="1" customWidth="1"/>
    <col min="4347" max="4347" width="9.140625" style="33"/>
    <col min="4348" max="4348" width="10.28515625" style="33" customWidth="1"/>
    <col min="4349" max="4349" width="12.7109375" style="33" bestFit="1" customWidth="1"/>
    <col min="4350" max="4350" width="10.85546875" style="33" customWidth="1"/>
    <col min="4351" max="4351" width="19.140625" style="33" bestFit="1" customWidth="1"/>
    <col min="4352" max="4352" width="9.140625" style="33"/>
    <col min="4353" max="4353" width="9.42578125" style="33" customWidth="1"/>
    <col min="4354" max="4354" width="11.140625" style="33" customWidth="1"/>
    <col min="4355" max="4355" width="10.42578125" style="33" bestFit="1" customWidth="1"/>
    <col min="4356" max="4356" width="19.140625" style="33" bestFit="1" customWidth="1"/>
    <col min="4357" max="4357" width="9.140625" style="33"/>
    <col min="4358" max="4358" width="9.5703125" style="33" customWidth="1"/>
    <col min="4359" max="4359" width="9.140625" style="33"/>
    <col min="4360" max="4360" width="10.42578125" style="33" bestFit="1" customWidth="1"/>
    <col min="4361" max="4601" width="9.140625" style="33"/>
    <col min="4602" max="4602" width="18.7109375" style="33" bestFit="1" customWidth="1"/>
    <col min="4603" max="4603" width="9.140625" style="33"/>
    <col min="4604" max="4604" width="10.28515625" style="33" customWidth="1"/>
    <col min="4605" max="4605" width="12.7109375" style="33" bestFit="1" customWidth="1"/>
    <col min="4606" max="4606" width="10.85546875" style="33" customWidth="1"/>
    <col min="4607" max="4607" width="19.140625" style="33" bestFit="1" customWidth="1"/>
    <col min="4608" max="4608" width="9.140625" style="33"/>
    <col min="4609" max="4609" width="9.42578125" style="33" customWidth="1"/>
    <col min="4610" max="4610" width="11.140625" style="33" customWidth="1"/>
    <col min="4611" max="4611" width="10.42578125" style="33" bestFit="1" customWidth="1"/>
    <col min="4612" max="4612" width="19.140625" style="33" bestFit="1" customWidth="1"/>
    <col min="4613" max="4613" width="9.140625" style="33"/>
    <col min="4614" max="4614" width="9.5703125" style="33" customWidth="1"/>
    <col min="4615" max="4615" width="9.140625" style="33"/>
    <col min="4616" max="4616" width="10.42578125" style="33" bestFit="1" customWidth="1"/>
    <col min="4617" max="4857" width="9.140625" style="33"/>
    <col min="4858" max="4858" width="18.7109375" style="33" bestFit="1" customWidth="1"/>
    <col min="4859" max="4859" width="9.140625" style="33"/>
    <col min="4860" max="4860" width="10.28515625" style="33" customWidth="1"/>
    <col min="4861" max="4861" width="12.7109375" style="33" bestFit="1" customWidth="1"/>
    <col min="4862" max="4862" width="10.85546875" style="33" customWidth="1"/>
    <col min="4863" max="4863" width="19.140625" style="33" bestFit="1" customWidth="1"/>
    <col min="4864" max="4864" width="9.140625" style="33"/>
    <col min="4865" max="4865" width="9.42578125" style="33" customWidth="1"/>
    <col min="4866" max="4866" width="11.140625" style="33" customWidth="1"/>
    <col min="4867" max="4867" width="10.42578125" style="33" bestFit="1" customWidth="1"/>
    <col min="4868" max="4868" width="19.140625" style="33" bestFit="1" customWidth="1"/>
    <col min="4869" max="4869" width="9.140625" style="33"/>
    <col min="4870" max="4870" width="9.5703125" style="33" customWidth="1"/>
    <col min="4871" max="4871" width="9.140625" style="33"/>
    <col min="4872" max="4872" width="10.42578125" style="33" bestFit="1" customWidth="1"/>
    <col min="4873" max="5113" width="9.140625" style="33"/>
    <col min="5114" max="5114" width="18.7109375" style="33" bestFit="1" customWidth="1"/>
    <col min="5115" max="5115" width="9.140625" style="33"/>
    <col min="5116" max="5116" width="10.28515625" style="33" customWidth="1"/>
    <col min="5117" max="5117" width="12.7109375" style="33" bestFit="1" customWidth="1"/>
    <col min="5118" max="5118" width="10.85546875" style="33" customWidth="1"/>
    <col min="5119" max="5119" width="19.140625" style="33" bestFit="1" customWidth="1"/>
    <col min="5120" max="5120" width="9.140625" style="33"/>
    <col min="5121" max="5121" width="9.42578125" style="33" customWidth="1"/>
    <col min="5122" max="5122" width="11.140625" style="33" customWidth="1"/>
    <col min="5123" max="5123" width="10.42578125" style="33" bestFit="1" customWidth="1"/>
    <col min="5124" max="5124" width="19.140625" style="33" bestFit="1" customWidth="1"/>
    <col min="5125" max="5125" width="9.140625" style="33"/>
    <col min="5126" max="5126" width="9.5703125" style="33" customWidth="1"/>
    <col min="5127" max="5127" width="9.140625" style="33"/>
    <col min="5128" max="5128" width="10.42578125" style="33" bestFit="1" customWidth="1"/>
    <col min="5129" max="5369" width="9.140625" style="33"/>
    <col min="5370" max="5370" width="18.7109375" style="33" bestFit="1" customWidth="1"/>
    <col min="5371" max="5371" width="9.140625" style="33"/>
    <col min="5372" max="5372" width="10.28515625" style="33" customWidth="1"/>
    <col min="5373" max="5373" width="12.7109375" style="33" bestFit="1" customWidth="1"/>
    <col min="5374" max="5374" width="10.85546875" style="33" customWidth="1"/>
    <col min="5375" max="5375" width="19.140625" style="33" bestFit="1" customWidth="1"/>
    <col min="5376" max="5376" width="9.140625" style="33"/>
    <col min="5377" max="5377" width="9.42578125" style="33" customWidth="1"/>
    <col min="5378" max="5378" width="11.140625" style="33" customWidth="1"/>
    <col min="5379" max="5379" width="10.42578125" style="33" bestFit="1" customWidth="1"/>
    <col min="5380" max="5380" width="19.140625" style="33" bestFit="1" customWidth="1"/>
    <col min="5381" max="5381" width="9.140625" style="33"/>
    <col min="5382" max="5382" width="9.5703125" style="33" customWidth="1"/>
    <col min="5383" max="5383" width="9.140625" style="33"/>
    <col min="5384" max="5384" width="10.42578125" style="33" bestFit="1" customWidth="1"/>
    <col min="5385" max="5625" width="9.140625" style="33"/>
    <col min="5626" max="5626" width="18.7109375" style="33" bestFit="1" customWidth="1"/>
    <col min="5627" max="5627" width="9.140625" style="33"/>
    <col min="5628" max="5628" width="10.28515625" style="33" customWidth="1"/>
    <col min="5629" max="5629" width="12.7109375" style="33" bestFit="1" customWidth="1"/>
    <col min="5630" max="5630" width="10.85546875" style="33" customWidth="1"/>
    <col min="5631" max="5631" width="19.140625" style="33" bestFit="1" customWidth="1"/>
    <col min="5632" max="5632" width="9.140625" style="33"/>
    <col min="5633" max="5633" width="9.42578125" style="33" customWidth="1"/>
    <col min="5634" max="5634" width="11.140625" style="33" customWidth="1"/>
    <col min="5635" max="5635" width="10.42578125" style="33" bestFit="1" customWidth="1"/>
    <col min="5636" max="5636" width="19.140625" style="33" bestFit="1" customWidth="1"/>
    <col min="5637" max="5637" width="9.140625" style="33"/>
    <col min="5638" max="5638" width="9.5703125" style="33" customWidth="1"/>
    <col min="5639" max="5639" width="9.140625" style="33"/>
    <col min="5640" max="5640" width="10.42578125" style="33" bestFit="1" customWidth="1"/>
    <col min="5641" max="5881" width="9.140625" style="33"/>
    <col min="5882" max="5882" width="18.7109375" style="33" bestFit="1" customWidth="1"/>
    <col min="5883" max="5883" width="9.140625" style="33"/>
    <col min="5884" max="5884" width="10.28515625" style="33" customWidth="1"/>
    <col min="5885" max="5885" width="12.7109375" style="33" bestFit="1" customWidth="1"/>
    <col min="5886" max="5886" width="10.85546875" style="33" customWidth="1"/>
    <col min="5887" max="5887" width="19.140625" style="33" bestFit="1" customWidth="1"/>
    <col min="5888" max="5888" width="9.140625" style="33"/>
    <col min="5889" max="5889" width="9.42578125" style="33" customWidth="1"/>
    <col min="5890" max="5890" width="11.140625" style="33" customWidth="1"/>
    <col min="5891" max="5891" width="10.42578125" style="33" bestFit="1" customWidth="1"/>
    <col min="5892" max="5892" width="19.140625" style="33" bestFit="1" customWidth="1"/>
    <col min="5893" max="5893" width="9.140625" style="33"/>
    <col min="5894" max="5894" width="9.5703125" style="33" customWidth="1"/>
    <col min="5895" max="5895" width="9.140625" style="33"/>
    <col min="5896" max="5896" width="10.42578125" style="33" bestFit="1" customWidth="1"/>
    <col min="5897" max="6137" width="9.140625" style="33"/>
    <col min="6138" max="6138" width="18.7109375" style="33" bestFit="1" customWidth="1"/>
    <col min="6139" max="6139" width="9.140625" style="33"/>
    <col min="6140" max="6140" width="10.28515625" style="33" customWidth="1"/>
    <col min="6141" max="6141" width="12.7109375" style="33" bestFit="1" customWidth="1"/>
    <col min="6142" max="6142" width="10.85546875" style="33" customWidth="1"/>
    <col min="6143" max="6143" width="19.140625" style="33" bestFit="1" customWidth="1"/>
    <col min="6144" max="6144" width="9.140625" style="33"/>
    <col min="6145" max="6145" width="9.42578125" style="33" customWidth="1"/>
    <col min="6146" max="6146" width="11.140625" style="33" customWidth="1"/>
    <col min="6147" max="6147" width="10.42578125" style="33" bestFit="1" customWidth="1"/>
    <col min="6148" max="6148" width="19.140625" style="33" bestFit="1" customWidth="1"/>
    <col min="6149" max="6149" width="9.140625" style="33"/>
    <col min="6150" max="6150" width="9.5703125" style="33" customWidth="1"/>
    <col min="6151" max="6151" width="9.140625" style="33"/>
    <col min="6152" max="6152" width="10.42578125" style="33" bestFit="1" customWidth="1"/>
    <col min="6153" max="6393" width="9.140625" style="33"/>
    <col min="6394" max="6394" width="18.7109375" style="33" bestFit="1" customWidth="1"/>
    <col min="6395" max="6395" width="9.140625" style="33"/>
    <col min="6396" max="6396" width="10.28515625" style="33" customWidth="1"/>
    <col min="6397" max="6397" width="12.7109375" style="33" bestFit="1" customWidth="1"/>
    <col min="6398" max="6398" width="10.85546875" style="33" customWidth="1"/>
    <col min="6399" max="6399" width="19.140625" style="33" bestFit="1" customWidth="1"/>
    <col min="6400" max="6400" width="9.140625" style="33"/>
    <col min="6401" max="6401" width="9.42578125" style="33" customWidth="1"/>
    <col min="6402" max="6402" width="11.140625" style="33" customWidth="1"/>
    <col min="6403" max="6403" width="10.42578125" style="33" bestFit="1" customWidth="1"/>
    <col min="6404" max="6404" width="19.140625" style="33" bestFit="1" customWidth="1"/>
    <col min="6405" max="6405" width="9.140625" style="33"/>
    <col min="6406" max="6406" width="9.5703125" style="33" customWidth="1"/>
    <col min="6407" max="6407" width="9.140625" style="33"/>
    <col min="6408" max="6408" width="10.42578125" style="33" bestFit="1" customWidth="1"/>
    <col min="6409" max="6649" width="9.140625" style="33"/>
    <col min="6650" max="6650" width="18.7109375" style="33" bestFit="1" customWidth="1"/>
    <col min="6651" max="6651" width="9.140625" style="33"/>
    <col min="6652" max="6652" width="10.28515625" style="33" customWidth="1"/>
    <col min="6653" max="6653" width="12.7109375" style="33" bestFit="1" customWidth="1"/>
    <col min="6654" max="6654" width="10.85546875" style="33" customWidth="1"/>
    <col min="6655" max="6655" width="19.140625" style="33" bestFit="1" customWidth="1"/>
    <col min="6656" max="6656" width="9.140625" style="33"/>
    <col min="6657" max="6657" width="9.42578125" style="33" customWidth="1"/>
    <col min="6658" max="6658" width="11.140625" style="33" customWidth="1"/>
    <col min="6659" max="6659" width="10.42578125" style="33" bestFit="1" customWidth="1"/>
    <col min="6660" max="6660" width="19.140625" style="33" bestFit="1" customWidth="1"/>
    <col min="6661" max="6661" width="9.140625" style="33"/>
    <col min="6662" max="6662" width="9.5703125" style="33" customWidth="1"/>
    <col min="6663" max="6663" width="9.140625" style="33"/>
    <col min="6664" max="6664" width="10.42578125" style="33" bestFit="1" customWidth="1"/>
    <col min="6665" max="6905" width="9.140625" style="33"/>
    <col min="6906" max="6906" width="18.7109375" style="33" bestFit="1" customWidth="1"/>
    <col min="6907" max="6907" width="9.140625" style="33"/>
    <col min="6908" max="6908" width="10.28515625" style="33" customWidth="1"/>
    <col min="6909" max="6909" width="12.7109375" style="33" bestFit="1" customWidth="1"/>
    <col min="6910" max="6910" width="10.85546875" style="33" customWidth="1"/>
    <col min="6911" max="6911" width="19.140625" style="33" bestFit="1" customWidth="1"/>
    <col min="6912" max="6912" width="9.140625" style="33"/>
    <col min="6913" max="6913" width="9.42578125" style="33" customWidth="1"/>
    <col min="6914" max="6914" width="11.140625" style="33" customWidth="1"/>
    <col min="6915" max="6915" width="10.42578125" style="33" bestFit="1" customWidth="1"/>
    <col min="6916" max="6916" width="19.140625" style="33" bestFit="1" customWidth="1"/>
    <col min="6917" max="6917" width="9.140625" style="33"/>
    <col min="6918" max="6918" width="9.5703125" style="33" customWidth="1"/>
    <col min="6919" max="6919" width="9.140625" style="33"/>
    <col min="6920" max="6920" width="10.42578125" style="33" bestFit="1" customWidth="1"/>
    <col min="6921" max="7161" width="9.140625" style="33"/>
    <col min="7162" max="7162" width="18.7109375" style="33" bestFit="1" customWidth="1"/>
    <col min="7163" max="7163" width="9.140625" style="33"/>
    <col min="7164" max="7164" width="10.28515625" style="33" customWidth="1"/>
    <col min="7165" max="7165" width="12.7109375" style="33" bestFit="1" customWidth="1"/>
    <col min="7166" max="7166" width="10.85546875" style="33" customWidth="1"/>
    <col min="7167" max="7167" width="19.140625" style="33" bestFit="1" customWidth="1"/>
    <col min="7168" max="7168" width="9.140625" style="33"/>
    <col min="7169" max="7169" width="9.42578125" style="33" customWidth="1"/>
    <col min="7170" max="7170" width="11.140625" style="33" customWidth="1"/>
    <col min="7171" max="7171" width="10.42578125" style="33" bestFit="1" customWidth="1"/>
    <col min="7172" max="7172" width="19.140625" style="33" bestFit="1" customWidth="1"/>
    <col min="7173" max="7173" width="9.140625" style="33"/>
    <col min="7174" max="7174" width="9.5703125" style="33" customWidth="1"/>
    <col min="7175" max="7175" width="9.140625" style="33"/>
    <col min="7176" max="7176" width="10.42578125" style="33" bestFit="1" customWidth="1"/>
    <col min="7177" max="7417" width="9.140625" style="33"/>
    <col min="7418" max="7418" width="18.7109375" style="33" bestFit="1" customWidth="1"/>
    <col min="7419" max="7419" width="9.140625" style="33"/>
    <col min="7420" max="7420" width="10.28515625" style="33" customWidth="1"/>
    <col min="7421" max="7421" width="12.7109375" style="33" bestFit="1" customWidth="1"/>
    <col min="7422" max="7422" width="10.85546875" style="33" customWidth="1"/>
    <col min="7423" max="7423" width="19.140625" style="33" bestFit="1" customWidth="1"/>
    <col min="7424" max="7424" width="9.140625" style="33"/>
    <col min="7425" max="7425" width="9.42578125" style="33" customWidth="1"/>
    <col min="7426" max="7426" width="11.140625" style="33" customWidth="1"/>
    <col min="7427" max="7427" width="10.42578125" style="33" bestFit="1" customWidth="1"/>
    <col min="7428" max="7428" width="19.140625" style="33" bestFit="1" customWidth="1"/>
    <col min="7429" max="7429" width="9.140625" style="33"/>
    <col min="7430" max="7430" width="9.5703125" style="33" customWidth="1"/>
    <col min="7431" max="7431" width="9.140625" style="33"/>
    <col min="7432" max="7432" width="10.42578125" style="33" bestFit="1" customWidth="1"/>
    <col min="7433" max="7673" width="9.140625" style="33"/>
    <col min="7674" max="7674" width="18.7109375" style="33" bestFit="1" customWidth="1"/>
    <col min="7675" max="7675" width="9.140625" style="33"/>
    <col min="7676" max="7676" width="10.28515625" style="33" customWidth="1"/>
    <col min="7677" max="7677" width="12.7109375" style="33" bestFit="1" customWidth="1"/>
    <col min="7678" max="7678" width="10.85546875" style="33" customWidth="1"/>
    <col min="7679" max="7679" width="19.140625" style="33" bestFit="1" customWidth="1"/>
    <col min="7680" max="7680" width="9.140625" style="33"/>
    <col min="7681" max="7681" width="9.42578125" style="33" customWidth="1"/>
    <col min="7682" max="7682" width="11.140625" style="33" customWidth="1"/>
    <col min="7683" max="7683" width="10.42578125" style="33" bestFit="1" customWidth="1"/>
    <col min="7684" max="7684" width="19.140625" style="33" bestFit="1" customWidth="1"/>
    <col min="7685" max="7685" width="9.140625" style="33"/>
    <col min="7686" max="7686" width="9.5703125" style="33" customWidth="1"/>
    <col min="7687" max="7687" width="9.140625" style="33"/>
    <col min="7688" max="7688" width="10.42578125" style="33" bestFit="1" customWidth="1"/>
    <col min="7689" max="7929" width="9.140625" style="33"/>
    <col min="7930" max="7930" width="18.7109375" style="33" bestFit="1" customWidth="1"/>
    <col min="7931" max="7931" width="9.140625" style="33"/>
    <col min="7932" max="7932" width="10.28515625" style="33" customWidth="1"/>
    <col min="7933" max="7933" width="12.7109375" style="33" bestFit="1" customWidth="1"/>
    <col min="7934" max="7934" width="10.85546875" style="33" customWidth="1"/>
    <col min="7935" max="7935" width="19.140625" style="33" bestFit="1" customWidth="1"/>
    <col min="7936" max="7936" width="9.140625" style="33"/>
    <col min="7937" max="7937" width="9.42578125" style="33" customWidth="1"/>
    <col min="7938" max="7938" width="11.140625" style="33" customWidth="1"/>
    <col min="7939" max="7939" width="10.42578125" style="33" bestFit="1" customWidth="1"/>
    <col min="7940" max="7940" width="19.140625" style="33" bestFit="1" customWidth="1"/>
    <col min="7941" max="7941" width="9.140625" style="33"/>
    <col min="7942" max="7942" width="9.5703125" style="33" customWidth="1"/>
    <col min="7943" max="7943" width="9.140625" style="33"/>
    <col min="7944" max="7944" width="10.42578125" style="33" bestFit="1" customWidth="1"/>
    <col min="7945" max="8185" width="9.140625" style="33"/>
    <col min="8186" max="8186" width="18.7109375" style="33" bestFit="1" customWidth="1"/>
    <col min="8187" max="8187" width="9.140625" style="33"/>
    <col min="8188" max="8188" width="10.28515625" style="33" customWidth="1"/>
    <col min="8189" max="8189" width="12.7109375" style="33" bestFit="1" customWidth="1"/>
    <col min="8190" max="8190" width="10.85546875" style="33" customWidth="1"/>
    <col min="8191" max="8191" width="19.140625" style="33" bestFit="1" customWidth="1"/>
    <col min="8192" max="8192" width="9.140625" style="33"/>
    <col min="8193" max="8193" width="9.42578125" style="33" customWidth="1"/>
    <col min="8194" max="8194" width="11.140625" style="33" customWidth="1"/>
    <col min="8195" max="8195" width="10.42578125" style="33" bestFit="1" customWidth="1"/>
    <col min="8196" max="8196" width="19.140625" style="33" bestFit="1" customWidth="1"/>
    <col min="8197" max="8197" width="9.140625" style="33"/>
    <col min="8198" max="8198" width="9.5703125" style="33" customWidth="1"/>
    <col min="8199" max="8199" width="9.140625" style="33"/>
    <col min="8200" max="8200" width="10.42578125" style="33" bestFit="1" customWidth="1"/>
    <col min="8201" max="8441" width="9.140625" style="33"/>
    <col min="8442" max="8442" width="18.7109375" style="33" bestFit="1" customWidth="1"/>
    <col min="8443" max="8443" width="9.140625" style="33"/>
    <col min="8444" max="8444" width="10.28515625" style="33" customWidth="1"/>
    <col min="8445" max="8445" width="12.7109375" style="33" bestFit="1" customWidth="1"/>
    <col min="8446" max="8446" width="10.85546875" style="33" customWidth="1"/>
    <col min="8447" max="8447" width="19.140625" style="33" bestFit="1" customWidth="1"/>
    <col min="8448" max="8448" width="9.140625" style="33"/>
    <col min="8449" max="8449" width="9.42578125" style="33" customWidth="1"/>
    <col min="8450" max="8450" width="11.140625" style="33" customWidth="1"/>
    <col min="8451" max="8451" width="10.42578125" style="33" bestFit="1" customWidth="1"/>
    <col min="8452" max="8452" width="19.140625" style="33" bestFit="1" customWidth="1"/>
    <col min="8453" max="8453" width="9.140625" style="33"/>
    <col min="8454" max="8454" width="9.5703125" style="33" customWidth="1"/>
    <col min="8455" max="8455" width="9.140625" style="33"/>
    <col min="8456" max="8456" width="10.42578125" style="33" bestFit="1" customWidth="1"/>
    <col min="8457" max="8697" width="9.140625" style="33"/>
    <col min="8698" max="8698" width="18.7109375" style="33" bestFit="1" customWidth="1"/>
    <col min="8699" max="8699" width="9.140625" style="33"/>
    <col min="8700" max="8700" width="10.28515625" style="33" customWidth="1"/>
    <col min="8701" max="8701" width="12.7109375" style="33" bestFit="1" customWidth="1"/>
    <col min="8702" max="8702" width="10.85546875" style="33" customWidth="1"/>
    <col min="8703" max="8703" width="19.140625" style="33" bestFit="1" customWidth="1"/>
    <col min="8704" max="8704" width="9.140625" style="33"/>
    <col min="8705" max="8705" width="9.42578125" style="33" customWidth="1"/>
    <col min="8706" max="8706" width="11.140625" style="33" customWidth="1"/>
    <col min="8707" max="8707" width="10.42578125" style="33" bestFit="1" customWidth="1"/>
    <col min="8708" max="8708" width="19.140625" style="33" bestFit="1" customWidth="1"/>
    <col min="8709" max="8709" width="9.140625" style="33"/>
    <col min="8710" max="8710" width="9.5703125" style="33" customWidth="1"/>
    <col min="8711" max="8711" width="9.140625" style="33"/>
    <col min="8712" max="8712" width="10.42578125" style="33" bestFit="1" customWidth="1"/>
    <col min="8713" max="8953" width="9.140625" style="33"/>
    <col min="8954" max="8954" width="18.7109375" style="33" bestFit="1" customWidth="1"/>
    <col min="8955" max="8955" width="9.140625" style="33"/>
    <col min="8956" max="8956" width="10.28515625" style="33" customWidth="1"/>
    <col min="8957" max="8957" width="12.7109375" style="33" bestFit="1" customWidth="1"/>
    <col min="8958" max="8958" width="10.85546875" style="33" customWidth="1"/>
    <col min="8959" max="8959" width="19.140625" style="33" bestFit="1" customWidth="1"/>
    <col min="8960" max="8960" width="9.140625" style="33"/>
    <col min="8961" max="8961" width="9.42578125" style="33" customWidth="1"/>
    <col min="8962" max="8962" width="11.140625" style="33" customWidth="1"/>
    <col min="8963" max="8963" width="10.42578125" style="33" bestFit="1" customWidth="1"/>
    <col min="8964" max="8964" width="19.140625" style="33" bestFit="1" customWidth="1"/>
    <col min="8965" max="8965" width="9.140625" style="33"/>
    <col min="8966" max="8966" width="9.5703125" style="33" customWidth="1"/>
    <col min="8967" max="8967" width="9.140625" style="33"/>
    <col min="8968" max="8968" width="10.42578125" style="33" bestFit="1" customWidth="1"/>
    <col min="8969" max="9209" width="9.140625" style="33"/>
    <col min="9210" max="9210" width="18.7109375" style="33" bestFit="1" customWidth="1"/>
    <col min="9211" max="9211" width="9.140625" style="33"/>
    <col min="9212" max="9212" width="10.28515625" style="33" customWidth="1"/>
    <col min="9213" max="9213" width="12.7109375" style="33" bestFit="1" customWidth="1"/>
    <col min="9214" max="9214" width="10.85546875" style="33" customWidth="1"/>
    <col min="9215" max="9215" width="19.140625" style="33" bestFit="1" customWidth="1"/>
    <col min="9216" max="9216" width="9.140625" style="33"/>
    <col min="9217" max="9217" width="9.42578125" style="33" customWidth="1"/>
    <col min="9218" max="9218" width="11.140625" style="33" customWidth="1"/>
    <col min="9219" max="9219" width="10.42578125" style="33" bestFit="1" customWidth="1"/>
    <col min="9220" max="9220" width="19.140625" style="33" bestFit="1" customWidth="1"/>
    <col min="9221" max="9221" width="9.140625" style="33"/>
    <col min="9222" max="9222" width="9.5703125" style="33" customWidth="1"/>
    <col min="9223" max="9223" width="9.140625" style="33"/>
    <col min="9224" max="9224" width="10.42578125" style="33" bestFit="1" customWidth="1"/>
    <col min="9225" max="9465" width="9.140625" style="33"/>
    <col min="9466" max="9466" width="18.7109375" style="33" bestFit="1" customWidth="1"/>
    <col min="9467" max="9467" width="9.140625" style="33"/>
    <col min="9468" max="9468" width="10.28515625" style="33" customWidth="1"/>
    <col min="9469" max="9469" width="12.7109375" style="33" bestFit="1" customWidth="1"/>
    <col min="9470" max="9470" width="10.85546875" style="33" customWidth="1"/>
    <col min="9471" max="9471" width="19.140625" style="33" bestFit="1" customWidth="1"/>
    <col min="9472" max="9472" width="9.140625" style="33"/>
    <col min="9473" max="9473" width="9.42578125" style="33" customWidth="1"/>
    <col min="9474" max="9474" width="11.140625" style="33" customWidth="1"/>
    <col min="9475" max="9475" width="10.42578125" style="33" bestFit="1" customWidth="1"/>
    <col min="9476" max="9476" width="19.140625" style="33" bestFit="1" customWidth="1"/>
    <col min="9477" max="9477" width="9.140625" style="33"/>
    <col min="9478" max="9478" width="9.5703125" style="33" customWidth="1"/>
    <col min="9479" max="9479" width="9.140625" style="33"/>
    <col min="9480" max="9480" width="10.42578125" style="33" bestFit="1" customWidth="1"/>
    <col min="9481" max="9721" width="9.140625" style="33"/>
    <col min="9722" max="9722" width="18.7109375" style="33" bestFit="1" customWidth="1"/>
    <col min="9723" max="9723" width="9.140625" style="33"/>
    <col min="9724" max="9724" width="10.28515625" style="33" customWidth="1"/>
    <col min="9725" max="9725" width="12.7109375" style="33" bestFit="1" customWidth="1"/>
    <col min="9726" max="9726" width="10.85546875" style="33" customWidth="1"/>
    <col min="9727" max="9727" width="19.140625" style="33" bestFit="1" customWidth="1"/>
    <col min="9728" max="9728" width="9.140625" style="33"/>
    <col min="9729" max="9729" width="9.42578125" style="33" customWidth="1"/>
    <col min="9730" max="9730" width="11.140625" style="33" customWidth="1"/>
    <col min="9731" max="9731" width="10.42578125" style="33" bestFit="1" customWidth="1"/>
    <col min="9732" max="9732" width="19.140625" style="33" bestFit="1" customWidth="1"/>
    <col min="9733" max="9733" width="9.140625" style="33"/>
    <col min="9734" max="9734" width="9.5703125" style="33" customWidth="1"/>
    <col min="9735" max="9735" width="9.140625" style="33"/>
    <col min="9736" max="9736" width="10.42578125" style="33" bestFit="1" customWidth="1"/>
    <col min="9737" max="9977" width="9.140625" style="33"/>
    <col min="9978" max="9978" width="18.7109375" style="33" bestFit="1" customWidth="1"/>
    <col min="9979" max="9979" width="9.140625" style="33"/>
    <col min="9980" max="9980" width="10.28515625" style="33" customWidth="1"/>
    <col min="9981" max="9981" width="12.7109375" style="33" bestFit="1" customWidth="1"/>
    <col min="9982" max="9982" width="10.85546875" style="33" customWidth="1"/>
    <col min="9983" max="9983" width="19.140625" style="33" bestFit="1" customWidth="1"/>
    <col min="9984" max="9984" width="9.140625" style="33"/>
    <col min="9985" max="9985" width="9.42578125" style="33" customWidth="1"/>
    <col min="9986" max="9986" width="11.140625" style="33" customWidth="1"/>
    <col min="9987" max="9987" width="10.42578125" style="33" bestFit="1" customWidth="1"/>
    <col min="9988" max="9988" width="19.140625" style="33" bestFit="1" customWidth="1"/>
    <col min="9989" max="9989" width="9.140625" style="33"/>
    <col min="9990" max="9990" width="9.5703125" style="33" customWidth="1"/>
    <col min="9991" max="9991" width="9.140625" style="33"/>
    <col min="9992" max="9992" width="10.42578125" style="33" bestFit="1" customWidth="1"/>
    <col min="9993" max="10233" width="9.140625" style="33"/>
    <col min="10234" max="10234" width="18.7109375" style="33" bestFit="1" customWidth="1"/>
    <col min="10235" max="10235" width="9.140625" style="33"/>
    <col min="10236" max="10236" width="10.28515625" style="33" customWidth="1"/>
    <col min="10237" max="10237" width="12.7109375" style="33" bestFit="1" customWidth="1"/>
    <col min="10238" max="10238" width="10.85546875" style="33" customWidth="1"/>
    <col min="10239" max="10239" width="19.140625" style="33" bestFit="1" customWidth="1"/>
    <col min="10240" max="10240" width="9.140625" style="33"/>
    <col min="10241" max="10241" width="9.42578125" style="33" customWidth="1"/>
    <col min="10242" max="10242" width="11.140625" style="33" customWidth="1"/>
    <col min="10243" max="10243" width="10.42578125" style="33" bestFit="1" customWidth="1"/>
    <col min="10244" max="10244" width="19.140625" style="33" bestFit="1" customWidth="1"/>
    <col min="10245" max="10245" width="9.140625" style="33"/>
    <col min="10246" max="10246" width="9.5703125" style="33" customWidth="1"/>
    <col min="10247" max="10247" width="9.140625" style="33"/>
    <col min="10248" max="10248" width="10.42578125" style="33" bestFit="1" customWidth="1"/>
    <col min="10249" max="10489" width="9.140625" style="33"/>
    <col min="10490" max="10490" width="18.7109375" style="33" bestFit="1" customWidth="1"/>
    <col min="10491" max="10491" width="9.140625" style="33"/>
    <col min="10492" max="10492" width="10.28515625" style="33" customWidth="1"/>
    <col min="10493" max="10493" width="12.7109375" style="33" bestFit="1" customWidth="1"/>
    <col min="10494" max="10494" width="10.85546875" style="33" customWidth="1"/>
    <col min="10495" max="10495" width="19.140625" style="33" bestFit="1" customWidth="1"/>
    <col min="10496" max="10496" width="9.140625" style="33"/>
    <col min="10497" max="10497" width="9.42578125" style="33" customWidth="1"/>
    <col min="10498" max="10498" width="11.140625" style="33" customWidth="1"/>
    <col min="10499" max="10499" width="10.42578125" style="33" bestFit="1" customWidth="1"/>
    <col min="10500" max="10500" width="19.140625" style="33" bestFit="1" customWidth="1"/>
    <col min="10501" max="10501" width="9.140625" style="33"/>
    <col min="10502" max="10502" width="9.5703125" style="33" customWidth="1"/>
    <col min="10503" max="10503" width="9.140625" style="33"/>
    <col min="10504" max="10504" width="10.42578125" style="33" bestFit="1" customWidth="1"/>
    <col min="10505" max="10745" width="9.140625" style="33"/>
    <col min="10746" max="10746" width="18.7109375" style="33" bestFit="1" customWidth="1"/>
    <col min="10747" max="10747" width="9.140625" style="33"/>
    <col min="10748" max="10748" width="10.28515625" style="33" customWidth="1"/>
    <col min="10749" max="10749" width="12.7109375" style="33" bestFit="1" customWidth="1"/>
    <col min="10750" max="10750" width="10.85546875" style="33" customWidth="1"/>
    <col min="10751" max="10751" width="19.140625" style="33" bestFit="1" customWidth="1"/>
    <col min="10752" max="10752" width="9.140625" style="33"/>
    <col min="10753" max="10753" width="9.42578125" style="33" customWidth="1"/>
    <col min="10754" max="10754" width="11.140625" style="33" customWidth="1"/>
    <col min="10755" max="10755" width="10.42578125" style="33" bestFit="1" customWidth="1"/>
    <col min="10756" max="10756" width="19.140625" style="33" bestFit="1" customWidth="1"/>
    <col min="10757" max="10757" width="9.140625" style="33"/>
    <col min="10758" max="10758" width="9.5703125" style="33" customWidth="1"/>
    <col min="10759" max="10759" width="9.140625" style="33"/>
    <col min="10760" max="10760" width="10.42578125" style="33" bestFit="1" customWidth="1"/>
    <col min="10761" max="11001" width="9.140625" style="33"/>
    <col min="11002" max="11002" width="18.7109375" style="33" bestFit="1" customWidth="1"/>
    <col min="11003" max="11003" width="9.140625" style="33"/>
    <col min="11004" max="11004" width="10.28515625" style="33" customWidth="1"/>
    <col min="11005" max="11005" width="12.7109375" style="33" bestFit="1" customWidth="1"/>
    <col min="11006" max="11006" width="10.85546875" style="33" customWidth="1"/>
    <col min="11007" max="11007" width="19.140625" style="33" bestFit="1" customWidth="1"/>
    <col min="11008" max="11008" width="9.140625" style="33"/>
    <col min="11009" max="11009" width="9.42578125" style="33" customWidth="1"/>
    <col min="11010" max="11010" width="11.140625" style="33" customWidth="1"/>
    <col min="11011" max="11011" width="10.42578125" style="33" bestFit="1" customWidth="1"/>
    <col min="11012" max="11012" width="19.140625" style="33" bestFit="1" customWidth="1"/>
    <col min="11013" max="11013" width="9.140625" style="33"/>
    <col min="11014" max="11014" width="9.5703125" style="33" customWidth="1"/>
    <col min="11015" max="11015" width="9.140625" style="33"/>
    <col min="11016" max="11016" width="10.42578125" style="33" bestFit="1" customWidth="1"/>
    <col min="11017" max="11257" width="9.140625" style="33"/>
    <col min="11258" max="11258" width="18.7109375" style="33" bestFit="1" customWidth="1"/>
    <col min="11259" max="11259" width="9.140625" style="33"/>
    <col min="11260" max="11260" width="10.28515625" style="33" customWidth="1"/>
    <col min="11261" max="11261" width="12.7109375" style="33" bestFit="1" customWidth="1"/>
    <col min="11262" max="11262" width="10.85546875" style="33" customWidth="1"/>
    <col min="11263" max="11263" width="19.140625" style="33" bestFit="1" customWidth="1"/>
    <col min="11264" max="11264" width="9.140625" style="33"/>
    <col min="11265" max="11265" width="9.42578125" style="33" customWidth="1"/>
    <col min="11266" max="11266" width="11.140625" style="33" customWidth="1"/>
    <col min="11267" max="11267" width="10.42578125" style="33" bestFit="1" customWidth="1"/>
    <col min="11268" max="11268" width="19.140625" style="33" bestFit="1" customWidth="1"/>
    <col min="11269" max="11269" width="9.140625" style="33"/>
    <col min="11270" max="11270" width="9.5703125" style="33" customWidth="1"/>
    <col min="11271" max="11271" width="9.140625" style="33"/>
    <col min="11272" max="11272" width="10.42578125" style="33" bestFit="1" customWidth="1"/>
    <col min="11273" max="11513" width="9.140625" style="33"/>
    <col min="11514" max="11514" width="18.7109375" style="33" bestFit="1" customWidth="1"/>
    <col min="11515" max="11515" width="9.140625" style="33"/>
    <col min="11516" max="11516" width="10.28515625" style="33" customWidth="1"/>
    <col min="11517" max="11517" width="12.7109375" style="33" bestFit="1" customWidth="1"/>
    <col min="11518" max="11518" width="10.85546875" style="33" customWidth="1"/>
    <col min="11519" max="11519" width="19.140625" style="33" bestFit="1" customWidth="1"/>
    <col min="11520" max="11520" width="9.140625" style="33"/>
    <col min="11521" max="11521" width="9.42578125" style="33" customWidth="1"/>
    <col min="11522" max="11522" width="11.140625" style="33" customWidth="1"/>
    <col min="11523" max="11523" width="10.42578125" style="33" bestFit="1" customWidth="1"/>
    <col min="11524" max="11524" width="19.140625" style="33" bestFit="1" customWidth="1"/>
    <col min="11525" max="11525" width="9.140625" style="33"/>
    <col min="11526" max="11526" width="9.5703125" style="33" customWidth="1"/>
    <col min="11527" max="11527" width="9.140625" style="33"/>
    <col min="11528" max="11528" width="10.42578125" style="33" bestFit="1" customWidth="1"/>
    <col min="11529" max="11769" width="9.140625" style="33"/>
    <col min="11770" max="11770" width="18.7109375" style="33" bestFit="1" customWidth="1"/>
    <col min="11771" max="11771" width="9.140625" style="33"/>
    <col min="11772" max="11772" width="10.28515625" style="33" customWidth="1"/>
    <col min="11773" max="11773" width="12.7109375" style="33" bestFit="1" customWidth="1"/>
    <col min="11774" max="11774" width="10.85546875" style="33" customWidth="1"/>
    <col min="11775" max="11775" width="19.140625" style="33" bestFit="1" customWidth="1"/>
    <col min="11776" max="11776" width="9.140625" style="33"/>
    <col min="11777" max="11777" width="9.42578125" style="33" customWidth="1"/>
    <col min="11778" max="11778" width="11.140625" style="33" customWidth="1"/>
    <col min="11779" max="11779" width="10.42578125" style="33" bestFit="1" customWidth="1"/>
    <col min="11780" max="11780" width="19.140625" style="33" bestFit="1" customWidth="1"/>
    <col min="11781" max="11781" width="9.140625" style="33"/>
    <col min="11782" max="11782" width="9.5703125" style="33" customWidth="1"/>
    <col min="11783" max="11783" width="9.140625" style="33"/>
    <col min="11784" max="11784" width="10.42578125" style="33" bestFit="1" customWidth="1"/>
    <col min="11785" max="12025" width="9.140625" style="33"/>
    <col min="12026" max="12026" width="18.7109375" style="33" bestFit="1" customWidth="1"/>
    <col min="12027" max="12027" width="9.140625" style="33"/>
    <col min="12028" max="12028" width="10.28515625" style="33" customWidth="1"/>
    <col min="12029" max="12029" width="12.7109375" style="33" bestFit="1" customWidth="1"/>
    <col min="12030" max="12030" width="10.85546875" style="33" customWidth="1"/>
    <col min="12031" max="12031" width="19.140625" style="33" bestFit="1" customWidth="1"/>
    <col min="12032" max="12032" width="9.140625" style="33"/>
    <col min="12033" max="12033" width="9.42578125" style="33" customWidth="1"/>
    <col min="12034" max="12034" width="11.140625" style="33" customWidth="1"/>
    <col min="12035" max="12035" width="10.42578125" style="33" bestFit="1" customWidth="1"/>
    <col min="12036" max="12036" width="19.140625" style="33" bestFit="1" customWidth="1"/>
    <col min="12037" max="12037" width="9.140625" style="33"/>
    <col min="12038" max="12038" width="9.5703125" style="33" customWidth="1"/>
    <col min="12039" max="12039" width="9.140625" style="33"/>
    <col min="12040" max="12040" width="10.42578125" style="33" bestFit="1" customWidth="1"/>
    <col min="12041" max="12281" width="9.140625" style="33"/>
    <col min="12282" max="12282" width="18.7109375" style="33" bestFit="1" customWidth="1"/>
    <col min="12283" max="12283" width="9.140625" style="33"/>
    <col min="12284" max="12284" width="10.28515625" style="33" customWidth="1"/>
    <col min="12285" max="12285" width="12.7109375" style="33" bestFit="1" customWidth="1"/>
    <col min="12286" max="12286" width="10.85546875" style="33" customWidth="1"/>
    <col min="12287" max="12287" width="19.140625" style="33" bestFit="1" customWidth="1"/>
    <col min="12288" max="12288" width="9.140625" style="33"/>
    <col min="12289" max="12289" width="9.42578125" style="33" customWidth="1"/>
    <col min="12290" max="12290" width="11.140625" style="33" customWidth="1"/>
    <col min="12291" max="12291" width="10.42578125" style="33" bestFit="1" customWidth="1"/>
    <col min="12292" max="12292" width="19.140625" style="33" bestFit="1" customWidth="1"/>
    <col min="12293" max="12293" width="9.140625" style="33"/>
    <col min="12294" max="12294" width="9.5703125" style="33" customWidth="1"/>
    <col min="12295" max="12295" width="9.140625" style="33"/>
    <col min="12296" max="12296" width="10.42578125" style="33" bestFit="1" customWidth="1"/>
    <col min="12297" max="12537" width="9.140625" style="33"/>
    <col min="12538" max="12538" width="18.7109375" style="33" bestFit="1" customWidth="1"/>
    <col min="12539" max="12539" width="9.140625" style="33"/>
    <col min="12540" max="12540" width="10.28515625" style="33" customWidth="1"/>
    <col min="12541" max="12541" width="12.7109375" style="33" bestFit="1" customWidth="1"/>
    <col min="12542" max="12542" width="10.85546875" style="33" customWidth="1"/>
    <col min="12543" max="12543" width="19.140625" style="33" bestFit="1" customWidth="1"/>
    <col min="12544" max="12544" width="9.140625" style="33"/>
    <col min="12545" max="12545" width="9.42578125" style="33" customWidth="1"/>
    <col min="12546" max="12546" width="11.140625" style="33" customWidth="1"/>
    <col min="12547" max="12547" width="10.42578125" style="33" bestFit="1" customWidth="1"/>
    <col min="12548" max="12548" width="19.140625" style="33" bestFit="1" customWidth="1"/>
    <col min="12549" max="12549" width="9.140625" style="33"/>
    <col min="12550" max="12550" width="9.5703125" style="33" customWidth="1"/>
    <col min="12551" max="12551" width="9.140625" style="33"/>
    <col min="12552" max="12552" width="10.42578125" style="33" bestFit="1" customWidth="1"/>
    <col min="12553" max="12793" width="9.140625" style="33"/>
    <col min="12794" max="12794" width="18.7109375" style="33" bestFit="1" customWidth="1"/>
    <col min="12795" max="12795" width="9.140625" style="33"/>
    <col min="12796" max="12796" width="10.28515625" style="33" customWidth="1"/>
    <col min="12797" max="12797" width="12.7109375" style="33" bestFit="1" customWidth="1"/>
    <col min="12798" max="12798" width="10.85546875" style="33" customWidth="1"/>
    <col min="12799" max="12799" width="19.140625" style="33" bestFit="1" customWidth="1"/>
    <col min="12800" max="12800" width="9.140625" style="33"/>
    <col min="12801" max="12801" width="9.42578125" style="33" customWidth="1"/>
    <col min="12802" max="12802" width="11.140625" style="33" customWidth="1"/>
    <col min="12803" max="12803" width="10.42578125" style="33" bestFit="1" customWidth="1"/>
    <col min="12804" max="12804" width="19.140625" style="33" bestFit="1" customWidth="1"/>
    <col min="12805" max="12805" width="9.140625" style="33"/>
    <col min="12806" max="12806" width="9.5703125" style="33" customWidth="1"/>
    <col min="12807" max="12807" width="9.140625" style="33"/>
    <col min="12808" max="12808" width="10.42578125" style="33" bestFit="1" customWidth="1"/>
    <col min="12809" max="13049" width="9.140625" style="33"/>
    <col min="13050" max="13050" width="18.7109375" style="33" bestFit="1" customWidth="1"/>
    <col min="13051" max="13051" width="9.140625" style="33"/>
    <col min="13052" max="13052" width="10.28515625" style="33" customWidth="1"/>
    <col min="13053" max="13053" width="12.7109375" style="33" bestFit="1" customWidth="1"/>
    <col min="13054" max="13054" width="10.85546875" style="33" customWidth="1"/>
    <col min="13055" max="13055" width="19.140625" style="33" bestFit="1" customWidth="1"/>
    <col min="13056" max="13056" width="9.140625" style="33"/>
    <col min="13057" max="13057" width="9.42578125" style="33" customWidth="1"/>
    <col min="13058" max="13058" width="11.140625" style="33" customWidth="1"/>
    <col min="13059" max="13059" width="10.42578125" style="33" bestFit="1" customWidth="1"/>
    <col min="13060" max="13060" width="19.140625" style="33" bestFit="1" customWidth="1"/>
    <col min="13061" max="13061" width="9.140625" style="33"/>
    <col min="13062" max="13062" width="9.5703125" style="33" customWidth="1"/>
    <col min="13063" max="13063" width="9.140625" style="33"/>
    <col min="13064" max="13064" width="10.42578125" style="33" bestFit="1" customWidth="1"/>
    <col min="13065" max="13305" width="9.140625" style="33"/>
    <col min="13306" max="13306" width="18.7109375" style="33" bestFit="1" customWidth="1"/>
    <col min="13307" max="13307" width="9.140625" style="33"/>
    <col min="13308" max="13308" width="10.28515625" style="33" customWidth="1"/>
    <col min="13309" max="13309" width="12.7109375" style="33" bestFit="1" customWidth="1"/>
    <col min="13310" max="13310" width="10.85546875" style="33" customWidth="1"/>
    <col min="13311" max="13311" width="19.140625" style="33" bestFit="1" customWidth="1"/>
    <col min="13312" max="13312" width="9.140625" style="33"/>
    <col min="13313" max="13313" width="9.42578125" style="33" customWidth="1"/>
    <col min="13314" max="13314" width="11.140625" style="33" customWidth="1"/>
    <col min="13315" max="13315" width="10.42578125" style="33" bestFit="1" customWidth="1"/>
    <col min="13316" max="13316" width="19.140625" style="33" bestFit="1" customWidth="1"/>
    <col min="13317" max="13317" width="9.140625" style="33"/>
    <col min="13318" max="13318" width="9.5703125" style="33" customWidth="1"/>
    <col min="13319" max="13319" width="9.140625" style="33"/>
    <col min="13320" max="13320" width="10.42578125" style="33" bestFit="1" customWidth="1"/>
    <col min="13321" max="13561" width="9.140625" style="33"/>
    <col min="13562" max="13562" width="18.7109375" style="33" bestFit="1" customWidth="1"/>
    <col min="13563" max="13563" width="9.140625" style="33"/>
    <col min="13564" max="13564" width="10.28515625" style="33" customWidth="1"/>
    <col min="13565" max="13565" width="12.7109375" style="33" bestFit="1" customWidth="1"/>
    <col min="13566" max="13566" width="10.85546875" style="33" customWidth="1"/>
    <col min="13567" max="13567" width="19.140625" style="33" bestFit="1" customWidth="1"/>
    <col min="13568" max="13568" width="9.140625" style="33"/>
    <col min="13569" max="13569" width="9.42578125" style="33" customWidth="1"/>
    <col min="13570" max="13570" width="11.140625" style="33" customWidth="1"/>
    <col min="13571" max="13571" width="10.42578125" style="33" bestFit="1" customWidth="1"/>
    <col min="13572" max="13572" width="19.140625" style="33" bestFit="1" customWidth="1"/>
    <col min="13573" max="13573" width="9.140625" style="33"/>
    <col min="13574" max="13574" width="9.5703125" style="33" customWidth="1"/>
    <col min="13575" max="13575" width="9.140625" style="33"/>
    <col min="13576" max="13576" width="10.42578125" style="33" bestFit="1" customWidth="1"/>
    <col min="13577" max="13817" width="9.140625" style="33"/>
    <col min="13818" max="13818" width="18.7109375" style="33" bestFit="1" customWidth="1"/>
    <col min="13819" max="13819" width="9.140625" style="33"/>
    <col min="13820" max="13820" width="10.28515625" style="33" customWidth="1"/>
    <col min="13821" max="13821" width="12.7109375" style="33" bestFit="1" customWidth="1"/>
    <col min="13822" max="13822" width="10.85546875" style="33" customWidth="1"/>
    <col min="13823" max="13823" width="19.140625" style="33" bestFit="1" customWidth="1"/>
    <col min="13824" max="13824" width="9.140625" style="33"/>
    <col min="13825" max="13825" width="9.42578125" style="33" customWidth="1"/>
    <col min="13826" max="13826" width="11.140625" style="33" customWidth="1"/>
    <col min="13827" max="13827" width="10.42578125" style="33" bestFit="1" customWidth="1"/>
    <col min="13828" max="13828" width="19.140625" style="33" bestFit="1" customWidth="1"/>
    <col min="13829" max="13829" width="9.140625" style="33"/>
    <col min="13830" max="13830" width="9.5703125" style="33" customWidth="1"/>
    <col min="13831" max="13831" width="9.140625" style="33"/>
    <col min="13832" max="13832" width="10.42578125" style="33" bestFit="1" customWidth="1"/>
    <col min="13833" max="14073" width="9.140625" style="33"/>
    <col min="14074" max="14074" width="18.7109375" style="33" bestFit="1" customWidth="1"/>
    <col min="14075" max="14075" width="9.140625" style="33"/>
    <col min="14076" max="14076" width="10.28515625" style="33" customWidth="1"/>
    <col min="14077" max="14077" width="12.7109375" style="33" bestFit="1" customWidth="1"/>
    <col min="14078" max="14078" width="10.85546875" style="33" customWidth="1"/>
    <col min="14079" max="14079" width="19.140625" style="33" bestFit="1" customWidth="1"/>
    <col min="14080" max="14080" width="9.140625" style="33"/>
    <col min="14081" max="14081" width="9.42578125" style="33" customWidth="1"/>
    <col min="14082" max="14082" width="11.140625" style="33" customWidth="1"/>
    <col min="14083" max="14083" width="10.42578125" style="33" bestFit="1" customWidth="1"/>
    <col min="14084" max="14084" width="19.140625" style="33" bestFit="1" customWidth="1"/>
    <col min="14085" max="14085" width="9.140625" style="33"/>
    <col min="14086" max="14086" width="9.5703125" style="33" customWidth="1"/>
    <col min="14087" max="14087" width="9.140625" style="33"/>
    <col min="14088" max="14088" width="10.42578125" style="33" bestFit="1" customWidth="1"/>
    <col min="14089" max="14329" width="9.140625" style="33"/>
    <col min="14330" max="14330" width="18.7109375" style="33" bestFit="1" customWidth="1"/>
    <col min="14331" max="14331" width="9.140625" style="33"/>
    <col min="14332" max="14332" width="10.28515625" style="33" customWidth="1"/>
    <col min="14333" max="14333" width="12.7109375" style="33" bestFit="1" customWidth="1"/>
    <col min="14334" max="14334" width="10.85546875" style="33" customWidth="1"/>
    <col min="14335" max="14335" width="19.140625" style="33" bestFit="1" customWidth="1"/>
    <col min="14336" max="14336" width="9.140625" style="33"/>
    <col min="14337" max="14337" width="9.42578125" style="33" customWidth="1"/>
    <col min="14338" max="14338" width="11.140625" style="33" customWidth="1"/>
    <col min="14339" max="14339" width="10.42578125" style="33" bestFit="1" customWidth="1"/>
    <col min="14340" max="14340" width="19.140625" style="33" bestFit="1" customWidth="1"/>
    <col min="14341" max="14341" width="9.140625" style="33"/>
    <col min="14342" max="14342" width="9.5703125" style="33" customWidth="1"/>
    <col min="14343" max="14343" width="9.140625" style="33"/>
    <col min="14344" max="14344" width="10.42578125" style="33" bestFit="1" customWidth="1"/>
    <col min="14345" max="14585" width="9.140625" style="33"/>
    <col min="14586" max="14586" width="18.7109375" style="33" bestFit="1" customWidth="1"/>
    <col min="14587" max="14587" width="9.140625" style="33"/>
    <col min="14588" max="14588" width="10.28515625" style="33" customWidth="1"/>
    <col min="14589" max="14589" width="12.7109375" style="33" bestFit="1" customWidth="1"/>
    <col min="14590" max="14590" width="10.85546875" style="33" customWidth="1"/>
    <col min="14591" max="14591" width="19.140625" style="33" bestFit="1" customWidth="1"/>
    <col min="14592" max="14592" width="9.140625" style="33"/>
    <col min="14593" max="14593" width="9.42578125" style="33" customWidth="1"/>
    <col min="14594" max="14594" width="11.140625" style="33" customWidth="1"/>
    <col min="14595" max="14595" width="10.42578125" style="33" bestFit="1" customWidth="1"/>
    <col min="14596" max="14596" width="19.140625" style="33" bestFit="1" customWidth="1"/>
    <col min="14597" max="14597" width="9.140625" style="33"/>
    <col min="14598" max="14598" width="9.5703125" style="33" customWidth="1"/>
    <col min="14599" max="14599" width="9.140625" style="33"/>
    <col min="14600" max="14600" width="10.42578125" style="33" bestFit="1" customWidth="1"/>
    <col min="14601" max="14841" width="9.140625" style="33"/>
    <col min="14842" max="14842" width="18.7109375" style="33" bestFit="1" customWidth="1"/>
    <col min="14843" max="14843" width="9.140625" style="33"/>
    <col min="14844" max="14844" width="10.28515625" style="33" customWidth="1"/>
    <col min="14845" max="14845" width="12.7109375" style="33" bestFit="1" customWidth="1"/>
    <col min="14846" max="14846" width="10.85546875" style="33" customWidth="1"/>
    <col min="14847" max="14847" width="19.140625" style="33" bestFit="1" customWidth="1"/>
    <col min="14848" max="14848" width="9.140625" style="33"/>
    <col min="14849" max="14849" width="9.42578125" style="33" customWidth="1"/>
    <col min="14850" max="14850" width="11.140625" style="33" customWidth="1"/>
    <col min="14851" max="14851" width="10.42578125" style="33" bestFit="1" customWidth="1"/>
    <col min="14852" max="14852" width="19.140625" style="33" bestFit="1" customWidth="1"/>
    <col min="14853" max="14853" width="9.140625" style="33"/>
    <col min="14854" max="14854" width="9.5703125" style="33" customWidth="1"/>
    <col min="14855" max="14855" width="9.140625" style="33"/>
    <col min="14856" max="14856" width="10.42578125" style="33" bestFit="1" customWidth="1"/>
    <col min="14857" max="15097" width="9.140625" style="33"/>
    <col min="15098" max="15098" width="18.7109375" style="33" bestFit="1" customWidth="1"/>
    <col min="15099" max="15099" width="9.140625" style="33"/>
    <col min="15100" max="15100" width="10.28515625" style="33" customWidth="1"/>
    <col min="15101" max="15101" width="12.7109375" style="33" bestFit="1" customWidth="1"/>
    <col min="15102" max="15102" width="10.85546875" style="33" customWidth="1"/>
    <col min="15103" max="15103" width="19.140625" style="33" bestFit="1" customWidth="1"/>
    <col min="15104" max="15104" width="9.140625" style="33"/>
    <col min="15105" max="15105" width="9.42578125" style="33" customWidth="1"/>
    <col min="15106" max="15106" width="11.140625" style="33" customWidth="1"/>
    <col min="15107" max="15107" width="10.42578125" style="33" bestFit="1" customWidth="1"/>
    <col min="15108" max="15108" width="19.140625" style="33" bestFit="1" customWidth="1"/>
    <col min="15109" max="15109" width="9.140625" style="33"/>
    <col min="15110" max="15110" width="9.5703125" style="33" customWidth="1"/>
    <col min="15111" max="15111" width="9.140625" style="33"/>
    <col min="15112" max="15112" width="10.42578125" style="33" bestFit="1" customWidth="1"/>
    <col min="15113" max="15353" width="9.140625" style="33"/>
    <col min="15354" max="15354" width="18.7109375" style="33" bestFit="1" customWidth="1"/>
    <col min="15355" max="15355" width="9.140625" style="33"/>
    <col min="15356" max="15356" width="10.28515625" style="33" customWidth="1"/>
    <col min="15357" max="15357" width="12.7109375" style="33" bestFit="1" customWidth="1"/>
    <col min="15358" max="15358" width="10.85546875" style="33" customWidth="1"/>
    <col min="15359" max="15359" width="19.140625" style="33" bestFit="1" customWidth="1"/>
    <col min="15360" max="15360" width="9.140625" style="33"/>
    <col min="15361" max="15361" width="9.42578125" style="33" customWidth="1"/>
    <col min="15362" max="15362" width="11.140625" style="33" customWidth="1"/>
    <col min="15363" max="15363" width="10.42578125" style="33" bestFit="1" customWidth="1"/>
    <col min="15364" max="15364" width="19.140625" style="33" bestFit="1" customWidth="1"/>
    <col min="15365" max="15365" width="9.140625" style="33"/>
    <col min="15366" max="15366" width="9.5703125" style="33" customWidth="1"/>
    <col min="15367" max="15367" width="9.140625" style="33"/>
    <col min="15368" max="15368" width="10.42578125" style="33" bestFit="1" customWidth="1"/>
    <col min="15369" max="15609" width="9.140625" style="33"/>
    <col min="15610" max="15610" width="18.7109375" style="33" bestFit="1" customWidth="1"/>
    <col min="15611" max="15611" width="9.140625" style="33"/>
    <col min="15612" max="15612" width="10.28515625" style="33" customWidth="1"/>
    <col min="15613" max="15613" width="12.7109375" style="33" bestFit="1" customWidth="1"/>
    <col min="15614" max="15614" width="10.85546875" style="33" customWidth="1"/>
    <col min="15615" max="15615" width="19.140625" style="33" bestFit="1" customWidth="1"/>
    <col min="15616" max="15616" width="9.140625" style="33"/>
    <col min="15617" max="15617" width="9.42578125" style="33" customWidth="1"/>
    <col min="15618" max="15618" width="11.140625" style="33" customWidth="1"/>
    <col min="15619" max="15619" width="10.42578125" style="33" bestFit="1" customWidth="1"/>
    <col min="15620" max="15620" width="19.140625" style="33" bestFit="1" customWidth="1"/>
    <col min="15621" max="15621" width="9.140625" style="33"/>
    <col min="15622" max="15622" width="9.5703125" style="33" customWidth="1"/>
    <col min="15623" max="15623" width="9.140625" style="33"/>
    <col min="15624" max="15624" width="10.42578125" style="33" bestFit="1" customWidth="1"/>
    <col min="15625" max="15865" width="9.140625" style="33"/>
    <col min="15866" max="15866" width="18.7109375" style="33" bestFit="1" customWidth="1"/>
    <col min="15867" max="15867" width="9.140625" style="33"/>
    <col min="15868" max="15868" width="10.28515625" style="33" customWidth="1"/>
    <col min="15869" max="15869" width="12.7109375" style="33" bestFit="1" customWidth="1"/>
    <col min="15870" max="15870" width="10.85546875" style="33" customWidth="1"/>
    <col min="15871" max="15871" width="19.140625" style="33" bestFit="1" customWidth="1"/>
    <col min="15872" max="15872" width="9.140625" style="33"/>
    <col min="15873" max="15873" width="9.42578125" style="33" customWidth="1"/>
    <col min="15874" max="15874" width="11.140625" style="33" customWidth="1"/>
    <col min="15875" max="15875" width="10.42578125" style="33" bestFit="1" customWidth="1"/>
    <col min="15876" max="15876" width="19.140625" style="33" bestFit="1" customWidth="1"/>
    <col min="15877" max="15877" width="9.140625" style="33"/>
    <col min="15878" max="15878" width="9.5703125" style="33" customWidth="1"/>
    <col min="15879" max="15879" width="9.140625" style="33"/>
    <col min="15880" max="15880" width="10.42578125" style="33" bestFit="1" customWidth="1"/>
    <col min="15881" max="16121" width="9.140625" style="33"/>
    <col min="16122" max="16122" width="18.7109375" style="33" bestFit="1" customWidth="1"/>
    <col min="16123" max="16123" width="9.140625" style="33"/>
    <col min="16124" max="16124" width="10.28515625" style="33" customWidth="1"/>
    <col min="16125" max="16125" width="12.7109375" style="33" bestFit="1" customWidth="1"/>
    <col min="16126" max="16126" width="10.85546875" style="33" customWidth="1"/>
    <col min="16127" max="16127" width="19.140625" style="33" bestFit="1" customWidth="1"/>
    <col min="16128" max="16128" width="9.140625" style="33"/>
    <col min="16129" max="16129" width="9.42578125" style="33" customWidth="1"/>
    <col min="16130" max="16130" width="11.140625" style="33" customWidth="1"/>
    <col min="16131" max="16131" width="10.42578125" style="33" bestFit="1" customWidth="1"/>
    <col min="16132" max="16132" width="19.140625" style="33" bestFit="1" customWidth="1"/>
    <col min="16133" max="16133" width="9.140625" style="33"/>
    <col min="16134" max="16134" width="9.5703125" style="33" customWidth="1"/>
    <col min="16135" max="16135" width="9.140625" style="33"/>
    <col min="16136" max="16136" width="10.42578125" style="33" bestFit="1" customWidth="1"/>
    <col min="16137" max="16384" width="9.140625" style="33"/>
  </cols>
  <sheetData>
    <row r="1" spans="1:11" ht="18" x14ac:dyDescent="0.25">
      <c r="D1" s="594" t="s">
        <v>0</v>
      </c>
      <c r="E1" s="594"/>
      <c r="F1" s="594"/>
      <c r="G1" s="422"/>
      <c r="H1" s="422"/>
      <c r="I1" s="422"/>
      <c r="J1" s="422"/>
    </row>
    <row r="2" spans="1:11" ht="18" x14ac:dyDescent="0.25">
      <c r="C2" s="594" t="s">
        <v>1</v>
      </c>
      <c r="D2" s="594"/>
      <c r="E2" s="594"/>
      <c r="F2" s="594"/>
      <c r="G2" s="422"/>
      <c r="H2" s="422"/>
      <c r="I2" s="422"/>
      <c r="J2" s="422"/>
    </row>
    <row r="3" spans="1:11" ht="18" x14ac:dyDescent="0.25">
      <c r="C3" s="594" t="s">
        <v>134</v>
      </c>
      <c r="D3" s="594"/>
      <c r="E3" s="594"/>
      <c r="F3" s="594"/>
      <c r="G3" s="422"/>
      <c r="H3" s="422"/>
      <c r="I3" s="422"/>
      <c r="J3" s="422"/>
    </row>
    <row r="4" spans="1:11" ht="18.75" thickBot="1" x14ac:dyDescent="0.3">
      <c r="C4" s="595" t="s">
        <v>118</v>
      </c>
      <c r="D4" s="595"/>
      <c r="E4" s="595"/>
      <c r="F4" s="595"/>
      <c r="G4" s="423"/>
      <c r="H4" s="423"/>
      <c r="I4" s="36"/>
      <c r="J4" s="36"/>
    </row>
    <row r="5" spans="1:11" ht="62.25" customHeight="1" thickBot="1" x14ac:dyDescent="0.25">
      <c r="A5" s="37"/>
      <c r="B5" s="38" t="s">
        <v>2</v>
      </c>
      <c r="C5" s="39" t="s">
        <v>6</v>
      </c>
      <c r="D5" s="40" t="s">
        <v>4</v>
      </c>
      <c r="E5" s="41" t="s">
        <v>5</v>
      </c>
      <c r="F5" s="42" t="s">
        <v>121</v>
      </c>
      <c r="G5" s="356" t="s">
        <v>144</v>
      </c>
      <c r="H5" s="351" t="s">
        <v>145</v>
      </c>
      <c r="I5" s="43" t="s">
        <v>8</v>
      </c>
      <c r="J5" s="43" t="s">
        <v>9</v>
      </c>
      <c r="K5" s="43" t="s">
        <v>146</v>
      </c>
    </row>
    <row r="6" spans="1:11" ht="18.75" customHeight="1" thickBot="1" x14ac:dyDescent="0.3">
      <c r="A6" s="46" t="s">
        <v>7</v>
      </c>
      <c r="B6" s="47"/>
      <c r="C6" s="47"/>
      <c r="D6" s="47"/>
      <c r="E6" s="191"/>
      <c r="F6" s="49"/>
      <c r="G6" s="47"/>
      <c r="H6" s="47"/>
      <c r="I6" s="48"/>
      <c r="J6" s="47"/>
      <c r="K6" s="47"/>
    </row>
    <row r="7" spans="1:11" ht="18" x14ac:dyDescent="0.25">
      <c r="A7" s="54" t="s">
        <v>10</v>
      </c>
      <c r="B7" s="55">
        <v>8065</v>
      </c>
      <c r="C7" s="56">
        <v>16492</v>
      </c>
      <c r="D7" s="57">
        <v>2078450</v>
      </c>
      <c r="E7" s="400">
        <f>D7/B7</f>
        <v>257.71233725976441</v>
      </c>
      <c r="F7" s="61">
        <f>D7</f>
        <v>2078450</v>
      </c>
      <c r="G7" s="294">
        <v>4183</v>
      </c>
      <c r="H7" s="182">
        <f>C7-G7</f>
        <v>12309</v>
      </c>
      <c r="I7" s="62">
        <v>7444</v>
      </c>
      <c r="J7" s="64">
        <v>9048</v>
      </c>
      <c r="K7" s="63">
        <v>0</v>
      </c>
    </row>
    <row r="8" spans="1:11" ht="18" x14ac:dyDescent="0.25">
      <c r="A8" s="67" t="s">
        <v>11</v>
      </c>
      <c r="B8" s="68">
        <v>5726</v>
      </c>
      <c r="C8" s="69">
        <v>11175</v>
      </c>
      <c r="D8" s="70">
        <v>1447799</v>
      </c>
      <c r="E8" s="402">
        <f t="shared" ref="E8:E14" si="0">D8/B8</f>
        <v>252.84648969612294</v>
      </c>
      <c r="F8" s="61">
        <f t="shared" ref="F8:F14" si="1">D8</f>
        <v>1447799</v>
      </c>
      <c r="G8" s="101">
        <v>3072</v>
      </c>
      <c r="H8" s="182">
        <f t="shared" ref="H8:H14" si="2">C8-G8</f>
        <v>8103</v>
      </c>
      <c r="I8" s="62">
        <v>4973</v>
      </c>
      <c r="J8" s="64">
        <v>6201</v>
      </c>
      <c r="K8" s="63">
        <v>1</v>
      </c>
    </row>
    <row r="9" spans="1:11" ht="18" x14ac:dyDescent="0.25">
      <c r="A9" s="67" t="s">
        <v>12</v>
      </c>
      <c r="B9" s="68">
        <v>6524</v>
      </c>
      <c r="C9" s="69">
        <v>12348</v>
      </c>
      <c r="D9" s="70">
        <v>1604837</v>
      </c>
      <c r="E9" s="402">
        <f t="shared" si="0"/>
        <v>245.9897302268547</v>
      </c>
      <c r="F9" s="61">
        <f t="shared" si="1"/>
        <v>1604837</v>
      </c>
      <c r="G9" s="101">
        <v>3180</v>
      </c>
      <c r="H9" s="182">
        <f t="shared" si="2"/>
        <v>9168</v>
      </c>
      <c r="I9" s="62">
        <v>5484</v>
      </c>
      <c r="J9" s="64">
        <v>6864</v>
      </c>
      <c r="K9" s="63">
        <v>0</v>
      </c>
    </row>
    <row r="10" spans="1:11" ht="18" x14ac:dyDescent="0.25">
      <c r="A10" s="67" t="s">
        <v>13</v>
      </c>
      <c r="B10" s="68">
        <v>8483</v>
      </c>
      <c r="C10" s="69">
        <v>16540</v>
      </c>
      <c r="D10" s="70">
        <v>2101630</v>
      </c>
      <c r="E10" s="402">
        <f t="shared" si="0"/>
        <v>247.74608039608628</v>
      </c>
      <c r="F10" s="61">
        <f t="shared" si="1"/>
        <v>2101630</v>
      </c>
      <c r="G10" s="101">
        <v>4154</v>
      </c>
      <c r="H10" s="182">
        <f t="shared" si="2"/>
        <v>12386</v>
      </c>
      <c r="I10" s="62">
        <v>7450</v>
      </c>
      <c r="J10" s="64">
        <v>9087</v>
      </c>
      <c r="K10" s="63">
        <v>3</v>
      </c>
    </row>
    <row r="11" spans="1:11" ht="18" x14ac:dyDescent="0.25">
      <c r="A11" s="67" t="s">
        <v>14</v>
      </c>
      <c r="B11" s="68">
        <v>2151</v>
      </c>
      <c r="C11" s="69">
        <v>4428</v>
      </c>
      <c r="D11" s="70">
        <v>566168</v>
      </c>
      <c r="E11" s="402">
        <f t="shared" si="0"/>
        <v>263.21152952115295</v>
      </c>
      <c r="F11" s="61">
        <f t="shared" si="1"/>
        <v>566168</v>
      </c>
      <c r="G11" s="101">
        <v>1139</v>
      </c>
      <c r="H11" s="182">
        <f t="shared" si="2"/>
        <v>3289</v>
      </c>
      <c r="I11" s="62">
        <v>2118</v>
      </c>
      <c r="J11" s="64">
        <v>2310</v>
      </c>
      <c r="K11" s="63">
        <v>0</v>
      </c>
    </row>
    <row r="12" spans="1:11" ht="18" x14ac:dyDescent="0.25">
      <c r="A12" s="67" t="s">
        <v>15</v>
      </c>
      <c r="B12" s="68">
        <v>8583</v>
      </c>
      <c r="C12" s="69">
        <v>17699</v>
      </c>
      <c r="D12" s="70">
        <v>2246682</v>
      </c>
      <c r="E12" s="402">
        <f t="shared" si="0"/>
        <v>261.75952464173366</v>
      </c>
      <c r="F12" s="61">
        <f t="shared" si="1"/>
        <v>2246682</v>
      </c>
      <c r="G12" s="101">
        <v>4754</v>
      </c>
      <c r="H12" s="182">
        <f t="shared" si="2"/>
        <v>12945</v>
      </c>
      <c r="I12" s="62">
        <v>8150</v>
      </c>
      <c r="J12" s="64">
        <v>9548</v>
      </c>
      <c r="K12" s="63">
        <v>1</v>
      </c>
    </row>
    <row r="13" spans="1:11" ht="18" x14ac:dyDescent="0.25">
      <c r="A13" s="67" t="s">
        <v>16</v>
      </c>
      <c r="B13" s="68">
        <v>3099</v>
      </c>
      <c r="C13" s="69">
        <v>5797</v>
      </c>
      <c r="D13" s="70">
        <v>737526</v>
      </c>
      <c r="E13" s="402">
        <f t="shared" si="0"/>
        <v>237.98838334946757</v>
      </c>
      <c r="F13" s="61">
        <f t="shared" si="1"/>
        <v>737526</v>
      </c>
      <c r="G13" s="101">
        <v>1424</v>
      </c>
      <c r="H13" s="182">
        <f t="shared" si="2"/>
        <v>4373</v>
      </c>
      <c r="I13" s="62">
        <v>2628</v>
      </c>
      <c r="J13" s="64">
        <v>3169</v>
      </c>
      <c r="K13" s="63">
        <v>0</v>
      </c>
    </row>
    <row r="14" spans="1:11" ht="18.75" thickBot="1" x14ac:dyDescent="0.3">
      <c r="A14" s="72" t="s">
        <v>17</v>
      </c>
      <c r="B14" s="73">
        <v>9958</v>
      </c>
      <c r="C14" s="74">
        <v>19357</v>
      </c>
      <c r="D14" s="75">
        <v>2507117</v>
      </c>
      <c r="E14" s="403">
        <f t="shared" si="0"/>
        <v>251.76913034745934</v>
      </c>
      <c r="F14" s="61">
        <f t="shared" si="1"/>
        <v>2507117</v>
      </c>
      <c r="G14" s="350">
        <v>4962</v>
      </c>
      <c r="H14" s="182">
        <f t="shared" si="2"/>
        <v>14395</v>
      </c>
      <c r="I14" s="62">
        <v>8713</v>
      </c>
      <c r="J14" s="81">
        <v>10644</v>
      </c>
      <c r="K14" s="63">
        <v>0</v>
      </c>
    </row>
    <row r="15" spans="1:11" ht="18.75" thickBot="1" x14ac:dyDescent="0.3">
      <c r="A15" s="84" t="s">
        <v>18</v>
      </c>
      <c r="B15" s="85">
        <f>SUM(B7:B14)</f>
        <v>52589</v>
      </c>
      <c r="C15" s="85">
        <f t="shared" ref="C15:E15" si="3">SUM(C7:C14)</f>
        <v>103836</v>
      </c>
      <c r="D15" s="86">
        <f t="shared" si="3"/>
        <v>13290209</v>
      </c>
      <c r="E15" s="134">
        <f t="shared" si="3"/>
        <v>2019.023205438642</v>
      </c>
      <c r="F15" s="86">
        <f>SUM(F7:F14)</f>
        <v>13290209</v>
      </c>
      <c r="G15" s="86">
        <f>SUM(G7:G14)</f>
        <v>26868</v>
      </c>
      <c r="H15" s="86">
        <f>SUM(H7:H14)</f>
        <v>76968</v>
      </c>
      <c r="I15" s="89">
        <f t="shared" ref="I15:K15" si="4">SUM(I7:I14)</f>
        <v>46960</v>
      </c>
      <c r="J15" s="97">
        <f>SUM(J7:J14)</f>
        <v>56871</v>
      </c>
      <c r="K15" s="90">
        <f t="shared" si="4"/>
        <v>5</v>
      </c>
    </row>
    <row r="16" spans="1:11" ht="18.75" thickBot="1" x14ac:dyDescent="0.3">
      <c r="A16" s="95"/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1:11" ht="18.75" thickBot="1" x14ac:dyDescent="0.3">
      <c r="A17" s="96" t="s">
        <v>19</v>
      </c>
      <c r="B17" s="97"/>
      <c r="C17" s="97"/>
      <c r="D17" s="97"/>
      <c r="E17" s="97"/>
      <c r="F17" s="99"/>
      <c r="G17" s="97"/>
      <c r="H17" s="97"/>
      <c r="I17" s="300"/>
      <c r="J17" s="300"/>
      <c r="K17" s="300"/>
    </row>
    <row r="18" spans="1:11" ht="18" x14ac:dyDescent="0.25">
      <c r="A18" s="100" t="s">
        <v>20</v>
      </c>
      <c r="B18" s="55">
        <v>14651</v>
      </c>
      <c r="C18" s="56">
        <v>26785</v>
      </c>
      <c r="D18" s="57">
        <v>3488000</v>
      </c>
      <c r="E18" s="62">
        <f t="shared" ref="E18:E30" si="5">D18/B18</f>
        <v>238.07248651969149</v>
      </c>
      <c r="F18" s="59">
        <f>D18</f>
        <v>3488000</v>
      </c>
      <c r="G18" s="294">
        <v>6889</v>
      </c>
      <c r="H18" s="414">
        <f>C18-G18</f>
        <v>19896</v>
      </c>
      <c r="I18" s="60">
        <f>C18-J18-K18</f>
        <v>11941</v>
      </c>
      <c r="J18" s="348">
        <v>14841</v>
      </c>
      <c r="K18" s="103">
        <v>3</v>
      </c>
    </row>
    <row r="19" spans="1:11" ht="18" x14ac:dyDescent="0.25">
      <c r="A19" s="100" t="s">
        <v>21</v>
      </c>
      <c r="B19" s="66">
        <v>7361</v>
      </c>
      <c r="C19" s="56">
        <v>13130</v>
      </c>
      <c r="D19" s="57">
        <v>1717728</v>
      </c>
      <c r="E19" s="104">
        <f t="shared" si="5"/>
        <v>233.35525064529276</v>
      </c>
      <c r="F19" s="105">
        <f t="shared" ref="F19:F30" si="6">D19</f>
        <v>1717728</v>
      </c>
      <c r="G19" s="101">
        <v>3376</v>
      </c>
      <c r="H19" s="182">
        <f t="shared" ref="H19:H30" si="7">C19-G19</f>
        <v>9754</v>
      </c>
      <c r="I19" s="141">
        <f t="shared" ref="I19:I30" si="8">C19-J19-K19</f>
        <v>5685</v>
      </c>
      <c r="J19" s="64">
        <v>7443</v>
      </c>
      <c r="K19" s="106">
        <v>2</v>
      </c>
    </row>
    <row r="20" spans="1:11" ht="18" x14ac:dyDescent="0.25">
      <c r="A20" s="54" t="s">
        <v>22</v>
      </c>
      <c r="B20" s="108">
        <v>5945</v>
      </c>
      <c r="C20" s="109">
        <v>11240</v>
      </c>
      <c r="D20" s="110">
        <v>1443398</v>
      </c>
      <c r="E20" s="104">
        <f t="shared" si="5"/>
        <v>242.79192598822539</v>
      </c>
      <c r="F20" s="105">
        <f t="shared" si="6"/>
        <v>1443398</v>
      </c>
      <c r="G20" s="101">
        <v>3076</v>
      </c>
      <c r="H20" s="182">
        <f t="shared" si="7"/>
        <v>8164</v>
      </c>
      <c r="I20" s="141">
        <f t="shared" si="8"/>
        <v>4996</v>
      </c>
      <c r="J20" s="64">
        <v>6243</v>
      </c>
      <c r="K20" s="106">
        <v>1</v>
      </c>
    </row>
    <row r="21" spans="1:11" ht="18" x14ac:dyDescent="0.25">
      <c r="A21" s="67" t="s">
        <v>23</v>
      </c>
      <c r="B21" s="113">
        <v>7468</v>
      </c>
      <c r="C21" s="114">
        <v>14501</v>
      </c>
      <c r="D21" s="115">
        <v>1837253</v>
      </c>
      <c r="E21" s="104">
        <f t="shared" si="5"/>
        <v>246.01673808248526</v>
      </c>
      <c r="F21" s="105">
        <f t="shared" si="6"/>
        <v>1837253</v>
      </c>
      <c r="G21" s="285">
        <v>3625</v>
      </c>
      <c r="H21" s="413">
        <f t="shared" si="7"/>
        <v>10876</v>
      </c>
      <c r="I21" s="141">
        <f t="shared" si="8"/>
        <v>6549</v>
      </c>
      <c r="J21" s="119">
        <v>7951</v>
      </c>
      <c r="K21" s="118">
        <v>1</v>
      </c>
    </row>
    <row r="22" spans="1:11" ht="18" x14ac:dyDescent="0.25">
      <c r="A22" s="67" t="s">
        <v>24</v>
      </c>
      <c r="B22" s="113">
        <v>4842</v>
      </c>
      <c r="C22" s="114">
        <v>9678</v>
      </c>
      <c r="D22" s="115">
        <v>1227963</v>
      </c>
      <c r="E22" s="104">
        <f t="shared" si="5"/>
        <v>253.60656753407682</v>
      </c>
      <c r="F22" s="105">
        <f t="shared" si="6"/>
        <v>1227963</v>
      </c>
      <c r="G22" s="285">
        <v>2604</v>
      </c>
      <c r="H22" s="413">
        <f t="shared" si="7"/>
        <v>7074</v>
      </c>
      <c r="I22" s="141">
        <f t="shared" si="8"/>
        <v>4486</v>
      </c>
      <c r="J22" s="119">
        <v>5192</v>
      </c>
      <c r="K22" s="118">
        <v>0</v>
      </c>
    </row>
    <row r="23" spans="1:11" ht="18" x14ac:dyDescent="0.25">
      <c r="A23" s="67" t="s">
        <v>25</v>
      </c>
      <c r="B23" s="113">
        <v>3370</v>
      </c>
      <c r="C23" s="114">
        <v>6706</v>
      </c>
      <c r="D23" s="115">
        <v>862957</v>
      </c>
      <c r="E23" s="104">
        <f t="shared" si="5"/>
        <v>256.07032640949552</v>
      </c>
      <c r="F23" s="105">
        <f t="shared" si="6"/>
        <v>862957</v>
      </c>
      <c r="G23" s="285">
        <v>1899</v>
      </c>
      <c r="H23" s="413">
        <f t="shared" si="7"/>
        <v>4807</v>
      </c>
      <c r="I23" s="141">
        <f t="shared" si="8"/>
        <v>3052</v>
      </c>
      <c r="J23" s="119">
        <v>3654</v>
      </c>
      <c r="K23" s="118">
        <v>0</v>
      </c>
    </row>
    <row r="24" spans="1:11" ht="18" x14ac:dyDescent="0.25">
      <c r="A24" s="67" t="s">
        <v>26</v>
      </c>
      <c r="B24" s="113">
        <v>8620</v>
      </c>
      <c r="C24" s="114">
        <v>16532</v>
      </c>
      <c r="D24" s="115">
        <v>2126538</v>
      </c>
      <c r="E24" s="104">
        <f t="shared" si="5"/>
        <v>246.69814385150812</v>
      </c>
      <c r="F24" s="105">
        <f t="shared" si="6"/>
        <v>2126538</v>
      </c>
      <c r="G24" s="285">
        <v>4344</v>
      </c>
      <c r="H24" s="413">
        <f t="shared" si="7"/>
        <v>12188</v>
      </c>
      <c r="I24" s="141">
        <f t="shared" si="8"/>
        <v>7461</v>
      </c>
      <c r="J24" s="119">
        <v>9070</v>
      </c>
      <c r="K24" s="118">
        <v>1</v>
      </c>
    </row>
    <row r="25" spans="1:11" ht="18" x14ac:dyDescent="0.25">
      <c r="A25" s="67" t="s">
        <v>27</v>
      </c>
      <c r="B25" s="113">
        <v>7743</v>
      </c>
      <c r="C25" s="114">
        <v>15729</v>
      </c>
      <c r="D25" s="115">
        <v>2023300</v>
      </c>
      <c r="E25" s="104">
        <f t="shared" si="5"/>
        <v>261.30698695596021</v>
      </c>
      <c r="F25" s="105">
        <f t="shared" si="6"/>
        <v>2023300</v>
      </c>
      <c r="G25" s="285">
        <v>3896</v>
      </c>
      <c r="H25" s="413">
        <f t="shared" si="7"/>
        <v>11833</v>
      </c>
      <c r="I25" s="141">
        <f t="shared" si="8"/>
        <v>7442</v>
      </c>
      <c r="J25" s="119">
        <v>8284</v>
      </c>
      <c r="K25" s="118">
        <v>3</v>
      </c>
    </row>
    <row r="26" spans="1:11" ht="18" x14ac:dyDescent="0.25">
      <c r="A26" s="67" t="s">
        <v>28</v>
      </c>
      <c r="B26" s="113">
        <v>9770</v>
      </c>
      <c r="C26" s="114">
        <v>18530</v>
      </c>
      <c r="D26" s="115">
        <v>2366986</v>
      </c>
      <c r="E26" s="104">
        <f t="shared" si="5"/>
        <v>242.27082906857729</v>
      </c>
      <c r="F26" s="105">
        <f t="shared" si="6"/>
        <v>2366986</v>
      </c>
      <c r="G26" s="285">
        <v>5297</v>
      </c>
      <c r="H26" s="413">
        <f t="shared" si="7"/>
        <v>13233</v>
      </c>
      <c r="I26" s="141">
        <f t="shared" si="8"/>
        <v>8016</v>
      </c>
      <c r="J26" s="119">
        <v>10511</v>
      </c>
      <c r="K26" s="118">
        <v>3</v>
      </c>
    </row>
    <row r="27" spans="1:11" ht="18" x14ac:dyDescent="0.25">
      <c r="A27" s="67" t="s">
        <v>29</v>
      </c>
      <c r="B27" s="113">
        <v>7048</v>
      </c>
      <c r="C27" s="114">
        <v>14638</v>
      </c>
      <c r="D27" s="115">
        <v>1859832</v>
      </c>
      <c r="E27" s="104">
        <f t="shared" si="5"/>
        <v>263.88081725312145</v>
      </c>
      <c r="F27" s="105">
        <f t="shared" si="6"/>
        <v>1859832</v>
      </c>
      <c r="G27" s="285">
        <v>4139</v>
      </c>
      <c r="H27" s="413">
        <f t="shared" si="7"/>
        <v>10499</v>
      </c>
      <c r="I27" s="141">
        <f t="shared" si="8"/>
        <v>6709</v>
      </c>
      <c r="J27" s="119">
        <v>7928</v>
      </c>
      <c r="K27" s="118">
        <v>1</v>
      </c>
    </row>
    <row r="28" spans="1:11" ht="18" x14ac:dyDescent="0.25">
      <c r="A28" s="67" t="s">
        <v>30</v>
      </c>
      <c r="B28" s="113">
        <v>5644</v>
      </c>
      <c r="C28" s="114">
        <v>11265</v>
      </c>
      <c r="D28" s="115">
        <v>1426313</v>
      </c>
      <c r="E28" s="104">
        <f t="shared" si="5"/>
        <v>252.71314670446492</v>
      </c>
      <c r="F28" s="105">
        <f t="shared" si="6"/>
        <v>1426313</v>
      </c>
      <c r="G28" s="285">
        <v>2967</v>
      </c>
      <c r="H28" s="413">
        <f t="shared" si="7"/>
        <v>8298</v>
      </c>
      <c r="I28" s="141">
        <f t="shared" si="8"/>
        <v>5095</v>
      </c>
      <c r="J28" s="119">
        <v>6169</v>
      </c>
      <c r="K28" s="118">
        <v>1</v>
      </c>
    </row>
    <row r="29" spans="1:11" ht="18" x14ac:dyDescent="0.25">
      <c r="A29" s="82" t="s">
        <v>31</v>
      </c>
      <c r="B29" s="113">
        <v>5346</v>
      </c>
      <c r="C29" s="120">
        <v>10780</v>
      </c>
      <c r="D29" s="121">
        <v>1390760</v>
      </c>
      <c r="E29" s="104">
        <f t="shared" si="5"/>
        <v>260.14964459408901</v>
      </c>
      <c r="F29" s="105">
        <f t="shared" si="6"/>
        <v>1390760</v>
      </c>
      <c r="G29" s="346">
        <v>2852</v>
      </c>
      <c r="H29" s="413">
        <f t="shared" si="7"/>
        <v>7928</v>
      </c>
      <c r="I29" s="141">
        <f t="shared" si="8"/>
        <v>5005</v>
      </c>
      <c r="J29" s="126">
        <v>5775</v>
      </c>
      <c r="K29" s="125">
        <v>0</v>
      </c>
    </row>
    <row r="30" spans="1:11" ht="18.75" thickBot="1" x14ac:dyDescent="0.3">
      <c r="A30" s="82" t="s">
        <v>32</v>
      </c>
      <c r="B30" s="127">
        <v>1989</v>
      </c>
      <c r="C30" s="120">
        <v>3956</v>
      </c>
      <c r="D30" s="121">
        <v>513767</v>
      </c>
      <c r="E30" s="104">
        <f t="shared" si="5"/>
        <v>258.30417295123175</v>
      </c>
      <c r="F30" s="105">
        <f t="shared" si="6"/>
        <v>513767</v>
      </c>
      <c r="G30" s="286">
        <v>970</v>
      </c>
      <c r="H30" s="415">
        <f t="shared" si="7"/>
        <v>2986</v>
      </c>
      <c r="I30" s="145">
        <f t="shared" si="8"/>
        <v>1880</v>
      </c>
      <c r="J30" s="342">
        <v>2076</v>
      </c>
      <c r="K30" s="347">
        <v>0</v>
      </c>
    </row>
    <row r="31" spans="1:11" ht="18.75" thickBot="1" x14ac:dyDescent="0.3">
      <c r="A31" s="84" t="s">
        <v>33</v>
      </c>
      <c r="B31" s="131">
        <f>SUM(B18:B30)</f>
        <v>89797</v>
      </c>
      <c r="C31" s="131">
        <f t="shared" ref="C31:E31" si="9">SUM(C18:C30)</f>
        <v>173470</v>
      </c>
      <c r="D31" s="132">
        <f t="shared" si="9"/>
        <v>22284795</v>
      </c>
      <c r="E31" s="134">
        <f t="shared" si="9"/>
        <v>3255.2370365582192</v>
      </c>
      <c r="F31" s="135">
        <f>SUM(F18:F30)</f>
        <v>22284795</v>
      </c>
      <c r="G31" s="160">
        <f>SUM(G18:G30)</f>
        <v>45934</v>
      </c>
      <c r="H31" s="186">
        <f>SUM(H18:H30)</f>
        <v>127536</v>
      </c>
      <c r="I31" s="336">
        <f>SUM(I18:I30)</f>
        <v>78317</v>
      </c>
      <c r="J31" s="416">
        <f>SUM(J18:J30)</f>
        <v>95137</v>
      </c>
      <c r="K31" s="290">
        <f t="shared" ref="K31" si="10">SUM(K18:K30)</f>
        <v>16</v>
      </c>
    </row>
    <row r="32" spans="1:11" ht="18.75" thickBot="1" x14ac:dyDescent="0.3">
      <c r="A32" s="95"/>
      <c r="B32" s="137"/>
      <c r="C32" s="137"/>
      <c r="D32" s="137"/>
      <c r="E32" s="81"/>
      <c r="F32" s="137"/>
      <c r="G32" s="137"/>
      <c r="H32" s="137"/>
      <c r="I32" s="81"/>
      <c r="J32" s="81"/>
      <c r="K32" s="81"/>
    </row>
    <row r="33" spans="1:11" ht="18.75" thickBot="1" x14ac:dyDescent="0.3">
      <c r="A33" s="46" t="s">
        <v>34</v>
      </c>
      <c r="B33" s="138"/>
      <c r="C33" s="138"/>
      <c r="D33" s="138"/>
      <c r="E33" s="138"/>
      <c r="F33" s="140"/>
      <c r="G33" s="138"/>
      <c r="H33" s="138"/>
      <c r="I33" s="150"/>
      <c r="J33" s="150"/>
      <c r="K33" s="150"/>
    </row>
    <row r="34" spans="1:11" ht="18" x14ac:dyDescent="0.25">
      <c r="A34" s="67" t="s">
        <v>36</v>
      </c>
      <c r="B34" s="116">
        <v>11505</v>
      </c>
      <c r="C34" s="114">
        <v>21625</v>
      </c>
      <c r="D34" s="117">
        <v>2768353</v>
      </c>
      <c r="E34" s="71">
        <f t="shared" ref="E34:E45" si="11">D34/B34</f>
        <v>240.62172968274663</v>
      </c>
      <c r="F34" s="112">
        <f>D34</f>
        <v>2768353</v>
      </c>
      <c r="G34" s="151">
        <v>6524</v>
      </c>
      <c r="H34" s="161">
        <f t="shared" ref="H34:H45" si="12">C34-G34</f>
        <v>15101</v>
      </c>
      <c r="I34" s="60">
        <f>C34-J34-K34</f>
        <v>8581</v>
      </c>
      <c r="J34" s="315">
        <v>13040</v>
      </c>
      <c r="K34" s="301">
        <v>4</v>
      </c>
    </row>
    <row r="35" spans="1:11" ht="18" x14ac:dyDescent="0.25">
      <c r="A35" s="67" t="s">
        <v>37</v>
      </c>
      <c r="B35" s="116">
        <v>15820</v>
      </c>
      <c r="C35" s="114">
        <v>31370</v>
      </c>
      <c r="D35" s="117">
        <v>3962038</v>
      </c>
      <c r="E35" s="141">
        <f t="shared" si="11"/>
        <v>250.44487989886221</v>
      </c>
      <c r="F35" s="117">
        <f>D35</f>
        <v>3962038</v>
      </c>
      <c r="G35" s="116">
        <v>9998</v>
      </c>
      <c r="H35" s="163">
        <f t="shared" si="12"/>
        <v>21372</v>
      </c>
      <c r="I35" s="141">
        <f t="shared" ref="I35:I45" si="13">C35-J35-K35</f>
        <v>12683</v>
      </c>
      <c r="J35" s="107">
        <v>18686</v>
      </c>
      <c r="K35" s="291">
        <v>1</v>
      </c>
    </row>
    <row r="36" spans="1:11" ht="18" x14ac:dyDescent="0.25">
      <c r="A36" s="67" t="s">
        <v>38</v>
      </c>
      <c r="B36" s="116">
        <v>5409</v>
      </c>
      <c r="C36" s="114">
        <v>10855</v>
      </c>
      <c r="D36" s="117">
        <v>1399620</v>
      </c>
      <c r="E36" s="141">
        <f t="shared" si="11"/>
        <v>258.75762617859124</v>
      </c>
      <c r="F36" s="117">
        <f t="shared" ref="F36:F45" si="14">D36</f>
        <v>1399620</v>
      </c>
      <c r="G36" s="116">
        <v>3564</v>
      </c>
      <c r="H36" s="163">
        <f t="shared" si="12"/>
        <v>7291</v>
      </c>
      <c r="I36" s="141">
        <f t="shared" si="13"/>
        <v>4566</v>
      </c>
      <c r="J36" s="107">
        <v>6289</v>
      </c>
      <c r="K36" s="291">
        <v>0</v>
      </c>
    </row>
    <row r="37" spans="1:11" ht="18" x14ac:dyDescent="0.25">
      <c r="A37" s="67" t="s">
        <v>39</v>
      </c>
      <c r="B37" s="116">
        <v>8434</v>
      </c>
      <c r="C37" s="114">
        <v>17058</v>
      </c>
      <c r="D37" s="117">
        <v>2157901</v>
      </c>
      <c r="E37" s="141">
        <f t="shared" si="11"/>
        <v>255.85736305430402</v>
      </c>
      <c r="F37" s="117">
        <f t="shared" si="14"/>
        <v>2157901</v>
      </c>
      <c r="G37" s="116">
        <v>4649</v>
      </c>
      <c r="H37" s="163">
        <f t="shared" si="12"/>
        <v>12409</v>
      </c>
      <c r="I37" s="141">
        <f t="shared" si="13"/>
        <v>7816</v>
      </c>
      <c r="J37" s="107">
        <v>9239</v>
      </c>
      <c r="K37" s="291">
        <v>3</v>
      </c>
    </row>
    <row r="38" spans="1:11" ht="18" x14ac:dyDescent="0.25">
      <c r="A38" s="67" t="s">
        <v>40</v>
      </c>
      <c r="B38" s="116">
        <v>5811</v>
      </c>
      <c r="C38" s="114">
        <v>11340</v>
      </c>
      <c r="D38" s="117">
        <v>1437600</v>
      </c>
      <c r="E38" s="141">
        <f t="shared" si="11"/>
        <v>247.39287558079505</v>
      </c>
      <c r="F38" s="117">
        <f t="shared" si="14"/>
        <v>1437600</v>
      </c>
      <c r="G38" s="116">
        <v>3444</v>
      </c>
      <c r="H38" s="163">
        <f t="shared" si="12"/>
        <v>7896</v>
      </c>
      <c r="I38" s="141">
        <f t="shared" si="13"/>
        <v>4784</v>
      </c>
      <c r="J38" s="107">
        <v>6556</v>
      </c>
      <c r="K38" s="291">
        <v>0</v>
      </c>
    </row>
    <row r="39" spans="1:11" ht="18" x14ac:dyDescent="0.25">
      <c r="A39" s="67" t="s">
        <v>41</v>
      </c>
      <c r="B39" s="116">
        <v>7522</v>
      </c>
      <c r="C39" s="114">
        <v>15514</v>
      </c>
      <c r="D39" s="117">
        <v>1965347</v>
      </c>
      <c r="E39" s="141">
        <f t="shared" si="11"/>
        <v>261.27984578569527</v>
      </c>
      <c r="F39" s="117">
        <f t="shared" si="14"/>
        <v>1965347</v>
      </c>
      <c r="G39" s="116">
        <v>4252</v>
      </c>
      <c r="H39" s="163">
        <f t="shared" si="12"/>
        <v>11262</v>
      </c>
      <c r="I39" s="141">
        <f t="shared" si="13"/>
        <v>7192</v>
      </c>
      <c r="J39" s="107">
        <v>8321</v>
      </c>
      <c r="K39" s="291">
        <v>1</v>
      </c>
    </row>
    <row r="40" spans="1:11" ht="18" x14ac:dyDescent="0.25">
      <c r="A40" s="67" t="s">
        <v>42</v>
      </c>
      <c r="B40" s="116">
        <v>10098</v>
      </c>
      <c r="C40" s="114">
        <v>20599</v>
      </c>
      <c r="D40" s="117">
        <v>2600028</v>
      </c>
      <c r="E40" s="141">
        <f t="shared" si="11"/>
        <v>257.47950089126562</v>
      </c>
      <c r="F40" s="117">
        <f t="shared" si="14"/>
        <v>2600028</v>
      </c>
      <c r="G40" s="116">
        <v>6239</v>
      </c>
      <c r="H40" s="163">
        <f t="shared" si="12"/>
        <v>14360</v>
      </c>
      <c r="I40" s="141">
        <f t="shared" si="13"/>
        <v>8931</v>
      </c>
      <c r="J40" s="107">
        <v>11664</v>
      </c>
      <c r="K40" s="291">
        <v>4</v>
      </c>
    </row>
    <row r="41" spans="1:11" ht="18" x14ac:dyDescent="0.25">
      <c r="A41" s="67" t="s">
        <v>43</v>
      </c>
      <c r="B41" s="116">
        <v>7000</v>
      </c>
      <c r="C41" s="114">
        <v>13719</v>
      </c>
      <c r="D41" s="117">
        <v>1731337</v>
      </c>
      <c r="E41" s="141">
        <f t="shared" si="11"/>
        <v>247.33385714285714</v>
      </c>
      <c r="F41" s="117">
        <f t="shared" si="14"/>
        <v>1731337</v>
      </c>
      <c r="G41" s="116">
        <v>4147</v>
      </c>
      <c r="H41" s="163">
        <f t="shared" si="12"/>
        <v>9572</v>
      </c>
      <c r="I41" s="141">
        <f t="shared" si="13"/>
        <v>5812</v>
      </c>
      <c r="J41" s="107">
        <v>7906</v>
      </c>
      <c r="K41" s="291">
        <v>1</v>
      </c>
    </row>
    <row r="42" spans="1:11" ht="18" x14ac:dyDescent="0.25">
      <c r="A42" s="67" t="s">
        <v>44</v>
      </c>
      <c r="B42" s="116">
        <v>5174</v>
      </c>
      <c r="C42" s="114">
        <v>9832</v>
      </c>
      <c r="D42" s="117">
        <v>1243858</v>
      </c>
      <c r="E42" s="141">
        <f t="shared" si="11"/>
        <v>240.40548898337843</v>
      </c>
      <c r="F42" s="117">
        <f t="shared" si="14"/>
        <v>1243858</v>
      </c>
      <c r="G42" s="116">
        <v>2998</v>
      </c>
      <c r="H42" s="163">
        <f t="shared" si="12"/>
        <v>6834</v>
      </c>
      <c r="I42" s="141">
        <f t="shared" si="13"/>
        <v>3854</v>
      </c>
      <c r="J42" s="107">
        <v>5978</v>
      </c>
      <c r="K42" s="291">
        <v>0</v>
      </c>
    </row>
    <row r="43" spans="1:11" ht="18" x14ac:dyDescent="0.25">
      <c r="A43" s="67" t="s">
        <v>45</v>
      </c>
      <c r="B43" s="116">
        <v>7870</v>
      </c>
      <c r="C43" s="114">
        <v>15803</v>
      </c>
      <c r="D43" s="117">
        <v>2001973</v>
      </c>
      <c r="E43" s="141">
        <f t="shared" si="11"/>
        <v>254.38030495552732</v>
      </c>
      <c r="F43" s="117">
        <f t="shared" si="14"/>
        <v>2001973</v>
      </c>
      <c r="G43" s="116">
        <v>4878</v>
      </c>
      <c r="H43" s="163">
        <f t="shared" si="12"/>
        <v>10925</v>
      </c>
      <c r="I43" s="141">
        <f t="shared" si="13"/>
        <v>6891</v>
      </c>
      <c r="J43" s="107">
        <v>8910</v>
      </c>
      <c r="K43" s="291">
        <v>2</v>
      </c>
    </row>
    <row r="44" spans="1:11" ht="18" x14ac:dyDescent="0.25">
      <c r="A44" s="82" t="s">
        <v>46</v>
      </c>
      <c r="B44" s="116">
        <v>6820</v>
      </c>
      <c r="C44" s="114">
        <v>13389</v>
      </c>
      <c r="D44" s="117">
        <v>1708975</v>
      </c>
      <c r="E44" s="141">
        <f t="shared" si="11"/>
        <v>250.58284457478007</v>
      </c>
      <c r="F44" s="117">
        <f t="shared" si="14"/>
        <v>1708975</v>
      </c>
      <c r="G44" s="122">
        <v>3878</v>
      </c>
      <c r="H44" s="163">
        <f t="shared" si="12"/>
        <v>9511</v>
      </c>
      <c r="I44" s="141">
        <f t="shared" si="13"/>
        <v>5897</v>
      </c>
      <c r="J44" s="107">
        <v>7488</v>
      </c>
      <c r="K44" s="291">
        <v>4</v>
      </c>
    </row>
    <row r="45" spans="1:11" ht="18.75" thickBot="1" x14ac:dyDescent="0.3">
      <c r="A45" s="82" t="s">
        <v>47</v>
      </c>
      <c r="B45" s="142">
        <v>4752</v>
      </c>
      <c r="C45" s="143">
        <v>9079</v>
      </c>
      <c r="D45" s="144">
        <v>1146178</v>
      </c>
      <c r="E45" s="141">
        <f t="shared" si="11"/>
        <v>241.19907407407408</v>
      </c>
      <c r="F45" s="117">
        <f t="shared" si="14"/>
        <v>1146178</v>
      </c>
      <c r="G45" s="157">
        <v>2434</v>
      </c>
      <c r="H45" s="164">
        <f t="shared" si="12"/>
        <v>6645</v>
      </c>
      <c r="I45" s="145">
        <f t="shared" si="13"/>
        <v>4006</v>
      </c>
      <c r="J45" s="292">
        <v>5073</v>
      </c>
      <c r="K45" s="293">
        <v>0</v>
      </c>
    </row>
    <row r="46" spans="1:11" ht="18.75" thickBot="1" x14ac:dyDescent="0.3">
      <c r="A46" s="84" t="s">
        <v>48</v>
      </c>
      <c r="B46" s="131">
        <f>SUM(B34:B45)</f>
        <v>96215</v>
      </c>
      <c r="C46" s="131">
        <f t="shared" ref="C46:E46" si="15">SUM(C34:C45)</f>
        <v>190183</v>
      </c>
      <c r="D46" s="132">
        <f t="shared" si="15"/>
        <v>24123208</v>
      </c>
      <c r="E46" s="134">
        <f t="shared" si="15"/>
        <v>3005.7353908028767</v>
      </c>
      <c r="F46" s="135">
        <f>SUM(F34:F45)</f>
        <v>24123208</v>
      </c>
      <c r="G46" s="135">
        <f>SUM(G34:G45)</f>
        <v>57005</v>
      </c>
      <c r="H46" s="135">
        <f>SUM(H34:H45)</f>
        <v>133178</v>
      </c>
      <c r="I46" s="336">
        <f>SUM(I34:I45)</f>
        <v>81013</v>
      </c>
      <c r="J46" s="416">
        <f>SUM(J34:J45)</f>
        <v>109150</v>
      </c>
      <c r="K46" s="290">
        <f t="shared" ref="K46" si="16">SUM(K34:K45)</f>
        <v>20</v>
      </c>
    </row>
    <row r="47" spans="1:11" ht="18.75" thickBot="1" x14ac:dyDescent="0.3">
      <c r="A47" s="146"/>
      <c r="B47" s="147"/>
      <c r="C47" s="147"/>
      <c r="D47" s="147"/>
      <c r="E47" s="148"/>
      <c r="F47" s="147"/>
      <c r="G47" s="137"/>
      <c r="H47" s="137"/>
      <c r="I47" s="81"/>
      <c r="J47" s="81"/>
      <c r="K47" s="81"/>
    </row>
    <row r="48" spans="1:11" ht="18.75" thickBot="1" x14ac:dyDescent="0.3">
      <c r="A48" s="46" t="s">
        <v>49</v>
      </c>
      <c r="B48" s="138"/>
      <c r="C48" s="138"/>
      <c r="D48" s="150"/>
      <c r="E48" s="138"/>
      <c r="F48" s="140"/>
      <c r="G48" s="138"/>
      <c r="H48" s="138"/>
      <c r="I48" s="138"/>
      <c r="J48" s="138"/>
      <c r="K48" s="138"/>
    </row>
    <row r="49" spans="1:11" ht="18" x14ac:dyDescent="0.25">
      <c r="A49" s="54" t="s">
        <v>50</v>
      </c>
      <c r="B49" s="151">
        <v>5542</v>
      </c>
      <c r="C49" s="152">
        <v>10747</v>
      </c>
      <c r="D49" s="397">
        <v>1369882</v>
      </c>
      <c r="E49" s="60">
        <f t="shared" ref="E49:E55" si="17">D49/B49</f>
        <v>247.18188379646338</v>
      </c>
      <c r="F49" s="161">
        <f>D49</f>
        <v>1369882</v>
      </c>
      <c r="G49" s="151">
        <v>3145</v>
      </c>
      <c r="H49" s="154">
        <f t="shared" ref="H49:H55" si="18">C49-G49</f>
        <v>7602</v>
      </c>
      <c r="I49" s="102">
        <f t="shared" ref="I49:I55" si="19">C49-J49-K49</f>
        <v>4614</v>
      </c>
      <c r="J49" s="348">
        <v>6133</v>
      </c>
      <c r="K49" s="103">
        <v>0</v>
      </c>
    </row>
    <row r="50" spans="1:11" ht="18" x14ac:dyDescent="0.25">
      <c r="A50" s="67" t="s">
        <v>51</v>
      </c>
      <c r="B50" s="116">
        <v>8063</v>
      </c>
      <c r="C50" s="155">
        <v>16776</v>
      </c>
      <c r="D50" s="302">
        <v>2147768</v>
      </c>
      <c r="E50" s="141">
        <f t="shared" si="17"/>
        <v>266.3733101823143</v>
      </c>
      <c r="F50" s="162">
        <f>D50</f>
        <v>2147768</v>
      </c>
      <c r="G50" s="111">
        <v>4886</v>
      </c>
      <c r="H50" s="154">
        <f t="shared" si="18"/>
        <v>11890</v>
      </c>
      <c r="I50" s="104">
        <f t="shared" si="19"/>
        <v>7668</v>
      </c>
      <c r="J50" s="119">
        <v>9106</v>
      </c>
      <c r="K50" s="118">
        <v>2</v>
      </c>
    </row>
    <row r="51" spans="1:11" ht="18" x14ac:dyDescent="0.25">
      <c r="A51" s="67" t="s">
        <v>122</v>
      </c>
      <c r="B51" s="116">
        <v>22929</v>
      </c>
      <c r="C51" s="155">
        <v>43151</v>
      </c>
      <c r="D51" s="302">
        <v>5486741</v>
      </c>
      <c r="E51" s="141">
        <f t="shared" si="17"/>
        <v>239.29264250512452</v>
      </c>
      <c r="F51" s="162">
        <f t="shared" ref="F51:F55" si="20">D51</f>
        <v>5486741</v>
      </c>
      <c r="G51" s="111">
        <v>12219</v>
      </c>
      <c r="H51" s="154">
        <f t="shared" si="18"/>
        <v>30932</v>
      </c>
      <c r="I51" s="104">
        <f t="shared" si="19"/>
        <v>17847</v>
      </c>
      <c r="J51" s="119">
        <v>25295</v>
      </c>
      <c r="K51" s="118">
        <v>9</v>
      </c>
    </row>
    <row r="52" spans="1:11" ht="18" x14ac:dyDescent="0.25">
      <c r="A52" s="67" t="s">
        <v>53</v>
      </c>
      <c r="B52" s="116">
        <v>7793</v>
      </c>
      <c r="C52" s="155">
        <v>15218</v>
      </c>
      <c r="D52" s="302">
        <v>1917465</v>
      </c>
      <c r="E52" s="141">
        <f t="shared" si="17"/>
        <v>246.04965995123828</v>
      </c>
      <c r="F52" s="162">
        <f t="shared" si="20"/>
        <v>1917465</v>
      </c>
      <c r="G52" s="111">
        <v>4207</v>
      </c>
      <c r="H52" s="154">
        <f t="shared" si="18"/>
        <v>11011</v>
      </c>
      <c r="I52" s="104">
        <f t="shared" si="19"/>
        <v>6662</v>
      </c>
      <c r="J52" s="119">
        <v>8556</v>
      </c>
      <c r="K52" s="118">
        <v>0</v>
      </c>
    </row>
    <row r="53" spans="1:11" ht="18" x14ac:dyDescent="0.25">
      <c r="A53" s="67" t="s">
        <v>54</v>
      </c>
      <c r="B53" s="116">
        <v>5795</v>
      </c>
      <c r="C53" s="155">
        <v>11049</v>
      </c>
      <c r="D53" s="302">
        <v>1436207</v>
      </c>
      <c r="E53" s="141">
        <f t="shared" si="17"/>
        <v>247.83554788610871</v>
      </c>
      <c r="F53" s="162">
        <f t="shared" si="20"/>
        <v>1436207</v>
      </c>
      <c r="G53" s="111">
        <v>3116</v>
      </c>
      <c r="H53" s="154">
        <f t="shared" si="18"/>
        <v>7933</v>
      </c>
      <c r="I53" s="104">
        <f t="shared" si="19"/>
        <v>5074</v>
      </c>
      <c r="J53" s="119">
        <v>5974</v>
      </c>
      <c r="K53" s="118">
        <v>1</v>
      </c>
    </row>
    <row r="54" spans="1:11" ht="18" x14ac:dyDescent="0.25">
      <c r="A54" s="67" t="s">
        <v>55</v>
      </c>
      <c r="B54" s="116">
        <v>5649</v>
      </c>
      <c r="C54" s="155">
        <v>10931</v>
      </c>
      <c r="D54" s="302">
        <v>1394050</v>
      </c>
      <c r="E54" s="141">
        <f t="shared" si="17"/>
        <v>246.77819083023545</v>
      </c>
      <c r="F54" s="162">
        <f t="shared" si="20"/>
        <v>1394050</v>
      </c>
      <c r="G54" s="111">
        <v>2968</v>
      </c>
      <c r="H54" s="154">
        <f t="shared" si="18"/>
        <v>7963</v>
      </c>
      <c r="I54" s="104">
        <f t="shared" si="19"/>
        <v>4771</v>
      </c>
      <c r="J54" s="119">
        <v>6159</v>
      </c>
      <c r="K54" s="118">
        <v>1</v>
      </c>
    </row>
    <row r="55" spans="1:11" ht="18.75" thickBot="1" x14ac:dyDescent="0.3">
      <c r="A55" s="67" t="s">
        <v>56</v>
      </c>
      <c r="B55" s="157">
        <v>8303</v>
      </c>
      <c r="C55" s="158">
        <v>15692</v>
      </c>
      <c r="D55" s="398">
        <v>1991508</v>
      </c>
      <c r="E55" s="141">
        <f t="shared" si="17"/>
        <v>239.85402866433819</v>
      </c>
      <c r="F55" s="162">
        <f t="shared" si="20"/>
        <v>1991508</v>
      </c>
      <c r="G55" s="142">
        <v>3891</v>
      </c>
      <c r="H55" s="154">
        <f t="shared" si="18"/>
        <v>11801</v>
      </c>
      <c r="I55" s="104">
        <f t="shared" si="19"/>
        <v>6996</v>
      </c>
      <c r="J55" s="126">
        <v>8695</v>
      </c>
      <c r="K55" s="125">
        <v>1</v>
      </c>
    </row>
    <row r="56" spans="1:11" ht="18.75" thickBot="1" x14ac:dyDescent="0.3">
      <c r="A56" s="84" t="s">
        <v>48</v>
      </c>
      <c r="B56" s="131">
        <f>SUM(B49:B55)</f>
        <v>64074</v>
      </c>
      <c r="C56" s="131">
        <f t="shared" ref="C56:K56" si="21">SUM(C49:C55)</f>
        <v>123564</v>
      </c>
      <c r="D56" s="160">
        <f t="shared" si="21"/>
        <v>15743621</v>
      </c>
      <c r="E56" s="90">
        <f t="shared" si="21"/>
        <v>1733.3652638158226</v>
      </c>
      <c r="F56" s="132">
        <f t="shared" si="21"/>
        <v>15743621</v>
      </c>
      <c r="G56" s="132">
        <f t="shared" si="21"/>
        <v>34432</v>
      </c>
      <c r="H56" s="132">
        <f t="shared" si="21"/>
        <v>89132</v>
      </c>
      <c r="I56" s="89">
        <f t="shared" si="21"/>
        <v>53632</v>
      </c>
      <c r="J56" s="97">
        <f t="shared" si="21"/>
        <v>69918</v>
      </c>
      <c r="K56" s="90">
        <f t="shared" si="21"/>
        <v>14</v>
      </c>
    </row>
    <row r="57" spans="1:11" ht="18.75" thickBot="1" x14ac:dyDescent="0.3">
      <c r="A57" s="146"/>
      <c r="B57" s="147"/>
      <c r="C57" s="147"/>
      <c r="D57" s="147"/>
      <c r="E57" s="148"/>
      <c r="F57" s="147"/>
      <c r="G57" s="137"/>
      <c r="H57" s="137"/>
      <c r="I57" s="81"/>
      <c r="J57" s="81"/>
      <c r="K57" s="81"/>
    </row>
    <row r="58" spans="1:11" ht="18.75" thickBot="1" x14ac:dyDescent="0.3">
      <c r="A58" s="46" t="s">
        <v>57</v>
      </c>
      <c r="B58" s="138"/>
      <c r="C58" s="138"/>
      <c r="D58" s="138"/>
      <c r="E58" s="138"/>
      <c r="F58" s="140"/>
      <c r="G58" s="138"/>
      <c r="H58" s="138"/>
      <c r="I58" s="138"/>
      <c r="J58" s="138"/>
      <c r="K58" s="138"/>
    </row>
    <row r="59" spans="1:11" ht="18" x14ac:dyDescent="0.25">
      <c r="A59" s="54" t="s">
        <v>58</v>
      </c>
      <c r="B59" s="151">
        <v>9184</v>
      </c>
      <c r="C59" s="161">
        <v>18498</v>
      </c>
      <c r="D59" s="151">
        <v>2330871</v>
      </c>
      <c r="E59" s="60">
        <f t="shared" ref="E59:E65" si="22">D59/B59</f>
        <v>253.79692944250871</v>
      </c>
      <c r="F59" s="161">
        <f>D59</f>
        <v>2330871</v>
      </c>
      <c r="G59" s="154">
        <v>5527</v>
      </c>
      <c r="H59" s="154">
        <f t="shared" ref="H59:H65" si="23">C59-G59</f>
        <v>12971</v>
      </c>
      <c r="I59" s="102">
        <f t="shared" ref="I59:I65" si="24">C59-J59-K59</f>
        <v>7948</v>
      </c>
      <c r="J59" s="348">
        <v>10548</v>
      </c>
      <c r="K59" s="103">
        <v>2</v>
      </c>
    </row>
    <row r="60" spans="1:11" ht="18" x14ac:dyDescent="0.25">
      <c r="A60" s="67" t="s">
        <v>59</v>
      </c>
      <c r="B60" s="116">
        <v>9771</v>
      </c>
      <c r="C60" s="163">
        <v>19019</v>
      </c>
      <c r="D60" s="116">
        <v>2395324</v>
      </c>
      <c r="E60" s="141">
        <f t="shared" si="22"/>
        <v>245.14624910449288</v>
      </c>
      <c r="F60" s="162">
        <f t="shared" ref="F60:F65" si="25">D60</f>
        <v>2395324</v>
      </c>
      <c r="G60" s="154">
        <v>6012</v>
      </c>
      <c r="H60" s="154">
        <f t="shared" si="23"/>
        <v>13007</v>
      </c>
      <c r="I60" s="104">
        <f t="shared" si="24"/>
        <v>7784</v>
      </c>
      <c r="J60" s="119">
        <v>11233</v>
      </c>
      <c r="K60" s="118">
        <v>2</v>
      </c>
    </row>
    <row r="61" spans="1:11" ht="18" x14ac:dyDescent="0.25">
      <c r="A61" s="67" t="s">
        <v>60</v>
      </c>
      <c r="B61" s="116">
        <v>11663</v>
      </c>
      <c r="C61" s="163">
        <v>22206</v>
      </c>
      <c r="D61" s="116">
        <v>2803773</v>
      </c>
      <c r="E61" s="141">
        <f t="shared" si="22"/>
        <v>240.39895395695791</v>
      </c>
      <c r="F61" s="162">
        <f t="shared" si="25"/>
        <v>2803773</v>
      </c>
      <c r="G61" s="154">
        <v>7244</v>
      </c>
      <c r="H61" s="154">
        <f t="shared" si="23"/>
        <v>14962</v>
      </c>
      <c r="I61" s="104">
        <f t="shared" si="24"/>
        <v>8605</v>
      </c>
      <c r="J61" s="119">
        <v>13596</v>
      </c>
      <c r="K61" s="118">
        <v>5</v>
      </c>
    </row>
    <row r="62" spans="1:11" ht="18" x14ac:dyDescent="0.25">
      <c r="A62" s="67" t="s">
        <v>61</v>
      </c>
      <c r="B62" s="116">
        <v>5278</v>
      </c>
      <c r="C62" s="163">
        <v>11034</v>
      </c>
      <c r="D62" s="116">
        <v>1424525</v>
      </c>
      <c r="E62" s="141">
        <f t="shared" si="22"/>
        <v>269.8986358469117</v>
      </c>
      <c r="F62" s="162">
        <f t="shared" si="25"/>
        <v>1424525</v>
      </c>
      <c r="G62" s="154">
        <v>3415</v>
      </c>
      <c r="H62" s="154">
        <f t="shared" si="23"/>
        <v>7619</v>
      </c>
      <c r="I62" s="104">
        <f t="shared" si="24"/>
        <v>4667</v>
      </c>
      <c r="J62" s="119">
        <v>6366</v>
      </c>
      <c r="K62" s="118">
        <v>1</v>
      </c>
    </row>
    <row r="63" spans="1:11" ht="18" x14ac:dyDescent="0.25">
      <c r="A63" s="67" t="s">
        <v>62</v>
      </c>
      <c r="B63" s="116">
        <v>3891</v>
      </c>
      <c r="C63" s="163">
        <v>7584</v>
      </c>
      <c r="D63" s="116">
        <v>959560</v>
      </c>
      <c r="E63" s="141">
        <f t="shared" si="22"/>
        <v>246.6101259316371</v>
      </c>
      <c r="F63" s="162">
        <f t="shared" si="25"/>
        <v>959560</v>
      </c>
      <c r="G63" s="154">
        <v>2175</v>
      </c>
      <c r="H63" s="154">
        <f t="shared" si="23"/>
        <v>5409</v>
      </c>
      <c r="I63" s="104">
        <f t="shared" si="24"/>
        <v>3305</v>
      </c>
      <c r="J63" s="119">
        <v>4274</v>
      </c>
      <c r="K63" s="118">
        <v>5</v>
      </c>
    </row>
    <row r="64" spans="1:11" ht="18" x14ac:dyDescent="0.25">
      <c r="A64" s="67" t="s">
        <v>63</v>
      </c>
      <c r="B64" s="116">
        <v>9806</v>
      </c>
      <c r="C64" s="163">
        <v>19157</v>
      </c>
      <c r="D64" s="116">
        <v>2412474</v>
      </c>
      <c r="E64" s="141">
        <f t="shared" si="22"/>
        <v>246.02019171935549</v>
      </c>
      <c r="F64" s="162">
        <f t="shared" si="25"/>
        <v>2412474</v>
      </c>
      <c r="G64" s="154">
        <v>5568</v>
      </c>
      <c r="H64" s="154">
        <f t="shared" si="23"/>
        <v>13589</v>
      </c>
      <c r="I64" s="104">
        <f t="shared" si="24"/>
        <v>8220</v>
      </c>
      <c r="J64" s="119">
        <v>10937</v>
      </c>
      <c r="K64" s="118">
        <v>0</v>
      </c>
    </row>
    <row r="65" spans="1:11" ht="18.75" thickBot="1" x14ac:dyDescent="0.3">
      <c r="A65" s="67" t="s">
        <v>64</v>
      </c>
      <c r="B65" s="157">
        <v>9231</v>
      </c>
      <c r="C65" s="164">
        <v>17710</v>
      </c>
      <c r="D65" s="157">
        <v>2261867</v>
      </c>
      <c r="E65" s="141">
        <f t="shared" si="22"/>
        <v>245.0294659300184</v>
      </c>
      <c r="F65" s="162">
        <f t="shared" si="25"/>
        <v>2261867</v>
      </c>
      <c r="G65" s="167">
        <v>5439</v>
      </c>
      <c r="H65" s="154">
        <f t="shared" si="23"/>
        <v>12271</v>
      </c>
      <c r="I65" s="104">
        <f t="shared" si="24"/>
        <v>7432</v>
      </c>
      <c r="J65" s="126">
        <v>10273</v>
      </c>
      <c r="K65" s="125">
        <v>5</v>
      </c>
    </row>
    <row r="66" spans="1:11" ht="18.75" thickBot="1" x14ac:dyDescent="0.3">
      <c r="A66" s="84" t="s">
        <v>48</v>
      </c>
      <c r="B66" s="131">
        <f>SUM(B59:B65)</f>
        <v>58824</v>
      </c>
      <c r="C66" s="131">
        <f t="shared" ref="C66:K66" si="26">SUM(C59:C65)</f>
        <v>115208</v>
      </c>
      <c r="D66" s="131">
        <f t="shared" si="26"/>
        <v>14588394</v>
      </c>
      <c r="E66" s="88">
        <f t="shared" si="26"/>
        <v>1746.9005519318823</v>
      </c>
      <c r="F66" s="132">
        <f t="shared" si="26"/>
        <v>14588394</v>
      </c>
      <c r="G66" s="132">
        <f t="shared" si="26"/>
        <v>35380</v>
      </c>
      <c r="H66" s="132">
        <f t="shared" si="26"/>
        <v>79828</v>
      </c>
      <c r="I66" s="89">
        <f t="shared" si="26"/>
        <v>47961</v>
      </c>
      <c r="J66" s="97">
        <f t="shared" si="26"/>
        <v>67227</v>
      </c>
      <c r="K66" s="93">
        <f t="shared" si="26"/>
        <v>20</v>
      </c>
    </row>
    <row r="67" spans="1:11" ht="18.75" thickBot="1" x14ac:dyDescent="0.3">
      <c r="A67" s="146"/>
      <c r="B67" s="147"/>
      <c r="C67" s="147"/>
      <c r="D67" s="147"/>
      <c r="E67" s="148"/>
      <c r="F67" s="147"/>
      <c r="G67" s="137"/>
      <c r="H67" s="137"/>
      <c r="I67" s="81"/>
      <c r="J67" s="81"/>
      <c r="K67" s="81"/>
    </row>
    <row r="68" spans="1:11" ht="18.75" thickBot="1" x14ac:dyDescent="0.3">
      <c r="A68" s="46" t="s">
        <v>65</v>
      </c>
      <c r="B68" s="138"/>
      <c r="C68" s="138"/>
      <c r="D68" s="138"/>
      <c r="E68" s="138"/>
      <c r="F68" s="140"/>
      <c r="G68" s="138"/>
      <c r="H68" s="138"/>
      <c r="I68" s="138"/>
      <c r="J68" s="138"/>
      <c r="K68" s="138"/>
    </row>
    <row r="69" spans="1:11" ht="18" x14ac:dyDescent="0.25">
      <c r="A69" s="54" t="s">
        <v>66</v>
      </c>
      <c r="B69" s="151">
        <v>4099</v>
      </c>
      <c r="C69" s="161">
        <v>8147</v>
      </c>
      <c r="D69" s="151">
        <v>1034673</v>
      </c>
      <c r="E69" s="284">
        <f t="shared" ref="E69:E74" si="27">D69/B69</f>
        <v>252.42083434984141</v>
      </c>
      <c r="F69" s="161">
        <f>D69</f>
        <v>1034673</v>
      </c>
      <c r="G69" s="154">
        <v>2271</v>
      </c>
      <c r="H69" s="154">
        <f t="shared" ref="H69:H74" si="28">C69-G69</f>
        <v>5876</v>
      </c>
      <c r="I69" s="102">
        <f t="shared" ref="I69:I74" si="29">C69-J69-K69</f>
        <v>3541</v>
      </c>
      <c r="J69" s="348">
        <v>4606</v>
      </c>
      <c r="K69" s="103">
        <v>0</v>
      </c>
    </row>
    <row r="70" spans="1:11" ht="18" x14ac:dyDescent="0.25">
      <c r="A70" s="67" t="s">
        <v>67</v>
      </c>
      <c r="B70" s="116">
        <v>7567</v>
      </c>
      <c r="C70" s="163">
        <v>13978</v>
      </c>
      <c r="D70" s="116">
        <v>1766152</v>
      </c>
      <c r="E70" s="156">
        <f t="shared" si="27"/>
        <v>233.40187656931414</v>
      </c>
      <c r="F70" s="162">
        <f>D70</f>
        <v>1766152</v>
      </c>
      <c r="G70" s="154">
        <v>3683</v>
      </c>
      <c r="H70" s="154">
        <f t="shared" si="28"/>
        <v>10295</v>
      </c>
      <c r="I70" s="104">
        <f t="shared" si="29"/>
        <v>6110</v>
      </c>
      <c r="J70" s="119">
        <v>7868</v>
      </c>
      <c r="K70" s="118">
        <v>0</v>
      </c>
    </row>
    <row r="71" spans="1:11" ht="18" x14ac:dyDescent="0.25">
      <c r="A71" s="67" t="s">
        <v>65</v>
      </c>
      <c r="B71" s="116">
        <v>8038</v>
      </c>
      <c r="C71" s="163">
        <v>15833</v>
      </c>
      <c r="D71" s="116">
        <v>2011595</v>
      </c>
      <c r="E71" s="156">
        <f t="shared" si="27"/>
        <v>250.26063697437172</v>
      </c>
      <c r="F71" s="162">
        <f>D71</f>
        <v>2011595</v>
      </c>
      <c r="G71" s="154">
        <v>4597</v>
      </c>
      <c r="H71" s="154">
        <f t="shared" si="28"/>
        <v>11236</v>
      </c>
      <c r="I71" s="104">
        <f t="shared" si="29"/>
        <v>6950</v>
      </c>
      <c r="J71" s="119">
        <v>8883</v>
      </c>
      <c r="K71" s="118">
        <v>0</v>
      </c>
    </row>
    <row r="72" spans="1:11" ht="18" x14ac:dyDescent="0.25">
      <c r="A72" s="67" t="s">
        <v>68</v>
      </c>
      <c r="B72" s="116">
        <v>4301</v>
      </c>
      <c r="C72" s="163">
        <v>8190</v>
      </c>
      <c r="D72" s="116">
        <v>1045371</v>
      </c>
      <c r="E72" s="156">
        <f t="shared" si="27"/>
        <v>243.05301092769125</v>
      </c>
      <c r="F72" s="162">
        <f t="shared" ref="F72:F74" si="30">D72</f>
        <v>1045371</v>
      </c>
      <c r="G72" s="154">
        <v>2085</v>
      </c>
      <c r="H72" s="154">
        <f t="shared" si="28"/>
        <v>6105</v>
      </c>
      <c r="I72" s="104">
        <f t="shared" si="29"/>
        <v>3794</v>
      </c>
      <c r="J72" s="119">
        <v>4396</v>
      </c>
      <c r="K72" s="118">
        <v>0</v>
      </c>
    </row>
    <row r="73" spans="1:11" ht="18" x14ac:dyDescent="0.25">
      <c r="A73" s="67" t="s">
        <v>69</v>
      </c>
      <c r="B73" s="116">
        <v>6571</v>
      </c>
      <c r="C73" s="163">
        <v>12837</v>
      </c>
      <c r="D73" s="116">
        <v>1631468</v>
      </c>
      <c r="E73" s="156">
        <f t="shared" si="27"/>
        <v>248.2830619388221</v>
      </c>
      <c r="F73" s="162">
        <f t="shared" si="30"/>
        <v>1631468</v>
      </c>
      <c r="G73" s="154">
        <v>3601</v>
      </c>
      <c r="H73" s="154">
        <f t="shared" si="28"/>
        <v>9236</v>
      </c>
      <c r="I73" s="104">
        <f t="shared" si="29"/>
        <v>5706</v>
      </c>
      <c r="J73" s="119">
        <v>7131</v>
      </c>
      <c r="K73" s="118">
        <v>0</v>
      </c>
    </row>
    <row r="74" spans="1:11" ht="18.75" thickBot="1" x14ac:dyDescent="0.3">
      <c r="A74" s="72" t="s">
        <v>70</v>
      </c>
      <c r="B74" s="157">
        <v>4451</v>
      </c>
      <c r="C74" s="164">
        <v>8854</v>
      </c>
      <c r="D74" s="157">
        <v>1125611</v>
      </c>
      <c r="E74" s="202">
        <f t="shared" si="27"/>
        <v>252.88946304201303</v>
      </c>
      <c r="F74" s="165">
        <f t="shared" si="30"/>
        <v>1125611</v>
      </c>
      <c r="G74" s="167">
        <v>2569</v>
      </c>
      <c r="H74" s="154">
        <f t="shared" si="28"/>
        <v>6285</v>
      </c>
      <c r="I74" s="104">
        <f t="shared" si="29"/>
        <v>3932</v>
      </c>
      <c r="J74" s="126">
        <v>4922</v>
      </c>
      <c r="K74" s="125">
        <v>0</v>
      </c>
    </row>
    <row r="75" spans="1:11" ht="18.75" thickBot="1" x14ac:dyDescent="0.3">
      <c r="A75" s="84" t="s">
        <v>48</v>
      </c>
      <c r="B75" s="131">
        <f>SUM(B69:B74)</f>
        <v>35027</v>
      </c>
      <c r="C75" s="131">
        <f t="shared" ref="C75:K75" si="31">SUM(C69:C74)</f>
        <v>67839</v>
      </c>
      <c r="D75" s="131">
        <f t="shared" si="31"/>
        <v>8614870</v>
      </c>
      <c r="E75" s="90">
        <f t="shared" si="31"/>
        <v>1480.3088838020535</v>
      </c>
      <c r="F75" s="132">
        <f t="shared" si="31"/>
        <v>8614870</v>
      </c>
      <c r="G75" s="132">
        <f t="shared" si="31"/>
        <v>18806</v>
      </c>
      <c r="H75" s="132">
        <f t="shared" si="31"/>
        <v>49033</v>
      </c>
      <c r="I75" s="89">
        <f t="shared" si="31"/>
        <v>30033</v>
      </c>
      <c r="J75" s="97">
        <f t="shared" si="31"/>
        <v>37806</v>
      </c>
      <c r="K75" s="90">
        <f t="shared" si="31"/>
        <v>0</v>
      </c>
    </row>
    <row r="76" spans="1:11" ht="18.75" thickBot="1" x14ac:dyDescent="0.3">
      <c r="A76" s="146"/>
      <c r="B76" s="147"/>
      <c r="C76" s="147"/>
      <c r="D76" s="147"/>
      <c r="E76" s="148"/>
      <c r="F76" s="147"/>
      <c r="G76" s="137"/>
      <c r="H76" s="137"/>
      <c r="I76" s="81"/>
      <c r="J76" s="81"/>
      <c r="K76" s="81"/>
    </row>
    <row r="77" spans="1:11" ht="18.75" thickBot="1" x14ac:dyDescent="0.3">
      <c r="A77" s="46" t="s">
        <v>71</v>
      </c>
      <c r="B77" s="138"/>
      <c r="C77" s="138"/>
      <c r="D77" s="138"/>
      <c r="E77" s="138"/>
      <c r="F77" s="140"/>
      <c r="G77" s="138"/>
      <c r="H77" s="138"/>
      <c r="I77" s="138"/>
      <c r="J77" s="138"/>
      <c r="K77" s="138"/>
    </row>
    <row r="78" spans="1:11" ht="18" x14ac:dyDescent="0.25">
      <c r="A78" s="54" t="s">
        <v>72</v>
      </c>
      <c r="B78" s="151">
        <v>2572</v>
      </c>
      <c r="C78" s="161">
        <v>4947</v>
      </c>
      <c r="D78" s="151">
        <v>620723</v>
      </c>
      <c r="E78" s="284">
        <f t="shared" ref="E78:E87" si="32">D78/B78</f>
        <v>241.33864696734059</v>
      </c>
      <c r="F78" s="161">
        <f>D78</f>
        <v>620723</v>
      </c>
      <c r="G78" s="154">
        <v>1451</v>
      </c>
      <c r="H78" s="154">
        <f t="shared" ref="H78:H87" si="33">C78-G78</f>
        <v>3496</v>
      </c>
      <c r="I78" s="102">
        <f t="shared" ref="I78:I87" si="34">C78-J78-K78</f>
        <v>2126</v>
      </c>
      <c r="J78" s="348">
        <v>2821</v>
      </c>
      <c r="K78" s="103">
        <v>0</v>
      </c>
    </row>
    <row r="79" spans="1:11" ht="18" x14ac:dyDescent="0.25">
      <c r="A79" s="67" t="s">
        <v>117</v>
      </c>
      <c r="B79" s="116">
        <v>240</v>
      </c>
      <c r="C79" s="163">
        <v>492</v>
      </c>
      <c r="D79" s="116">
        <v>60428</v>
      </c>
      <c r="E79" s="156">
        <f t="shared" si="32"/>
        <v>251.78333333333333</v>
      </c>
      <c r="F79" s="162">
        <f t="shared" ref="F79:F87" si="35">D79</f>
        <v>60428</v>
      </c>
      <c r="G79" s="154">
        <v>144</v>
      </c>
      <c r="H79" s="154">
        <f t="shared" si="33"/>
        <v>348</v>
      </c>
      <c r="I79" s="104">
        <f t="shared" si="34"/>
        <v>221</v>
      </c>
      <c r="J79" s="119">
        <v>271</v>
      </c>
      <c r="K79" s="118">
        <v>0</v>
      </c>
    </row>
    <row r="80" spans="1:11" ht="18" x14ac:dyDescent="0.25">
      <c r="A80" s="67" t="s">
        <v>73</v>
      </c>
      <c r="B80" s="116">
        <v>6684</v>
      </c>
      <c r="C80" s="163">
        <v>12989</v>
      </c>
      <c r="D80" s="116">
        <v>1663917</v>
      </c>
      <c r="E80" s="156">
        <f t="shared" si="32"/>
        <v>248.94030520646319</v>
      </c>
      <c r="F80" s="162">
        <f t="shared" si="35"/>
        <v>1663917</v>
      </c>
      <c r="G80" s="154">
        <v>4030</v>
      </c>
      <c r="H80" s="154">
        <f t="shared" si="33"/>
        <v>8959</v>
      </c>
      <c r="I80" s="104">
        <f t="shared" si="34"/>
        <v>5390</v>
      </c>
      <c r="J80" s="119">
        <v>7598</v>
      </c>
      <c r="K80" s="118">
        <v>1</v>
      </c>
    </row>
    <row r="81" spans="1:11" ht="18" x14ac:dyDescent="0.25">
      <c r="A81" s="67" t="s">
        <v>71</v>
      </c>
      <c r="B81" s="116">
        <v>10797</v>
      </c>
      <c r="C81" s="163">
        <v>20345</v>
      </c>
      <c r="D81" s="116">
        <v>2586232</v>
      </c>
      <c r="E81" s="156">
        <f t="shared" si="32"/>
        <v>239.53246272112625</v>
      </c>
      <c r="F81" s="162">
        <f t="shared" si="35"/>
        <v>2586232</v>
      </c>
      <c r="G81" s="154">
        <v>5786</v>
      </c>
      <c r="H81" s="154">
        <f t="shared" si="33"/>
        <v>14559</v>
      </c>
      <c r="I81" s="104">
        <f t="shared" si="34"/>
        <v>8581</v>
      </c>
      <c r="J81" s="119">
        <v>11761</v>
      </c>
      <c r="K81" s="118">
        <v>3</v>
      </c>
    </row>
    <row r="82" spans="1:11" ht="18" x14ac:dyDescent="0.25">
      <c r="A82" s="67" t="s">
        <v>74</v>
      </c>
      <c r="B82" s="116">
        <v>8331</v>
      </c>
      <c r="C82" s="163">
        <v>16491</v>
      </c>
      <c r="D82" s="116">
        <v>2105354</v>
      </c>
      <c r="E82" s="156">
        <f t="shared" si="32"/>
        <v>252.71323970711799</v>
      </c>
      <c r="F82" s="162">
        <f t="shared" si="35"/>
        <v>2105354</v>
      </c>
      <c r="G82" s="154">
        <v>4822</v>
      </c>
      <c r="H82" s="154">
        <f t="shared" si="33"/>
        <v>11669</v>
      </c>
      <c r="I82" s="104">
        <f t="shared" si="34"/>
        <v>7178</v>
      </c>
      <c r="J82" s="119">
        <v>9312</v>
      </c>
      <c r="K82" s="118">
        <v>1</v>
      </c>
    </row>
    <row r="83" spans="1:11" ht="18" x14ac:dyDescent="0.25">
      <c r="A83" s="67" t="s">
        <v>75</v>
      </c>
      <c r="B83" s="116">
        <v>7884</v>
      </c>
      <c r="C83" s="163">
        <v>14897</v>
      </c>
      <c r="D83" s="116">
        <v>1906584</v>
      </c>
      <c r="E83" s="156">
        <f t="shared" si="32"/>
        <v>241.82952815829529</v>
      </c>
      <c r="F83" s="162">
        <f t="shared" si="35"/>
        <v>1906584</v>
      </c>
      <c r="G83" s="154">
        <v>4112</v>
      </c>
      <c r="H83" s="154">
        <f t="shared" si="33"/>
        <v>10785</v>
      </c>
      <c r="I83" s="104">
        <f t="shared" si="34"/>
        <v>6575</v>
      </c>
      <c r="J83" s="119">
        <v>8316</v>
      </c>
      <c r="K83" s="118">
        <v>6</v>
      </c>
    </row>
    <row r="84" spans="1:11" ht="18" x14ac:dyDescent="0.25">
      <c r="A84" s="67" t="s">
        <v>76</v>
      </c>
      <c r="B84" s="116">
        <v>2927</v>
      </c>
      <c r="C84" s="163">
        <v>5551</v>
      </c>
      <c r="D84" s="116">
        <v>701613</v>
      </c>
      <c r="E84" s="156">
        <f t="shared" si="32"/>
        <v>239.70379227878374</v>
      </c>
      <c r="F84" s="162">
        <f t="shared" si="35"/>
        <v>701613</v>
      </c>
      <c r="G84" s="154">
        <v>1378</v>
      </c>
      <c r="H84" s="154">
        <f t="shared" si="33"/>
        <v>4173</v>
      </c>
      <c r="I84" s="104">
        <f t="shared" si="34"/>
        <v>2557</v>
      </c>
      <c r="J84" s="119">
        <v>2993</v>
      </c>
      <c r="K84" s="118">
        <v>1</v>
      </c>
    </row>
    <row r="85" spans="1:11" ht="18" x14ac:dyDescent="0.25">
      <c r="A85" s="67" t="s">
        <v>77</v>
      </c>
      <c r="B85" s="116">
        <v>5727</v>
      </c>
      <c r="C85" s="163">
        <v>11361</v>
      </c>
      <c r="D85" s="116">
        <v>1450325</v>
      </c>
      <c r="E85" s="156">
        <f t="shared" si="32"/>
        <v>253.24340841627378</v>
      </c>
      <c r="F85" s="162">
        <f t="shared" si="35"/>
        <v>1450325</v>
      </c>
      <c r="G85" s="154">
        <v>3355</v>
      </c>
      <c r="H85" s="154">
        <f t="shared" si="33"/>
        <v>8006</v>
      </c>
      <c r="I85" s="104">
        <f t="shared" si="34"/>
        <v>4936</v>
      </c>
      <c r="J85" s="119">
        <v>6424</v>
      </c>
      <c r="K85" s="118">
        <v>1</v>
      </c>
    </row>
    <row r="86" spans="1:11" ht="18" x14ac:dyDescent="0.25">
      <c r="A86" s="67" t="s">
        <v>78</v>
      </c>
      <c r="B86" s="116">
        <v>1892</v>
      </c>
      <c r="C86" s="163">
        <v>3660</v>
      </c>
      <c r="D86" s="116">
        <v>475254</v>
      </c>
      <c r="E86" s="156">
        <f t="shared" si="32"/>
        <v>251.19133192389006</v>
      </c>
      <c r="F86" s="162">
        <f t="shared" si="35"/>
        <v>475254</v>
      </c>
      <c r="G86" s="154">
        <v>1204</v>
      </c>
      <c r="H86" s="154">
        <f t="shared" si="33"/>
        <v>2456</v>
      </c>
      <c r="I86" s="104">
        <f t="shared" si="34"/>
        <v>1636</v>
      </c>
      <c r="J86" s="119">
        <v>2024</v>
      </c>
      <c r="K86" s="118">
        <v>0</v>
      </c>
    </row>
    <row r="87" spans="1:11" ht="18.75" thickBot="1" x14ac:dyDescent="0.3">
      <c r="A87" s="72" t="s">
        <v>79</v>
      </c>
      <c r="B87" s="157">
        <v>9302</v>
      </c>
      <c r="C87" s="164">
        <v>17121</v>
      </c>
      <c r="D87" s="157">
        <v>2176083</v>
      </c>
      <c r="E87" s="202">
        <f t="shared" si="32"/>
        <v>233.93711029886046</v>
      </c>
      <c r="F87" s="165">
        <f t="shared" si="35"/>
        <v>2176083</v>
      </c>
      <c r="G87" s="167">
        <v>4379</v>
      </c>
      <c r="H87" s="154">
        <f t="shared" si="33"/>
        <v>12742</v>
      </c>
      <c r="I87" s="104">
        <f t="shared" si="34"/>
        <v>7748</v>
      </c>
      <c r="J87" s="126">
        <v>9371</v>
      </c>
      <c r="K87" s="125">
        <v>2</v>
      </c>
    </row>
    <row r="88" spans="1:11" ht="18.75" thickBot="1" x14ac:dyDescent="0.3">
      <c r="A88" s="84" t="s">
        <v>48</v>
      </c>
      <c r="B88" s="131">
        <f>SUM(B78:B87)</f>
        <v>56356</v>
      </c>
      <c r="C88" s="131">
        <f t="shared" ref="C88:E88" si="36">SUM(C78:C87)</f>
        <v>107854</v>
      </c>
      <c r="D88" s="131">
        <f t="shared" si="36"/>
        <v>13746513</v>
      </c>
      <c r="E88" s="89">
        <f t="shared" si="36"/>
        <v>2454.2131590114845</v>
      </c>
      <c r="F88" s="168">
        <f>SUM(F78:F87)</f>
        <v>13746513</v>
      </c>
      <c r="G88" s="187">
        <f>SUM(G78:G87)</f>
        <v>30661</v>
      </c>
      <c r="H88" s="187">
        <f>SUM(H78:H87)</f>
        <v>77193</v>
      </c>
      <c r="I88" s="89">
        <f>SUM(I78:I87)</f>
        <v>46948</v>
      </c>
      <c r="J88" s="97">
        <f t="shared" ref="J88:K88" si="37">SUM(J78:J87)</f>
        <v>60891</v>
      </c>
      <c r="K88" s="93">
        <f t="shared" si="37"/>
        <v>15</v>
      </c>
    </row>
    <row r="89" spans="1:11" ht="18.75" thickBot="1" x14ac:dyDescent="0.3">
      <c r="A89" s="146"/>
      <c r="B89" s="147"/>
      <c r="C89" s="147"/>
      <c r="D89" s="147"/>
      <c r="E89" s="81"/>
      <c r="F89" s="137"/>
      <c r="G89" s="137"/>
      <c r="H89" s="137"/>
      <c r="I89" s="81"/>
      <c r="J89" s="81"/>
      <c r="K89" s="81"/>
    </row>
    <row r="90" spans="1:11" ht="18.75" thickBot="1" x14ac:dyDescent="0.3">
      <c r="A90" s="46" t="s">
        <v>80</v>
      </c>
      <c r="B90" s="138"/>
      <c r="C90" s="138"/>
      <c r="D90" s="138"/>
      <c r="E90" s="138"/>
      <c r="F90" s="140"/>
      <c r="G90" s="138"/>
      <c r="H90" s="138"/>
      <c r="I90" s="138"/>
      <c r="J90" s="138"/>
      <c r="K90" s="138"/>
    </row>
    <row r="91" spans="1:11" ht="18" x14ac:dyDescent="0.25">
      <c r="A91" s="54" t="s">
        <v>81</v>
      </c>
      <c r="B91" s="151">
        <v>5757</v>
      </c>
      <c r="C91" s="161">
        <v>10919</v>
      </c>
      <c r="D91" s="397">
        <v>1379079</v>
      </c>
      <c r="E91" s="60">
        <f t="shared" ref="E91:E99" si="38">D91/B91</f>
        <v>239.54820218863992</v>
      </c>
      <c r="F91" s="161">
        <f>D91</f>
        <v>1379079</v>
      </c>
      <c r="G91" s="154">
        <v>2644</v>
      </c>
      <c r="H91" s="154">
        <f t="shared" ref="H91:H99" si="39">C91-G91</f>
        <v>8275</v>
      </c>
      <c r="I91" s="102">
        <f t="shared" ref="I91:I99" si="40">C91-J91-K91</f>
        <v>5040</v>
      </c>
      <c r="J91" s="348">
        <v>5878</v>
      </c>
      <c r="K91" s="103">
        <v>1</v>
      </c>
    </row>
    <row r="92" spans="1:11" ht="18" x14ac:dyDescent="0.25">
      <c r="A92" s="67" t="s">
        <v>82</v>
      </c>
      <c r="B92" s="116">
        <v>8099</v>
      </c>
      <c r="C92" s="163">
        <v>16037</v>
      </c>
      <c r="D92" s="302">
        <v>2047654</v>
      </c>
      <c r="E92" s="141">
        <f t="shared" si="38"/>
        <v>252.82800345721694</v>
      </c>
      <c r="F92" s="162">
        <f t="shared" ref="F92:F99" si="41">D92</f>
        <v>2047654</v>
      </c>
      <c r="G92" s="154">
        <v>4205</v>
      </c>
      <c r="H92" s="154">
        <f t="shared" si="39"/>
        <v>11832</v>
      </c>
      <c r="I92" s="104">
        <f t="shared" si="40"/>
        <v>7012</v>
      </c>
      <c r="J92" s="119">
        <v>9025</v>
      </c>
      <c r="K92" s="118">
        <v>0</v>
      </c>
    </row>
    <row r="93" spans="1:11" ht="18" x14ac:dyDescent="0.25">
      <c r="A93" s="67" t="s">
        <v>83</v>
      </c>
      <c r="B93" s="116">
        <v>4195</v>
      </c>
      <c r="C93" s="163">
        <v>8367</v>
      </c>
      <c r="D93" s="302">
        <v>1073497</v>
      </c>
      <c r="E93" s="141">
        <f t="shared" si="38"/>
        <v>255.89916567342073</v>
      </c>
      <c r="F93" s="162">
        <f t="shared" si="41"/>
        <v>1073497</v>
      </c>
      <c r="G93" s="154">
        <v>2136</v>
      </c>
      <c r="H93" s="154">
        <f t="shared" si="39"/>
        <v>6231</v>
      </c>
      <c r="I93" s="104">
        <f t="shared" si="40"/>
        <v>3762</v>
      </c>
      <c r="J93" s="119">
        <v>4602</v>
      </c>
      <c r="K93" s="118">
        <v>3</v>
      </c>
    </row>
    <row r="94" spans="1:11" ht="18" x14ac:dyDescent="0.25">
      <c r="A94" s="67" t="s">
        <v>84</v>
      </c>
      <c r="B94" s="116">
        <v>2710</v>
      </c>
      <c r="C94" s="163">
        <v>4889</v>
      </c>
      <c r="D94" s="302">
        <v>625614</v>
      </c>
      <c r="E94" s="141">
        <f t="shared" si="38"/>
        <v>230.8538745387454</v>
      </c>
      <c r="F94" s="162">
        <f t="shared" si="41"/>
        <v>625614</v>
      </c>
      <c r="G94" s="154">
        <v>1112</v>
      </c>
      <c r="H94" s="154">
        <f t="shared" si="39"/>
        <v>3777</v>
      </c>
      <c r="I94" s="104">
        <f t="shared" si="40"/>
        <v>2082</v>
      </c>
      <c r="J94" s="119">
        <v>2807</v>
      </c>
      <c r="K94" s="118">
        <v>0</v>
      </c>
    </row>
    <row r="95" spans="1:11" ht="18" x14ac:dyDescent="0.25">
      <c r="A95" s="67" t="s">
        <v>85</v>
      </c>
      <c r="B95" s="116">
        <v>5386</v>
      </c>
      <c r="C95" s="163">
        <v>10838</v>
      </c>
      <c r="D95" s="302">
        <v>1384338</v>
      </c>
      <c r="E95" s="141">
        <f t="shared" si="38"/>
        <v>257.02525064983291</v>
      </c>
      <c r="F95" s="162">
        <f t="shared" si="41"/>
        <v>1384338</v>
      </c>
      <c r="G95" s="154">
        <v>2826</v>
      </c>
      <c r="H95" s="154">
        <f t="shared" si="39"/>
        <v>8012</v>
      </c>
      <c r="I95" s="104">
        <f t="shared" si="40"/>
        <v>4895</v>
      </c>
      <c r="J95" s="119">
        <v>5943</v>
      </c>
      <c r="K95" s="118">
        <v>0</v>
      </c>
    </row>
    <row r="96" spans="1:11" ht="18" x14ac:dyDescent="0.25">
      <c r="A96" s="67" t="s">
        <v>86</v>
      </c>
      <c r="B96" s="116">
        <v>1205</v>
      </c>
      <c r="C96" s="163">
        <v>2689</v>
      </c>
      <c r="D96" s="302">
        <v>344472</v>
      </c>
      <c r="E96" s="141">
        <f t="shared" si="38"/>
        <v>285.86887966804977</v>
      </c>
      <c r="F96" s="162">
        <f t="shared" si="41"/>
        <v>344472</v>
      </c>
      <c r="G96" s="154">
        <v>758</v>
      </c>
      <c r="H96" s="154">
        <f t="shared" si="39"/>
        <v>1931</v>
      </c>
      <c r="I96" s="104">
        <f t="shared" si="40"/>
        <v>1311</v>
      </c>
      <c r="J96" s="119">
        <v>1378</v>
      </c>
      <c r="K96" s="118">
        <v>0</v>
      </c>
    </row>
    <row r="97" spans="1:11" ht="18" x14ac:dyDescent="0.25">
      <c r="A97" s="67" t="s">
        <v>87</v>
      </c>
      <c r="B97" s="116">
        <v>16523</v>
      </c>
      <c r="C97" s="163">
        <v>30954</v>
      </c>
      <c r="D97" s="302">
        <v>4007580</v>
      </c>
      <c r="E97" s="141">
        <f t="shared" si="38"/>
        <v>242.54554257701386</v>
      </c>
      <c r="F97" s="162">
        <f t="shared" si="41"/>
        <v>4007580</v>
      </c>
      <c r="G97" s="154">
        <v>8323</v>
      </c>
      <c r="H97" s="154">
        <f t="shared" si="39"/>
        <v>22631</v>
      </c>
      <c r="I97" s="104">
        <f t="shared" si="40"/>
        <v>13274</v>
      </c>
      <c r="J97" s="119">
        <v>17679</v>
      </c>
      <c r="K97" s="118">
        <v>1</v>
      </c>
    </row>
    <row r="98" spans="1:11" ht="18.75" customHeight="1" x14ac:dyDescent="0.25">
      <c r="A98" s="169" t="s">
        <v>88</v>
      </c>
      <c r="B98" s="116">
        <v>4636</v>
      </c>
      <c r="C98" s="163">
        <v>9396</v>
      </c>
      <c r="D98" s="329">
        <v>1176389</v>
      </c>
      <c r="E98" s="321">
        <f t="shared" si="38"/>
        <v>253.75086281276964</v>
      </c>
      <c r="F98" s="417">
        <f t="shared" si="41"/>
        <v>1176389</v>
      </c>
      <c r="G98" s="154">
        <v>2591</v>
      </c>
      <c r="H98" s="154">
        <f t="shared" si="39"/>
        <v>6805</v>
      </c>
      <c r="I98" s="104">
        <f t="shared" si="40"/>
        <v>4240</v>
      </c>
      <c r="J98" s="119">
        <v>5155</v>
      </c>
      <c r="K98" s="118">
        <v>1</v>
      </c>
    </row>
    <row r="99" spans="1:11" ht="18.75" thickBot="1" x14ac:dyDescent="0.3">
      <c r="A99" s="67" t="s">
        <v>89</v>
      </c>
      <c r="B99" s="157">
        <v>6846</v>
      </c>
      <c r="C99" s="164">
        <v>13548</v>
      </c>
      <c r="D99" s="398">
        <v>1721799</v>
      </c>
      <c r="E99" s="145">
        <f t="shared" si="38"/>
        <v>251.50438212094653</v>
      </c>
      <c r="F99" s="164">
        <f t="shared" si="41"/>
        <v>1721799</v>
      </c>
      <c r="G99" s="167">
        <v>3634</v>
      </c>
      <c r="H99" s="154">
        <f t="shared" si="39"/>
        <v>9914</v>
      </c>
      <c r="I99" s="104">
        <f t="shared" si="40"/>
        <v>6134</v>
      </c>
      <c r="J99" s="126">
        <v>7414</v>
      </c>
      <c r="K99" s="125">
        <v>0</v>
      </c>
    </row>
    <row r="100" spans="1:11" ht="18.75" thickBot="1" x14ac:dyDescent="0.3">
      <c r="A100" s="84" t="s">
        <v>48</v>
      </c>
      <c r="B100" s="131">
        <f>SUM(B91:B99)</f>
        <v>55357</v>
      </c>
      <c r="C100" s="131">
        <f t="shared" ref="C100:H100" si="42">SUM(C91:C99)</f>
        <v>107637</v>
      </c>
      <c r="D100" s="131">
        <f t="shared" si="42"/>
        <v>13760422</v>
      </c>
      <c r="E100" s="90">
        <f t="shared" si="42"/>
        <v>2269.824163686636</v>
      </c>
      <c r="F100" s="132">
        <f>SUM(F91:F99)</f>
        <v>13760422</v>
      </c>
      <c r="G100" s="132">
        <f t="shared" si="42"/>
        <v>28229</v>
      </c>
      <c r="H100" s="132">
        <f t="shared" si="42"/>
        <v>79408</v>
      </c>
      <c r="I100" s="89">
        <f>SUM(I91:I99)</f>
        <v>47750</v>
      </c>
      <c r="J100" s="97">
        <f>SUM(J91:J99)</f>
        <v>59881</v>
      </c>
      <c r="K100" s="90">
        <f>SUM(K91:K99)</f>
        <v>6</v>
      </c>
    </row>
    <row r="101" spans="1:11" ht="18.75" thickBot="1" x14ac:dyDescent="0.3">
      <c r="A101" s="146"/>
      <c r="B101" s="147"/>
      <c r="C101" s="147"/>
      <c r="D101" s="147"/>
      <c r="E101" s="148"/>
      <c r="F101" s="147"/>
      <c r="G101" s="137"/>
      <c r="H101" s="137"/>
      <c r="I101" s="81"/>
      <c r="J101" s="81"/>
      <c r="K101" s="81"/>
    </row>
    <row r="102" spans="1:11" ht="18.75" thickBot="1" x14ac:dyDescent="0.3">
      <c r="A102" s="96" t="s">
        <v>90</v>
      </c>
      <c r="B102" s="138"/>
      <c r="C102" s="138"/>
      <c r="D102" s="138"/>
      <c r="E102" s="138"/>
      <c r="F102" s="140"/>
      <c r="G102" s="138"/>
      <c r="H102" s="138"/>
      <c r="I102" s="138"/>
      <c r="J102" s="138"/>
      <c r="K102" s="138"/>
    </row>
    <row r="103" spans="1:11" ht="18" x14ac:dyDescent="0.25">
      <c r="A103" s="170" t="s">
        <v>91</v>
      </c>
      <c r="B103" s="171">
        <v>3980</v>
      </c>
      <c r="C103" s="172">
        <v>8830</v>
      </c>
      <c r="D103" s="171">
        <v>1133707</v>
      </c>
      <c r="E103" s="284">
        <f t="shared" ref="E103:E116" si="43">D103/B103</f>
        <v>284.85100502512563</v>
      </c>
      <c r="F103" s="161">
        <f>D103</f>
        <v>1133707</v>
      </c>
      <c r="G103" s="154">
        <v>2468</v>
      </c>
      <c r="H103" s="154">
        <f t="shared" ref="H103:H116" si="44">C103-G103</f>
        <v>6362</v>
      </c>
      <c r="I103" s="102">
        <f t="shared" ref="I103:I116" si="45">C103-J103-K103</f>
        <v>4071</v>
      </c>
      <c r="J103" s="348">
        <v>4758</v>
      </c>
      <c r="K103" s="103">
        <v>1</v>
      </c>
    </row>
    <row r="104" spans="1:11" ht="18" x14ac:dyDescent="0.25">
      <c r="A104" s="175" t="s">
        <v>92</v>
      </c>
      <c r="B104" s="116">
        <v>5644</v>
      </c>
      <c r="C104" s="117">
        <v>10783</v>
      </c>
      <c r="D104" s="116">
        <v>1367040</v>
      </c>
      <c r="E104" s="156">
        <f t="shared" si="43"/>
        <v>242.21119773210489</v>
      </c>
      <c r="F104" s="162">
        <f t="shared" ref="F104:F116" si="46">D104</f>
        <v>1367040</v>
      </c>
      <c r="G104" s="154">
        <v>2905</v>
      </c>
      <c r="H104" s="154">
        <f t="shared" si="44"/>
        <v>7878</v>
      </c>
      <c r="I104" s="104">
        <f t="shared" si="45"/>
        <v>4888</v>
      </c>
      <c r="J104" s="119">
        <v>5895</v>
      </c>
      <c r="K104" s="118">
        <v>0</v>
      </c>
    </row>
    <row r="105" spans="1:11" ht="18" x14ac:dyDescent="0.25">
      <c r="A105" s="175" t="s">
        <v>93</v>
      </c>
      <c r="B105" s="111">
        <v>908</v>
      </c>
      <c r="C105" s="162">
        <v>1871</v>
      </c>
      <c r="D105" s="111">
        <v>248588</v>
      </c>
      <c r="E105" s="156">
        <f t="shared" si="43"/>
        <v>273.77533039647579</v>
      </c>
      <c r="F105" s="162">
        <f t="shared" si="46"/>
        <v>248588</v>
      </c>
      <c r="G105" s="154">
        <v>441</v>
      </c>
      <c r="H105" s="154">
        <f t="shared" si="44"/>
        <v>1430</v>
      </c>
      <c r="I105" s="104">
        <f t="shared" si="45"/>
        <v>928</v>
      </c>
      <c r="J105" s="119">
        <v>943</v>
      </c>
      <c r="K105" s="118">
        <v>0</v>
      </c>
    </row>
    <row r="106" spans="1:11" ht="18" x14ac:dyDescent="0.25">
      <c r="A106" s="175" t="s">
        <v>94</v>
      </c>
      <c r="B106" s="116">
        <v>7663</v>
      </c>
      <c r="C106" s="163">
        <v>15422</v>
      </c>
      <c r="D106" s="116">
        <v>1961077</v>
      </c>
      <c r="E106" s="156">
        <f t="shared" si="43"/>
        <v>255.91504632650398</v>
      </c>
      <c r="F106" s="162">
        <f t="shared" si="46"/>
        <v>1961077</v>
      </c>
      <c r="G106" s="154">
        <v>4276</v>
      </c>
      <c r="H106" s="154">
        <f t="shared" si="44"/>
        <v>11146</v>
      </c>
      <c r="I106" s="104">
        <f t="shared" si="45"/>
        <v>6916</v>
      </c>
      <c r="J106" s="119">
        <v>8502</v>
      </c>
      <c r="K106" s="118">
        <v>4</v>
      </c>
    </row>
    <row r="107" spans="1:11" ht="18" x14ac:dyDescent="0.25">
      <c r="A107" s="67" t="s">
        <v>95</v>
      </c>
      <c r="B107" s="116">
        <v>4851</v>
      </c>
      <c r="C107" s="163">
        <v>9906</v>
      </c>
      <c r="D107" s="116">
        <v>1274154</v>
      </c>
      <c r="E107" s="156">
        <f t="shared" si="43"/>
        <v>262.65800865800867</v>
      </c>
      <c r="F107" s="162">
        <f t="shared" si="46"/>
        <v>1274154</v>
      </c>
      <c r="G107" s="154">
        <v>2774</v>
      </c>
      <c r="H107" s="154">
        <f t="shared" si="44"/>
        <v>7132</v>
      </c>
      <c r="I107" s="104">
        <f t="shared" si="45"/>
        <v>4467</v>
      </c>
      <c r="J107" s="119">
        <v>5438</v>
      </c>
      <c r="K107" s="118">
        <v>1</v>
      </c>
    </row>
    <row r="108" spans="1:11" ht="18" x14ac:dyDescent="0.25">
      <c r="A108" s="67" t="s">
        <v>96</v>
      </c>
      <c r="B108" s="116">
        <v>3753</v>
      </c>
      <c r="C108" s="163">
        <v>7944</v>
      </c>
      <c r="D108" s="116">
        <v>1021541</v>
      </c>
      <c r="E108" s="156">
        <f t="shared" si="43"/>
        <v>272.19317879030109</v>
      </c>
      <c r="F108" s="162">
        <f t="shared" si="46"/>
        <v>1021541</v>
      </c>
      <c r="G108" s="154">
        <v>2188</v>
      </c>
      <c r="H108" s="154">
        <f t="shared" si="44"/>
        <v>5756</v>
      </c>
      <c r="I108" s="104">
        <f t="shared" si="45"/>
        <v>3813</v>
      </c>
      <c r="J108" s="119">
        <v>4129</v>
      </c>
      <c r="K108" s="118">
        <v>2</v>
      </c>
    </row>
    <row r="109" spans="1:11" ht="18" x14ac:dyDescent="0.25">
      <c r="A109" s="67" t="s">
        <v>97</v>
      </c>
      <c r="B109" s="116">
        <v>8992</v>
      </c>
      <c r="C109" s="163">
        <v>18715</v>
      </c>
      <c r="D109" s="116">
        <v>2360475</v>
      </c>
      <c r="E109" s="156">
        <f t="shared" si="43"/>
        <v>262.50834074733098</v>
      </c>
      <c r="F109" s="162">
        <f t="shared" si="46"/>
        <v>2360475</v>
      </c>
      <c r="G109" s="154">
        <v>5188</v>
      </c>
      <c r="H109" s="154">
        <f t="shared" si="44"/>
        <v>13527</v>
      </c>
      <c r="I109" s="104">
        <f t="shared" si="45"/>
        <v>8306</v>
      </c>
      <c r="J109" s="119">
        <v>10407</v>
      </c>
      <c r="K109" s="118">
        <v>2</v>
      </c>
    </row>
    <row r="110" spans="1:11" ht="18" x14ac:dyDescent="0.25">
      <c r="A110" s="67" t="s">
        <v>98</v>
      </c>
      <c r="B110" s="116">
        <v>5924</v>
      </c>
      <c r="C110" s="163">
        <v>12438</v>
      </c>
      <c r="D110" s="116">
        <v>1572780</v>
      </c>
      <c r="E110" s="156">
        <f t="shared" si="43"/>
        <v>265.49291019581364</v>
      </c>
      <c r="F110" s="162">
        <f t="shared" si="46"/>
        <v>1572780</v>
      </c>
      <c r="G110" s="154">
        <v>3309</v>
      </c>
      <c r="H110" s="154">
        <f t="shared" si="44"/>
        <v>9129</v>
      </c>
      <c r="I110" s="104">
        <f t="shared" si="45"/>
        <v>6010</v>
      </c>
      <c r="J110" s="119">
        <v>6427</v>
      </c>
      <c r="K110" s="118">
        <v>1</v>
      </c>
    </row>
    <row r="111" spans="1:11" ht="18" x14ac:dyDescent="0.25">
      <c r="A111" s="67" t="s">
        <v>99</v>
      </c>
      <c r="B111" s="116">
        <v>5422</v>
      </c>
      <c r="C111" s="163">
        <v>11537</v>
      </c>
      <c r="D111" s="116">
        <v>1461616</v>
      </c>
      <c r="E111" s="156">
        <f t="shared" si="43"/>
        <v>269.57137587606047</v>
      </c>
      <c r="F111" s="162">
        <f t="shared" si="46"/>
        <v>1461616</v>
      </c>
      <c r="G111" s="154">
        <v>3542</v>
      </c>
      <c r="H111" s="154">
        <f t="shared" si="44"/>
        <v>7995</v>
      </c>
      <c r="I111" s="104">
        <f t="shared" si="45"/>
        <v>5190</v>
      </c>
      <c r="J111" s="119">
        <v>6342</v>
      </c>
      <c r="K111" s="118">
        <v>5</v>
      </c>
    </row>
    <row r="112" spans="1:11" ht="18" x14ac:dyDescent="0.25">
      <c r="A112" s="67" t="s">
        <v>100</v>
      </c>
      <c r="B112" s="116">
        <v>7892</v>
      </c>
      <c r="C112" s="163">
        <v>15053</v>
      </c>
      <c r="D112" s="116">
        <v>1937613</v>
      </c>
      <c r="E112" s="156">
        <f t="shared" si="43"/>
        <v>245.51609224531171</v>
      </c>
      <c r="F112" s="162">
        <f t="shared" si="46"/>
        <v>1937613</v>
      </c>
      <c r="G112" s="154">
        <v>4439</v>
      </c>
      <c r="H112" s="154">
        <f t="shared" si="44"/>
        <v>10614</v>
      </c>
      <c r="I112" s="104">
        <f t="shared" si="45"/>
        <v>6360</v>
      </c>
      <c r="J112" s="119">
        <v>8693</v>
      </c>
      <c r="K112" s="118">
        <v>0</v>
      </c>
    </row>
    <row r="113" spans="1:11" ht="18" x14ac:dyDescent="0.25">
      <c r="A113" s="67" t="s">
        <v>101</v>
      </c>
      <c r="B113" s="116">
        <v>8969</v>
      </c>
      <c r="C113" s="163">
        <v>19006</v>
      </c>
      <c r="D113" s="116">
        <v>2411391</v>
      </c>
      <c r="E113" s="156">
        <f t="shared" si="43"/>
        <v>268.85840115954954</v>
      </c>
      <c r="F113" s="162">
        <f t="shared" si="46"/>
        <v>2411391</v>
      </c>
      <c r="G113" s="154">
        <v>5845</v>
      </c>
      <c r="H113" s="154">
        <f t="shared" si="44"/>
        <v>13161</v>
      </c>
      <c r="I113" s="104">
        <f t="shared" si="45"/>
        <v>8230</v>
      </c>
      <c r="J113" s="119">
        <v>10771</v>
      </c>
      <c r="K113" s="118">
        <v>5</v>
      </c>
    </row>
    <row r="114" spans="1:11" ht="18" x14ac:dyDescent="0.25">
      <c r="A114" s="67" t="s">
        <v>102</v>
      </c>
      <c r="B114" s="116">
        <v>16905</v>
      </c>
      <c r="C114" s="163">
        <v>34094</v>
      </c>
      <c r="D114" s="116">
        <v>4400488</v>
      </c>
      <c r="E114" s="156">
        <f t="shared" si="43"/>
        <v>260.30689145223306</v>
      </c>
      <c r="F114" s="162">
        <f t="shared" si="46"/>
        <v>4400488</v>
      </c>
      <c r="G114" s="154">
        <v>10242</v>
      </c>
      <c r="H114" s="154">
        <f t="shared" si="44"/>
        <v>23852</v>
      </c>
      <c r="I114" s="104">
        <f t="shared" si="45"/>
        <v>14682</v>
      </c>
      <c r="J114" s="119">
        <v>19411</v>
      </c>
      <c r="K114" s="118">
        <v>1</v>
      </c>
    </row>
    <row r="115" spans="1:11" ht="18" x14ac:dyDescent="0.25">
      <c r="A115" s="67" t="s">
        <v>103</v>
      </c>
      <c r="B115" s="116">
        <v>5761</v>
      </c>
      <c r="C115" s="163">
        <v>12198</v>
      </c>
      <c r="D115" s="116">
        <v>1559841</v>
      </c>
      <c r="E115" s="156">
        <f t="shared" si="43"/>
        <v>270.75872244402012</v>
      </c>
      <c r="F115" s="162">
        <f t="shared" si="46"/>
        <v>1559841</v>
      </c>
      <c r="G115" s="154">
        <v>3380</v>
      </c>
      <c r="H115" s="154">
        <f t="shared" si="44"/>
        <v>8818</v>
      </c>
      <c r="I115" s="104">
        <f t="shared" si="45"/>
        <v>5547</v>
      </c>
      <c r="J115" s="119">
        <v>6651</v>
      </c>
      <c r="K115" s="118">
        <v>0</v>
      </c>
    </row>
    <row r="116" spans="1:11" ht="18.75" thickBot="1" x14ac:dyDescent="0.3">
      <c r="A116" s="67" t="s">
        <v>104</v>
      </c>
      <c r="B116" s="157">
        <v>8745</v>
      </c>
      <c r="C116" s="164">
        <v>17223</v>
      </c>
      <c r="D116" s="157">
        <v>2210069</v>
      </c>
      <c r="E116" s="202">
        <f t="shared" si="43"/>
        <v>252.72372784448257</v>
      </c>
      <c r="F116" s="165">
        <f t="shared" si="46"/>
        <v>2210069</v>
      </c>
      <c r="G116" s="167">
        <v>4402</v>
      </c>
      <c r="H116" s="154">
        <f t="shared" si="44"/>
        <v>12821</v>
      </c>
      <c r="I116" s="104">
        <f t="shared" si="45"/>
        <v>7706</v>
      </c>
      <c r="J116" s="126">
        <v>9517</v>
      </c>
      <c r="K116" s="125">
        <v>0</v>
      </c>
    </row>
    <row r="117" spans="1:11" ht="18.75" thickBot="1" x14ac:dyDescent="0.3">
      <c r="A117" s="84" t="s">
        <v>48</v>
      </c>
      <c r="B117" s="131">
        <f>SUM(B103:B116)</f>
        <v>95409</v>
      </c>
      <c r="C117" s="131">
        <f t="shared" ref="C117:K117" si="47">SUM(C103:C116)</f>
        <v>195020</v>
      </c>
      <c r="D117" s="131">
        <f t="shared" si="47"/>
        <v>24920380</v>
      </c>
      <c r="E117" s="90">
        <f t="shared" si="47"/>
        <v>3687.3402288933221</v>
      </c>
      <c r="F117" s="132">
        <f>SUM(F103:F116)</f>
        <v>24920380</v>
      </c>
      <c r="G117" s="132">
        <f t="shared" si="47"/>
        <v>55399</v>
      </c>
      <c r="H117" s="132">
        <f t="shared" si="47"/>
        <v>139621</v>
      </c>
      <c r="I117" s="89">
        <f>SUM(I103:I116)</f>
        <v>87114</v>
      </c>
      <c r="J117" s="97">
        <f t="shared" si="47"/>
        <v>107884</v>
      </c>
      <c r="K117" s="90">
        <f t="shared" si="47"/>
        <v>22</v>
      </c>
    </row>
    <row r="118" spans="1:11" ht="18.75" thickBot="1" x14ac:dyDescent="0.3">
      <c r="A118" s="146"/>
      <c r="B118" s="147"/>
      <c r="C118" s="147"/>
      <c r="D118" s="147"/>
      <c r="E118" s="148"/>
      <c r="F118" s="147"/>
      <c r="G118" s="137"/>
      <c r="H118" s="137"/>
      <c r="I118" s="81"/>
      <c r="J118" s="81"/>
      <c r="K118" s="81"/>
    </row>
    <row r="119" spans="1:11" ht="18.75" thickBot="1" x14ac:dyDescent="0.3">
      <c r="A119" s="46" t="s">
        <v>105</v>
      </c>
      <c r="B119" s="139"/>
      <c r="C119" s="138"/>
      <c r="D119" s="138"/>
      <c r="E119" s="138"/>
      <c r="F119" s="140"/>
      <c r="G119" s="150"/>
      <c r="H119" s="150"/>
      <c r="I119" s="150"/>
      <c r="J119" s="150"/>
      <c r="K119" s="150"/>
    </row>
    <row r="120" spans="1:11" ht="18" x14ac:dyDescent="0.25">
      <c r="A120" s="54" t="s">
        <v>106</v>
      </c>
      <c r="B120" s="151">
        <v>1757</v>
      </c>
      <c r="C120" s="307">
        <v>3710</v>
      </c>
      <c r="D120" s="151">
        <v>479639</v>
      </c>
      <c r="E120" s="284">
        <f t="shared" ref="E120:E127" si="48">D120/B120</f>
        <v>272.98747865680139</v>
      </c>
      <c r="F120" s="152">
        <f>D120</f>
        <v>479639</v>
      </c>
      <c r="G120" s="151">
        <v>5436</v>
      </c>
      <c r="H120" s="307">
        <f t="shared" ref="H120:H127" si="49">C120-G120</f>
        <v>-1726</v>
      </c>
      <c r="I120" s="60">
        <f t="shared" ref="I120:I127" si="50">C120-J120-K120</f>
        <v>1577</v>
      </c>
      <c r="J120" s="315">
        <v>2133</v>
      </c>
      <c r="K120" s="301">
        <v>0</v>
      </c>
    </row>
    <row r="121" spans="1:11" ht="18" x14ac:dyDescent="0.25">
      <c r="A121" s="67" t="s">
        <v>107</v>
      </c>
      <c r="B121" s="111">
        <v>9454</v>
      </c>
      <c r="C121" s="154">
        <v>17947</v>
      </c>
      <c r="D121" s="111">
        <v>2303780</v>
      </c>
      <c r="E121" s="156">
        <f t="shared" si="48"/>
        <v>243.68309710175586</v>
      </c>
      <c r="F121" s="154">
        <f>D121</f>
        <v>2303780</v>
      </c>
      <c r="G121" s="116">
        <v>5436</v>
      </c>
      <c r="H121" s="115">
        <f t="shared" si="49"/>
        <v>12511</v>
      </c>
      <c r="I121" s="141">
        <f t="shared" si="50"/>
        <v>7421</v>
      </c>
      <c r="J121" s="107">
        <v>10525</v>
      </c>
      <c r="K121" s="291">
        <v>1</v>
      </c>
    </row>
    <row r="122" spans="1:11" ht="18" x14ac:dyDescent="0.25">
      <c r="A122" s="67" t="s">
        <v>108</v>
      </c>
      <c r="B122" s="116">
        <v>1522</v>
      </c>
      <c r="C122" s="155">
        <v>2927</v>
      </c>
      <c r="D122" s="116">
        <v>373874</v>
      </c>
      <c r="E122" s="156">
        <f t="shared" si="48"/>
        <v>245.64651773981603</v>
      </c>
      <c r="F122" s="154">
        <f t="shared" ref="F122:F127" si="51">D122</f>
        <v>373874</v>
      </c>
      <c r="G122" s="116">
        <v>895</v>
      </c>
      <c r="H122" s="115">
        <f t="shared" si="49"/>
        <v>2032</v>
      </c>
      <c r="I122" s="141">
        <f t="shared" si="50"/>
        <v>1214</v>
      </c>
      <c r="J122" s="107">
        <v>1712</v>
      </c>
      <c r="K122" s="291">
        <v>1</v>
      </c>
    </row>
    <row r="123" spans="1:11" ht="18" x14ac:dyDescent="0.25">
      <c r="A123" s="67" t="s">
        <v>109</v>
      </c>
      <c r="B123" s="116">
        <v>8566</v>
      </c>
      <c r="C123" s="155">
        <v>14352</v>
      </c>
      <c r="D123" s="116">
        <v>1858121</v>
      </c>
      <c r="E123" s="156">
        <f t="shared" si="48"/>
        <v>216.91816483773056</v>
      </c>
      <c r="F123" s="154">
        <f t="shared" si="51"/>
        <v>1858121</v>
      </c>
      <c r="G123" s="116">
        <v>3889</v>
      </c>
      <c r="H123" s="115">
        <f t="shared" si="49"/>
        <v>10463</v>
      </c>
      <c r="I123" s="141">
        <f t="shared" si="50"/>
        <v>5941</v>
      </c>
      <c r="J123" s="107">
        <v>8411</v>
      </c>
      <c r="K123" s="291">
        <v>0</v>
      </c>
    </row>
    <row r="124" spans="1:11" ht="18" x14ac:dyDescent="0.25">
      <c r="A124" s="67" t="s">
        <v>110</v>
      </c>
      <c r="B124" s="116">
        <v>11150</v>
      </c>
      <c r="C124" s="155">
        <v>22517</v>
      </c>
      <c r="D124" s="116">
        <v>2884794</v>
      </c>
      <c r="E124" s="156">
        <f t="shared" si="48"/>
        <v>258.7259192825112</v>
      </c>
      <c r="F124" s="154">
        <f t="shared" si="51"/>
        <v>2884794</v>
      </c>
      <c r="G124" s="116">
        <v>7848</v>
      </c>
      <c r="H124" s="115">
        <f t="shared" si="49"/>
        <v>14669</v>
      </c>
      <c r="I124" s="141">
        <f t="shared" si="50"/>
        <v>8842</v>
      </c>
      <c r="J124" s="107">
        <v>13673</v>
      </c>
      <c r="K124" s="291">
        <v>2</v>
      </c>
    </row>
    <row r="125" spans="1:11" ht="18" x14ac:dyDescent="0.25">
      <c r="A125" s="67" t="s">
        <v>111</v>
      </c>
      <c r="B125" s="116">
        <v>9664</v>
      </c>
      <c r="C125" s="155">
        <v>18946</v>
      </c>
      <c r="D125" s="116">
        <v>2409802</v>
      </c>
      <c r="E125" s="156">
        <f t="shared" si="48"/>
        <v>249.35865066225165</v>
      </c>
      <c r="F125" s="154">
        <f t="shared" si="51"/>
        <v>2409802</v>
      </c>
      <c r="G125" s="116">
        <v>6620</v>
      </c>
      <c r="H125" s="115">
        <f t="shared" si="49"/>
        <v>12326</v>
      </c>
      <c r="I125" s="141">
        <f t="shared" si="50"/>
        <v>7281</v>
      </c>
      <c r="J125" s="107">
        <v>11661</v>
      </c>
      <c r="K125" s="291">
        <v>4</v>
      </c>
    </row>
    <row r="126" spans="1:11" ht="18" x14ac:dyDescent="0.25">
      <c r="A126" s="67" t="s">
        <v>112</v>
      </c>
      <c r="B126" s="116">
        <v>7789</v>
      </c>
      <c r="C126" s="155">
        <v>15844</v>
      </c>
      <c r="D126" s="116">
        <v>2040570</v>
      </c>
      <c r="E126" s="156">
        <f t="shared" si="48"/>
        <v>261.98099884452432</v>
      </c>
      <c r="F126" s="154">
        <f t="shared" si="51"/>
        <v>2040570</v>
      </c>
      <c r="G126" s="116">
        <v>5346</v>
      </c>
      <c r="H126" s="115">
        <f t="shared" si="49"/>
        <v>10498</v>
      </c>
      <c r="I126" s="141">
        <f t="shared" si="50"/>
        <v>6309</v>
      </c>
      <c r="J126" s="107">
        <v>9532</v>
      </c>
      <c r="K126" s="291">
        <v>3</v>
      </c>
    </row>
    <row r="127" spans="1:11" ht="18.75" thickBot="1" x14ac:dyDescent="0.3">
      <c r="A127" s="169" t="s">
        <v>113</v>
      </c>
      <c r="B127" s="157">
        <v>14277</v>
      </c>
      <c r="C127" s="158">
        <v>26720</v>
      </c>
      <c r="D127" s="157">
        <v>3415722</v>
      </c>
      <c r="E127" s="202">
        <f t="shared" si="48"/>
        <v>239.24648035301533</v>
      </c>
      <c r="F127" s="154">
        <f t="shared" si="51"/>
        <v>3415722</v>
      </c>
      <c r="G127" s="157">
        <v>8877</v>
      </c>
      <c r="H127" s="298">
        <f t="shared" si="49"/>
        <v>17843</v>
      </c>
      <c r="I127" s="145">
        <f t="shared" si="50"/>
        <v>10523</v>
      </c>
      <c r="J127" s="292">
        <v>16196</v>
      </c>
      <c r="K127" s="293">
        <v>1</v>
      </c>
    </row>
    <row r="128" spans="1:11" ht="18.75" thickBot="1" x14ac:dyDescent="0.3">
      <c r="A128" s="84" t="s">
        <v>48</v>
      </c>
      <c r="B128" s="131">
        <f t="shared" ref="B128:K128" si="52">SUM(B120:B127)</f>
        <v>64179</v>
      </c>
      <c r="C128" s="131">
        <f t="shared" si="52"/>
        <v>122963</v>
      </c>
      <c r="D128" s="131">
        <f t="shared" si="52"/>
        <v>15766302</v>
      </c>
      <c r="E128" s="90">
        <f t="shared" si="52"/>
        <v>1988.5473074784061</v>
      </c>
      <c r="F128" s="132">
        <f>SUM(F120:F127)</f>
        <v>15766302</v>
      </c>
      <c r="G128" s="135">
        <f t="shared" si="52"/>
        <v>44347</v>
      </c>
      <c r="H128" s="135">
        <f t="shared" si="52"/>
        <v>78616</v>
      </c>
      <c r="I128" s="336">
        <f>SUM(I120:I127)</f>
        <v>49108</v>
      </c>
      <c r="J128" s="416">
        <f t="shared" si="52"/>
        <v>73843</v>
      </c>
      <c r="K128" s="290">
        <f t="shared" si="52"/>
        <v>12</v>
      </c>
    </row>
    <row r="129" spans="1:11" ht="18.75" thickBot="1" x14ac:dyDescent="0.3">
      <c r="A129" s="146"/>
      <c r="B129" s="147"/>
      <c r="C129" s="147"/>
      <c r="D129" s="147"/>
      <c r="E129" s="148"/>
      <c r="F129" s="147"/>
      <c r="G129" s="137"/>
      <c r="H129" s="137"/>
      <c r="I129" s="81"/>
      <c r="J129" s="81"/>
      <c r="K129" s="81"/>
    </row>
    <row r="130" spans="1:11" ht="18.75" thickBot="1" x14ac:dyDescent="0.3">
      <c r="A130" s="177" t="s">
        <v>114</v>
      </c>
      <c r="B130" s="133">
        <f>SUM(B128+B117+B100+B88+B75+B66+B56+B46+B31+B15)</f>
        <v>667827</v>
      </c>
      <c r="C130" s="133">
        <f t="shared" ref="C130:K130" si="53">SUM(C128+C117+C100+C88+C75+C66+C56+C46+C31+C15)</f>
        <v>1307574</v>
      </c>
      <c r="D130" s="133">
        <f t="shared" si="53"/>
        <v>166838714</v>
      </c>
      <c r="E130" s="133">
        <f t="shared" si="53"/>
        <v>23640.495191419344</v>
      </c>
      <c r="F130" s="132">
        <f t="shared" si="53"/>
        <v>166838714</v>
      </c>
      <c r="G130" s="132">
        <f t="shared" si="53"/>
        <v>377061</v>
      </c>
      <c r="H130" s="132">
        <f t="shared" si="53"/>
        <v>930513</v>
      </c>
      <c r="I130" s="131">
        <f t="shared" si="53"/>
        <v>568836</v>
      </c>
      <c r="J130" s="187">
        <f t="shared" si="53"/>
        <v>738608</v>
      </c>
      <c r="K130" s="178">
        <f t="shared" si="53"/>
        <v>130</v>
      </c>
    </row>
    <row r="132" spans="1:11" x14ac:dyDescent="0.2">
      <c r="B132" s="180">
        <f>SUM(B128+B117+B100+B88+B75+B66+B56+B46+B31+B15)</f>
        <v>667827</v>
      </c>
    </row>
    <row r="133" spans="1:11" x14ac:dyDescent="0.2">
      <c r="B133" s="180"/>
    </row>
  </sheetData>
  <mergeCells count="4">
    <mergeCell ref="C4:F4"/>
    <mergeCell ref="D1:F1"/>
    <mergeCell ref="C2:F2"/>
    <mergeCell ref="C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33"/>
  <sheetViews>
    <sheetView workbookViewId="0">
      <pane xSplit="1" ySplit="5" topLeftCell="B24" activePane="bottomRight" state="frozen"/>
      <selection pane="topRight" activeCell="B1" sqref="B1"/>
      <selection pane="bottomLeft" activeCell="A7" sqref="A7"/>
      <selection pane="bottomRight" activeCell="G135" sqref="G135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6" style="33" customWidth="1"/>
    <col min="4" max="4" width="26.140625" style="33" bestFit="1" customWidth="1"/>
    <col min="5" max="5" width="13.7109375" style="33" bestFit="1" customWidth="1"/>
    <col min="6" max="6" width="16.7109375" style="33" bestFit="1" customWidth="1"/>
    <col min="7" max="7" width="15.140625" style="33" bestFit="1" customWidth="1"/>
    <col min="8" max="8" width="11.28515625" style="33" bestFit="1" customWidth="1"/>
    <col min="9" max="9" width="12.85546875" style="33" bestFit="1" customWidth="1"/>
    <col min="10" max="10" width="12.28515625" style="33" bestFit="1" customWidth="1"/>
    <col min="11" max="11" width="6.5703125" style="33" bestFit="1" customWidth="1"/>
    <col min="12" max="249" width="9.140625" style="33"/>
    <col min="250" max="250" width="18.7109375" style="33" bestFit="1" customWidth="1"/>
    <col min="251" max="251" width="9.140625" style="33"/>
    <col min="252" max="252" width="10.28515625" style="33" customWidth="1"/>
    <col min="253" max="253" width="12.7109375" style="33" bestFit="1" customWidth="1"/>
    <col min="254" max="254" width="10.85546875" style="33" customWidth="1"/>
    <col min="255" max="255" width="19.140625" style="33" bestFit="1" customWidth="1"/>
    <col min="256" max="256" width="9.140625" style="33"/>
    <col min="257" max="257" width="9.42578125" style="33" customWidth="1"/>
    <col min="258" max="258" width="11.140625" style="33" customWidth="1"/>
    <col min="259" max="259" width="10.42578125" style="33" bestFit="1" customWidth="1"/>
    <col min="260" max="260" width="19.140625" style="33" bestFit="1" customWidth="1"/>
    <col min="261" max="261" width="9.140625" style="33"/>
    <col min="262" max="262" width="9.5703125" style="33" customWidth="1"/>
    <col min="263" max="263" width="9.140625" style="33"/>
    <col min="264" max="264" width="10.42578125" style="33" bestFit="1" customWidth="1"/>
    <col min="265" max="505" width="9.140625" style="33"/>
    <col min="506" max="506" width="18.7109375" style="33" bestFit="1" customWidth="1"/>
    <col min="507" max="507" width="9.140625" style="33"/>
    <col min="508" max="508" width="10.28515625" style="33" customWidth="1"/>
    <col min="509" max="509" width="12.7109375" style="33" bestFit="1" customWidth="1"/>
    <col min="510" max="510" width="10.85546875" style="33" customWidth="1"/>
    <col min="511" max="511" width="19.140625" style="33" bestFit="1" customWidth="1"/>
    <col min="512" max="512" width="9.140625" style="33"/>
    <col min="513" max="513" width="9.42578125" style="33" customWidth="1"/>
    <col min="514" max="514" width="11.140625" style="33" customWidth="1"/>
    <col min="515" max="515" width="10.42578125" style="33" bestFit="1" customWidth="1"/>
    <col min="516" max="516" width="19.140625" style="33" bestFit="1" customWidth="1"/>
    <col min="517" max="517" width="9.140625" style="33"/>
    <col min="518" max="518" width="9.5703125" style="33" customWidth="1"/>
    <col min="519" max="519" width="9.140625" style="33"/>
    <col min="520" max="520" width="10.42578125" style="33" bestFit="1" customWidth="1"/>
    <col min="521" max="761" width="9.140625" style="33"/>
    <col min="762" max="762" width="18.7109375" style="33" bestFit="1" customWidth="1"/>
    <col min="763" max="763" width="9.140625" style="33"/>
    <col min="764" max="764" width="10.28515625" style="33" customWidth="1"/>
    <col min="765" max="765" width="12.7109375" style="33" bestFit="1" customWidth="1"/>
    <col min="766" max="766" width="10.85546875" style="33" customWidth="1"/>
    <col min="767" max="767" width="19.140625" style="33" bestFit="1" customWidth="1"/>
    <col min="768" max="768" width="9.140625" style="33"/>
    <col min="769" max="769" width="9.42578125" style="33" customWidth="1"/>
    <col min="770" max="770" width="11.140625" style="33" customWidth="1"/>
    <col min="771" max="771" width="10.42578125" style="33" bestFit="1" customWidth="1"/>
    <col min="772" max="772" width="19.140625" style="33" bestFit="1" customWidth="1"/>
    <col min="773" max="773" width="9.140625" style="33"/>
    <col min="774" max="774" width="9.5703125" style="33" customWidth="1"/>
    <col min="775" max="775" width="9.140625" style="33"/>
    <col min="776" max="776" width="10.42578125" style="33" bestFit="1" customWidth="1"/>
    <col min="777" max="1017" width="9.140625" style="33"/>
    <col min="1018" max="1018" width="18.7109375" style="33" bestFit="1" customWidth="1"/>
    <col min="1019" max="1019" width="9.140625" style="33"/>
    <col min="1020" max="1020" width="10.28515625" style="33" customWidth="1"/>
    <col min="1021" max="1021" width="12.7109375" style="33" bestFit="1" customWidth="1"/>
    <col min="1022" max="1022" width="10.85546875" style="33" customWidth="1"/>
    <col min="1023" max="1023" width="19.140625" style="33" bestFit="1" customWidth="1"/>
    <col min="1024" max="1024" width="9.140625" style="33"/>
    <col min="1025" max="1025" width="9.42578125" style="33" customWidth="1"/>
    <col min="1026" max="1026" width="11.140625" style="33" customWidth="1"/>
    <col min="1027" max="1027" width="10.42578125" style="33" bestFit="1" customWidth="1"/>
    <col min="1028" max="1028" width="19.140625" style="33" bestFit="1" customWidth="1"/>
    <col min="1029" max="1029" width="9.140625" style="33"/>
    <col min="1030" max="1030" width="9.5703125" style="33" customWidth="1"/>
    <col min="1031" max="1031" width="9.140625" style="33"/>
    <col min="1032" max="1032" width="10.42578125" style="33" bestFit="1" customWidth="1"/>
    <col min="1033" max="1273" width="9.140625" style="33"/>
    <col min="1274" max="1274" width="18.7109375" style="33" bestFit="1" customWidth="1"/>
    <col min="1275" max="1275" width="9.140625" style="33"/>
    <col min="1276" max="1276" width="10.28515625" style="33" customWidth="1"/>
    <col min="1277" max="1277" width="12.7109375" style="33" bestFit="1" customWidth="1"/>
    <col min="1278" max="1278" width="10.85546875" style="33" customWidth="1"/>
    <col min="1279" max="1279" width="19.140625" style="33" bestFit="1" customWidth="1"/>
    <col min="1280" max="1280" width="9.140625" style="33"/>
    <col min="1281" max="1281" width="9.42578125" style="33" customWidth="1"/>
    <col min="1282" max="1282" width="11.140625" style="33" customWidth="1"/>
    <col min="1283" max="1283" width="10.42578125" style="33" bestFit="1" customWidth="1"/>
    <col min="1284" max="1284" width="19.140625" style="33" bestFit="1" customWidth="1"/>
    <col min="1285" max="1285" width="9.140625" style="33"/>
    <col min="1286" max="1286" width="9.5703125" style="33" customWidth="1"/>
    <col min="1287" max="1287" width="9.140625" style="33"/>
    <col min="1288" max="1288" width="10.42578125" style="33" bestFit="1" customWidth="1"/>
    <col min="1289" max="1529" width="9.140625" style="33"/>
    <col min="1530" max="1530" width="18.7109375" style="33" bestFit="1" customWidth="1"/>
    <col min="1531" max="1531" width="9.140625" style="33"/>
    <col min="1532" max="1532" width="10.28515625" style="33" customWidth="1"/>
    <col min="1533" max="1533" width="12.7109375" style="33" bestFit="1" customWidth="1"/>
    <col min="1534" max="1534" width="10.85546875" style="33" customWidth="1"/>
    <col min="1535" max="1535" width="19.140625" style="33" bestFit="1" customWidth="1"/>
    <col min="1536" max="1536" width="9.140625" style="33"/>
    <col min="1537" max="1537" width="9.42578125" style="33" customWidth="1"/>
    <col min="1538" max="1538" width="11.140625" style="33" customWidth="1"/>
    <col min="1539" max="1539" width="10.42578125" style="33" bestFit="1" customWidth="1"/>
    <col min="1540" max="1540" width="19.140625" style="33" bestFit="1" customWidth="1"/>
    <col min="1541" max="1541" width="9.140625" style="33"/>
    <col min="1542" max="1542" width="9.5703125" style="33" customWidth="1"/>
    <col min="1543" max="1543" width="9.140625" style="33"/>
    <col min="1544" max="1544" width="10.42578125" style="33" bestFit="1" customWidth="1"/>
    <col min="1545" max="1785" width="9.140625" style="33"/>
    <col min="1786" max="1786" width="18.7109375" style="33" bestFit="1" customWidth="1"/>
    <col min="1787" max="1787" width="9.140625" style="33"/>
    <col min="1788" max="1788" width="10.28515625" style="33" customWidth="1"/>
    <col min="1789" max="1789" width="12.7109375" style="33" bestFit="1" customWidth="1"/>
    <col min="1790" max="1790" width="10.85546875" style="33" customWidth="1"/>
    <col min="1791" max="1791" width="19.140625" style="33" bestFit="1" customWidth="1"/>
    <col min="1792" max="1792" width="9.140625" style="33"/>
    <col min="1793" max="1793" width="9.42578125" style="33" customWidth="1"/>
    <col min="1794" max="1794" width="11.140625" style="33" customWidth="1"/>
    <col min="1795" max="1795" width="10.42578125" style="33" bestFit="1" customWidth="1"/>
    <col min="1796" max="1796" width="19.140625" style="33" bestFit="1" customWidth="1"/>
    <col min="1797" max="1797" width="9.140625" style="33"/>
    <col min="1798" max="1798" width="9.5703125" style="33" customWidth="1"/>
    <col min="1799" max="1799" width="9.140625" style="33"/>
    <col min="1800" max="1800" width="10.42578125" style="33" bestFit="1" customWidth="1"/>
    <col min="1801" max="2041" width="9.140625" style="33"/>
    <col min="2042" max="2042" width="18.7109375" style="33" bestFit="1" customWidth="1"/>
    <col min="2043" max="2043" width="9.140625" style="33"/>
    <col min="2044" max="2044" width="10.28515625" style="33" customWidth="1"/>
    <col min="2045" max="2045" width="12.7109375" style="33" bestFit="1" customWidth="1"/>
    <col min="2046" max="2046" width="10.85546875" style="33" customWidth="1"/>
    <col min="2047" max="2047" width="19.140625" style="33" bestFit="1" customWidth="1"/>
    <col min="2048" max="2048" width="9.140625" style="33"/>
    <col min="2049" max="2049" width="9.42578125" style="33" customWidth="1"/>
    <col min="2050" max="2050" width="11.140625" style="33" customWidth="1"/>
    <col min="2051" max="2051" width="10.42578125" style="33" bestFit="1" customWidth="1"/>
    <col min="2052" max="2052" width="19.140625" style="33" bestFit="1" customWidth="1"/>
    <col min="2053" max="2053" width="9.140625" style="33"/>
    <col min="2054" max="2054" width="9.5703125" style="33" customWidth="1"/>
    <col min="2055" max="2055" width="9.140625" style="33"/>
    <col min="2056" max="2056" width="10.42578125" style="33" bestFit="1" customWidth="1"/>
    <col min="2057" max="2297" width="9.140625" style="33"/>
    <col min="2298" max="2298" width="18.7109375" style="33" bestFit="1" customWidth="1"/>
    <col min="2299" max="2299" width="9.140625" style="33"/>
    <col min="2300" max="2300" width="10.28515625" style="33" customWidth="1"/>
    <col min="2301" max="2301" width="12.7109375" style="33" bestFit="1" customWidth="1"/>
    <col min="2302" max="2302" width="10.85546875" style="33" customWidth="1"/>
    <col min="2303" max="2303" width="19.140625" style="33" bestFit="1" customWidth="1"/>
    <col min="2304" max="2304" width="9.140625" style="33"/>
    <col min="2305" max="2305" width="9.42578125" style="33" customWidth="1"/>
    <col min="2306" max="2306" width="11.140625" style="33" customWidth="1"/>
    <col min="2307" max="2307" width="10.42578125" style="33" bestFit="1" customWidth="1"/>
    <col min="2308" max="2308" width="19.140625" style="33" bestFit="1" customWidth="1"/>
    <col min="2309" max="2309" width="9.140625" style="33"/>
    <col min="2310" max="2310" width="9.5703125" style="33" customWidth="1"/>
    <col min="2311" max="2311" width="9.140625" style="33"/>
    <col min="2312" max="2312" width="10.42578125" style="33" bestFit="1" customWidth="1"/>
    <col min="2313" max="2553" width="9.140625" style="33"/>
    <col min="2554" max="2554" width="18.7109375" style="33" bestFit="1" customWidth="1"/>
    <col min="2555" max="2555" width="9.140625" style="33"/>
    <col min="2556" max="2556" width="10.28515625" style="33" customWidth="1"/>
    <col min="2557" max="2557" width="12.7109375" style="33" bestFit="1" customWidth="1"/>
    <col min="2558" max="2558" width="10.85546875" style="33" customWidth="1"/>
    <col min="2559" max="2559" width="19.140625" style="33" bestFit="1" customWidth="1"/>
    <col min="2560" max="2560" width="9.140625" style="33"/>
    <col min="2561" max="2561" width="9.42578125" style="33" customWidth="1"/>
    <col min="2562" max="2562" width="11.140625" style="33" customWidth="1"/>
    <col min="2563" max="2563" width="10.42578125" style="33" bestFit="1" customWidth="1"/>
    <col min="2564" max="2564" width="19.140625" style="33" bestFit="1" customWidth="1"/>
    <col min="2565" max="2565" width="9.140625" style="33"/>
    <col min="2566" max="2566" width="9.5703125" style="33" customWidth="1"/>
    <col min="2567" max="2567" width="9.140625" style="33"/>
    <col min="2568" max="2568" width="10.42578125" style="33" bestFit="1" customWidth="1"/>
    <col min="2569" max="2809" width="9.140625" style="33"/>
    <col min="2810" max="2810" width="18.7109375" style="33" bestFit="1" customWidth="1"/>
    <col min="2811" max="2811" width="9.140625" style="33"/>
    <col min="2812" max="2812" width="10.28515625" style="33" customWidth="1"/>
    <col min="2813" max="2813" width="12.7109375" style="33" bestFit="1" customWidth="1"/>
    <col min="2814" max="2814" width="10.85546875" style="33" customWidth="1"/>
    <col min="2815" max="2815" width="19.140625" style="33" bestFit="1" customWidth="1"/>
    <col min="2816" max="2816" width="9.140625" style="33"/>
    <col min="2817" max="2817" width="9.42578125" style="33" customWidth="1"/>
    <col min="2818" max="2818" width="11.140625" style="33" customWidth="1"/>
    <col min="2819" max="2819" width="10.42578125" style="33" bestFit="1" customWidth="1"/>
    <col min="2820" max="2820" width="19.140625" style="33" bestFit="1" customWidth="1"/>
    <col min="2821" max="2821" width="9.140625" style="33"/>
    <col min="2822" max="2822" width="9.5703125" style="33" customWidth="1"/>
    <col min="2823" max="2823" width="9.140625" style="33"/>
    <col min="2824" max="2824" width="10.42578125" style="33" bestFit="1" customWidth="1"/>
    <col min="2825" max="3065" width="9.140625" style="33"/>
    <col min="3066" max="3066" width="18.7109375" style="33" bestFit="1" customWidth="1"/>
    <col min="3067" max="3067" width="9.140625" style="33"/>
    <col min="3068" max="3068" width="10.28515625" style="33" customWidth="1"/>
    <col min="3069" max="3069" width="12.7109375" style="33" bestFit="1" customWidth="1"/>
    <col min="3070" max="3070" width="10.85546875" style="33" customWidth="1"/>
    <col min="3071" max="3071" width="19.140625" style="33" bestFit="1" customWidth="1"/>
    <col min="3072" max="3072" width="9.140625" style="33"/>
    <col min="3073" max="3073" width="9.42578125" style="33" customWidth="1"/>
    <col min="3074" max="3074" width="11.140625" style="33" customWidth="1"/>
    <col min="3075" max="3075" width="10.42578125" style="33" bestFit="1" customWidth="1"/>
    <col min="3076" max="3076" width="19.140625" style="33" bestFit="1" customWidth="1"/>
    <col min="3077" max="3077" width="9.140625" style="33"/>
    <col min="3078" max="3078" width="9.5703125" style="33" customWidth="1"/>
    <col min="3079" max="3079" width="9.140625" style="33"/>
    <col min="3080" max="3080" width="10.42578125" style="33" bestFit="1" customWidth="1"/>
    <col min="3081" max="3321" width="9.140625" style="33"/>
    <col min="3322" max="3322" width="18.7109375" style="33" bestFit="1" customWidth="1"/>
    <col min="3323" max="3323" width="9.140625" style="33"/>
    <col min="3324" max="3324" width="10.28515625" style="33" customWidth="1"/>
    <col min="3325" max="3325" width="12.7109375" style="33" bestFit="1" customWidth="1"/>
    <col min="3326" max="3326" width="10.85546875" style="33" customWidth="1"/>
    <col min="3327" max="3327" width="19.140625" style="33" bestFit="1" customWidth="1"/>
    <col min="3328" max="3328" width="9.140625" style="33"/>
    <col min="3329" max="3329" width="9.42578125" style="33" customWidth="1"/>
    <col min="3330" max="3330" width="11.140625" style="33" customWidth="1"/>
    <col min="3331" max="3331" width="10.42578125" style="33" bestFit="1" customWidth="1"/>
    <col min="3332" max="3332" width="19.140625" style="33" bestFit="1" customWidth="1"/>
    <col min="3333" max="3333" width="9.140625" style="33"/>
    <col min="3334" max="3334" width="9.5703125" style="33" customWidth="1"/>
    <col min="3335" max="3335" width="9.140625" style="33"/>
    <col min="3336" max="3336" width="10.42578125" style="33" bestFit="1" customWidth="1"/>
    <col min="3337" max="3577" width="9.140625" style="33"/>
    <col min="3578" max="3578" width="18.7109375" style="33" bestFit="1" customWidth="1"/>
    <col min="3579" max="3579" width="9.140625" style="33"/>
    <col min="3580" max="3580" width="10.28515625" style="33" customWidth="1"/>
    <col min="3581" max="3581" width="12.7109375" style="33" bestFit="1" customWidth="1"/>
    <col min="3582" max="3582" width="10.85546875" style="33" customWidth="1"/>
    <col min="3583" max="3583" width="19.140625" style="33" bestFit="1" customWidth="1"/>
    <col min="3584" max="3584" width="9.140625" style="33"/>
    <col min="3585" max="3585" width="9.42578125" style="33" customWidth="1"/>
    <col min="3586" max="3586" width="11.140625" style="33" customWidth="1"/>
    <col min="3587" max="3587" width="10.42578125" style="33" bestFit="1" customWidth="1"/>
    <col min="3588" max="3588" width="19.140625" style="33" bestFit="1" customWidth="1"/>
    <col min="3589" max="3589" width="9.140625" style="33"/>
    <col min="3590" max="3590" width="9.5703125" style="33" customWidth="1"/>
    <col min="3591" max="3591" width="9.140625" style="33"/>
    <col min="3592" max="3592" width="10.42578125" style="33" bestFit="1" customWidth="1"/>
    <col min="3593" max="3833" width="9.140625" style="33"/>
    <col min="3834" max="3834" width="18.7109375" style="33" bestFit="1" customWidth="1"/>
    <col min="3835" max="3835" width="9.140625" style="33"/>
    <col min="3836" max="3836" width="10.28515625" style="33" customWidth="1"/>
    <col min="3837" max="3837" width="12.7109375" style="33" bestFit="1" customWidth="1"/>
    <col min="3838" max="3838" width="10.85546875" style="33" customWidth="1"/>
    <col min="3839" max="3839" width="19.140625" style="33" bestFit="1" customWidth="1"/>
    <col min="3840" max="3840" width="9.140625" style="33"/>
    <col min="3841" max="3841" width="9.42578125" style="33" customWidth="1"/>
    <col min="3842" max="3842" width="11.140625" style="33" customWidth="1"/>
    <col min="3843" max="3843" width="10.42578125" style="33" bestFit="1" customWidth="1"/>
    <col min="3844" max="3844" width="19.140625" style="33" bestFit="1" customWidth="1"/>
    <col min="3845" max="3845" width="9.140625" style="33"/>
    <col min="3846" max="3846" width="9.5703125" style="33" customWidth="1"/>
    <col min="3847" max="3847" width="9.140625" style="33"/>
    <col min="3848" max="3848" width="10.42578125" style="33" bestFit="1" customWidth="1"/>
    <col min="3849" max="4089" width="9.140625" style="33"/>
    <col min="4090" max="4090" width="18.7109375" style="33" bestFit="1" customWidth="1"/>
    <col min="4091" max="4091" width="9.140625" style="33"/>
    <col min="4092" max="4092" width="10.28515625" style="33" customWidth="1"/>
    <col min="4093" max="4093" width="12.7109375" style="33" bestFit="1" customWidth="1"/>
    <col min="4094" max="4094" width="10.85546875" style="33" customWidth="1"/>
    <col min="4095" max="4095" width="19.140625" style="33" bestFit="1" customWidth="1"/>
    <col min="4096" max="4096" width="9.140625" style="33"/>
    <col min="4097" max="4097" width="9.42578125" style="33" customWidth="1"/>
    <col min="4098" max="4098" width="11.140625" style="33" customWidth="1"/>
    <col min="4099" max="4099" width="10.42578125" style="33" bestFit="1" customWidth="1"/>
    <col min="4100" max="4100" width="19.140625" style="33" bestFit="1" customWidth="1"/>
    <col min="4101" max="4101" width="9.140625" style="33"/>
    <col min="4102" max="4102" width="9.5703125" style="33" customWidth="1"/>
    <col min="4103" max="4103" width="9.140625" style="33"/>
    <col min="4104" max="4104" width="10.42578125" style="33" bestFit="1" customWidth="1"/>
    <col min="4105" max="4345" width="9.140625" style="33"/>
    <col min="4346" max="4346" width="18.7109375" style="33" bestFit="1" customWidth="1"/>
    <col min="4347" max="4347" width="9.140625" style="33"/>
    <col min="4348" max="4348" width="10.28515625" style="33" customWidth="1"/>
    <col min="4349" max="4349" width="12.7109375" style="33" bestFit="1" customWidth="1"/>
    <col min="4350" max="4350" width="10.85546875" style="33" customWidth="1"/>
    <col min="4351" max="4351" width="19.140625" style="33" bestFit="1" customWidth="1"/>
    <col min="4352" max="4352" width="9.140625" style="33"/>
    <col min="4353" max="4353" width="9.42578125" style="33" customWidth="1"/>
    <col min="4354" max="4354" width="11.140625" style="33" customWidth="1"/>
    <col min="4355" max="4355" width="10.42578125" style="33" bestFit="1" customWidth="1"/>
    <col min="4356" max="4356" width="19.140625" style="33" bestFit="1" customWidth="1"/>
    <col min="4357" max="4357" width="9.140625" style="33"/>
    <col min="4358" max="4358" width="9.5703125" style="33" customWidth="1"/>
    <col min="4359" max="4359" width="9.140625" style="33"/>
    <col min="4360" max="4360" width="10.42578125" style="33" bestFit="1" customWidth="1"/>
    <col min="4361" max="4601" width="9.140625" style="33"/>
    <col min="4602" max="4602" width="18.7109375" style="33" bestFit="1" customWidth="1"/>
    <col min="4603" max="4603" width="9.140625" style="33"/>
    <col min="4604" max="4604" width="10.28515625" style="33" customWidth="1"/>
    <col min="4605" max="4605" width="12.7109375" style="33" bestFit="1" customWidth="1"/>
    <col min="4606" max="4606" width="10.85546875" style="33" customWidth="1"/>
    <col min="4607" max="4607" width="19.140625" style="33" bestFit="1" customWidth="1"/>
    <col min="4608" max="4608" width="9.140625" style="33"/>
    <col min="4609" max="4609" width="9.42578125" style="33" customWidth="1"/>
    <col min="4610" max="4610" width="11.140625" style="33" customWidth="1"/>
    <col min="4611" max="4611" width="10.42578125" style="33" bestFit="1" customWidth="1"/>
    <col min="4612" max="4612" width="19.140625" style="33" bestFit="1" customWidth="1"/>
    <col min="4613" max="4613" width="9.140625" style="33"/>
    <col min="4614" max="4614" width="9.5703125" style="33" customWidth="1"/>
    <col min="4615" max="4615" width="9.140625" style="33"/>
    <col min="4616" max="4616" width="10.42578125" style="33" bestFit="1" customWidth="1"/>
    <col min="4617" max="4857" width="9.140625" style="33"/>
    <col min="4858" max="4858" width="18.7109375" style="33" bestFit="1" customWidth="1"/>
    <col min="4859" max="4859" width="9.140625" style="33"/>
    <col min="4860" max="4860" width="10.28515625" style="33" customWidth="1"/>
    <col min="4861" max="4861" width="12.7109375" style="33" bestFit="1" customWidth="1"/>
    <col min="4862" max="4862" width="10.85546875" style="33" customWidth="1"/>
    <col min="4863" max="4863" width="19.140625" style="33" bestFit="1" customWidth="1"/>
    <col min="4864" max="4864" width="9.140625" style="33"/>
    <col min="4865" max="4865" width="9.42578125" style="33" customWidth="1"/>
    <col min="4866" max="4866" width="11.140625" style="33" customWidth="1"/>
    <col min="4867" max="4867" width="10.42578125" style="33" bestFit="1" customWidth="1"/>
    <col min="4868" max="4868" width="19.140625" style="33" bestFit="1" customWidth="1"/>
    <col min="4869" max="4869" width="9.140625" style="33"/>
    <col min="4870" max="4870" width="9.5703125" style="33" customWidth="1"/>
    <col min="4871" max="4871" width="9.140625" style="33"/>
    <col min="4872" max="4872" width="10.42578125" style="33" bestFit="1" customWidth="1"/>
    <col min="4873" max="5113" width="9.140625" style="33"/>
    <col min="5114" max="5114" width="18.7109375" style="33" bestFit="1" customWidth="1"/>
    <col min="5115" max="5115" width="9.140625" style="33"/>
    <col min="5116" max="5116" width="10.28515625" style="33" customWidth="1"/>
    <col min="5117" max="5117" width="12.7109375" style="33" bestFit="1" customWidth="1"/>
    <col min="5118" max="5118" width="10.85546875" style="33" customWidth="1"/>
    <col min="5119" max="5119" width="19.140625" style="33" bestFit="1" customWidth="1"/>
    <col min="5120" max="5120" width="9.140625" style="33"/>
    <col min="5121" max="5121" width="9.42578125" style="33" customWidth="1"/>
    <col min="5122" max="5122" width="11.140625" style="33" customWidth="1"/>
    <col min="5123" max="5123" width="10.42578125" style="33" bestFit="1" customWidth="1"/>
    <col min="5124" max="5124" width="19.140625" style="33" bestFit="1" customWidth="1"/>
    <col min="5125" max="5125" width="9.140625" style="33"/>
    <col min="5126" max="5126" width="9.5703125" style="33" customWidth="1"/>
    <col min="5127" max="5127" width="9.140625" style="33"/>
    <col min="5128" max="5128" width="10.42578125" style="33" bestFit="1" customWidth="1"/>
    <col min="5129" max="5369" width="9.140625" style="33"/>
    <col min="5370" max="5370" width="18.7109375" style="33" bestFit="1" customWidth="1"/>
    <col min="5371" max="5371" width="9.140625" style="33"/>
    <col min="5372" max="5372" width="10.28515625" style="33" customWidth="1"/>
    <col min="5373" max="5373" width="12.7109375" style="33" bestFit="1" customWidth="1"/>
    <col min="5374" max="5374" width="10.85546875" style="33" customWidth="1"/>
    <col min="5375" max="5375" width="19.140625" style="33" bestFit="1" customWidth="1"/>
    <col min="5376" max="5376" width="9.140625" style="33"/>
    <col min="5377" max="5377" width="9.42578125" style="33" customWidth="1"/>
    <col min="5378" max="5378" width="11.140625" style="33" customWidth="1"/>
    <col min="5379" max="5379" width="10.42578125" style="33" bestFit="1" customWidth="1"/>
    <col min="5380" max="5380" width="19.140625" style="33" bestFit="1" customWidth="1"/>
    <col min="5381" max="5381" width="9.140625" style="33"/>
    <col min="5382" max="5382" width="9.5703125" style="33" customWidth="1"/>
    <col min="5383" max="5383" width="9.140625" style="33"/>
    <col min="5384" max="5384" width="10.42578125" style="33" bestFit="1" customWidth="1"/>
    <col min="5385" max="5625" width="9.140625" style="33"/>
    <col min="5626" max="5626" width="18.7109375" style="33" bestFit="1" customWidth="1"/>
    <col min="5627" max="5627" width="9.140625" style="33"/>
    <col min="5628" max="5628" width="10.28515625" style="33" customWidth="1"/>
    <col min="5629" max="5629" width="12.7109375" style="33" bestFit="1" customWidth="1"/>
    <col min="5630" max="5630" width="10.85546875" style="33" customWidth="1"/>
    <col min="5631" max="5631" width="19.140625" style="33" bestFit="1" customWidth="1"/>
    <col min="5632" max="5632" width="9.140625" style="33"/>
    <col min="5633" max="5633" width="9.42578125" style="33" customWidth="1"/>
    <col min="5634" max="5634" width="11.140625" style="33" customWidth="1"/>
    <col min="5635" max="5635" width="10.42578125" style="33" bestFit="1" customWidth="1"/>
    <col min="5636" max="5636" width="19.140625" style="33" bestFit="1" customWidth="1"/>
    <col min="5637" max="5637" width="9.140625" style="33"/>
    <col min="5638" max="5638" width="9.5703125" style="33" customWidth="1"/>
    <col min="5639" max="5639" width="9.140625" style="33"/>
    <col min="5640" max="5640" width="10.42578125" style="33" bestFit="1" customWidth="1"/>
    <col min="5641" max="5881" width="9.140625" style="33"/>
    <col min="5882" max="5882" width="18.7109375" style="33" bestFit="1" customWidth="1"/>
    <col min="5883" max="5883" width="9.140625" style="33"/>
    <col min="5884" max="5884" width="10.28515625" style="33" customWidth="1"/>
    <col min="5885" max="5885" width="12.7109375" style="33" bestFit="1" customWidth="1"/>
    <col min="5886" max="5886" width="10.85546875" style="33" customWidth="1"/>
    <col min="5887" max="5887" width="19.140625" style="33" bestFit="1" customWidth="1"/>
    <col min="5888" max="5888" width="9.140625" style="33"/>
    <col min="5889" max="5889" width="9.42578125" style="33" customWidth="1"/>
    <col min="5890" max="5890" width="11.140625" style="33" customWidth="1"/>
    <col min="5891" max="5891" width="10.42578125" style="33" bestFit="1" customWidth="1"/>
    <col min="5892" max="5892" width="19.140625" style="33" bestFit="1" customWidth="1"/>
    <col min="5893" max="5893" width="9.140625" style="33"/>
    <col min="5894" max="5894" width="9.5703125" style="33" customWidth="1"/>
    <col min="5895" max="5895" width="9.140625" style="33"/>
    <col min="5896" max="5896" width="10.42578125" style="33" bestFit="1" customWidth="1"/>
    <col min="5897" max="6137" width="9.140625" style="33"/>
    <col min="6138" max="6138" width="18.7109375" style="33" bestFit="1" customWidth="1"/>
    <col min="6139" max="6139" width="9.140625" style="33"/>
    <col min="6140" max="6140" width="10.28515625" style="33" customWidth="1"/>
    <col min="6141" max="6141" width="12.7109375" style="33" bestFit="1" customWidth="1"/>
    <col min="6142" max="6142" width="10.85546875" style="33" customWidth="1"/>
    <col min="6143" max="6143" width="19.140625" style="33" bestFit="1" customWidth="1"/>
    <col min="6144" max="6144" width="9.140625" style="33"/>
    <col min="6145" max="6145" width="9.42578125" style="33" customWidth="1"/>
    <col min="6146" max="6146" width="11.140625" style="33" customWidth="1"/>
    <col min="6147" max="6147" width="10.42578125" style="33" bestFit="1" customWidth="1"/>
    <col min="6148" max="6148" width="19.140625" style="33" bestFit="1" customWidth="1"/>
    <col min="6149" max="6149" width="9.140625" style="33"/>
    <col min="6150" max="6150" width="9.5703125" style="33" customWidth="1"/>
    <col min="6151" max="6151" width="9.140625" style="33"/>
    <col min="6152" max="6152" width="10.42578125" style="33" bestFit="1" customWidth="1"/>
    <col min="6153" max="6393" width="9.140625" style="33"/>
    <col min="6394" max="6394" width="18.7109375" style="33" bestFit="1" customWidth="1"/>
    <col min="6395" max="6395" width="9.140625" style="33"/>
    <col min="6396" max="6396" width="10.28515625" style="33" customWidth="1"/>
    <col min="6397" max="6397" width="12.7109375" style="33" bestFit="1" customWidth="1"/>
    <col min="6398" max="6398" width="10.85546875" style="33" customWidth="1"/>
    <col min="6399" max="6399" width="19.140625" style="33" bestFit="1" customWidth="1"/>
    <col min="6400" max="6400" width="9.140625" style="33"/>
    <col min="6401" max="6401" width="9.42578125" style="33" customWidth="1"/>
    <col min="6402" max="6402" width="11.140625" style="33" customWidth="1"/>
    <col min="6403" max="6403" width="10.42578125" style="33" bestFit="1" customWidth="1"/>
    <col min="6404" max="6404" width="19.140625" style="33" bestFit="1" customWidth="1"/>
    <col min="6405" max="6405" width="9.140625" style="33"/>
    <col min="6406" max="6406" width="9.5703125" style="33" customWidth="1"/>
    <col min="6407" max="6407" width="9.140625" style="33"/>
    <col min="6408" max="6408" width="10.42578125" style="33" bestFit="1" customWidth="1"/>
    <col min="6409" max="6649" width="9.140625" style="33"/>
    <col min="6650" max="6650" width="18.7109375" style="33" bestFit="1" customWidth="1"/>
    <col min="6651" max="6651" width="9.140625" style="33"/>
    <col min="6652" max="6652" width="10.28515625" style="33" customWidth="1"/>
    <col min="6653" max="6653" width="12.7109375" style="33" bestFit="1" customWidth="1"/>
    <col min="6654" max="6654" width="10.85546875" style="33" customWidth="1"/>
    <col min="6655" max="6655" width="19.140625" style="33" bestFit="1" customWidth="1"/>
    <col min="6656" max="6656" width="9.140625" style="33"/>
    <col min="6657" max="6657" width="9.42578125" style="33" customWidth="1"/>
    <col min="6658" max="6658" width="11.140625" style="33" customWidth="1"/>
    <col min="6659" max="6659" width="10.42578125" style="33" bestFit="1" customWidth="1"/>
    <col min="6660" max="6660" width="19.140625" style="33" bestFit="1" customWidth="1"/>
    <col min="6661" max="6661" width="9.140625" style="33"/>
    <col min="6662" max="6662" width="9.5703125" style="33" customWidth="1"/>
    <col min="6663" max="6663" width="9.140625" style="33"/>
    <col min="6664" max="6664" width="10.42578125" style="33" bestFit="1" customWidth="1"/>
    <col min="6665" max="6905" width="9.140625" style="33"/>
    <col min="6906" max="6906" width="18.7109375" style="33" bestFit="1" customWidth="1"/>
    <col min="6907" max="6907" width="9.140625" style="33"/>
    <col min="6908" max="6908" width="10.28515625" style="33" customWidth="1"/>
    <col min="6909" max="6909" width="12.7109375" style="33" bestFit="1" customWidth="1"/>
    <col min="6910" max="6910" width="10.85546875" style="33" customWidth="1"/>
    <col min="6911" max="6911" width="19.140625" style="33" bestFit="1" customWidth="1"/>
    <col min="6912" max="6912" width="9.140625" style="33"/>
    <col min="6913" max="6913" width="9.42578125" style="33" customWidth="1"/>
    <col min="6914" max="6914" width="11.140625" style="33" customWidth="1"/>
    <col min="6915" max="6915" width="10.42578125" style="33" bestFit="1" customWidth="1"/>
    <col min="6916" max="6916" width="19.140625" style="33" bestFit="1" customWidth="1"/>
    <col min="6917" max="6917" width="9.140625" style="33"/>
    <col min="6918" max="6918" width="9.5703125" style="33" customWidth="1"/>
    <col min="6919" max="6919" width="9.140625" style="33"/>
    <col min="6920" max="6920" width="10.42578125" style="33" bestFit="1" customWidth="1"/>
    <col min="6921" max="7161" width="9.140625" style="33"/>
    <col min="7162" max="7162" width="18.7109375" style="33" bestFit="1" customWidth="1"/>
    <col min="7163" max="7163" width="9.140625" style="33"/>
    <col min="7164" max="7164" width="10.28515625" style="33" customWidth="1"/>
    <col min="7165" max="7165" width="12.7109375" style="33" bestFit="1" customWidth="1"/>
    <col min="7166" max="7166" width="10.85546875" style="33" customWidth="1"/>
    <col min="7167" max="7167" width="19.140625" style="33" bestFit="1" customWidth="1"/>
    <col min="7168" max="7168" width="9.140625" style="33"/>
    <col min="7169" max="7169" width="9.42578125" style="33" customWidth="1"/>
    <col min="7170" max="7170" width="11.140625" style="33" customWidth="1"/>
    <col min="7171" max="7171" width="10.42578125" style="33" bestFit="1" customWidth="1"/>
    <col min="7172" max="7172" width="19.140625" style="33" bestFit="1" customWidth="1"/>
    <col min="7173" max="7173" width="9.140625" style="33"/>
    <col min="7174" max="7174" width="9.5703125" style="33" customWidth="1"/>
    <col min="7175" max="7175" width="9.140625" style="33"/>
    <col min="7176" max="7176" width="10.42578125" style="33" bestFit="1" customWidth="1"/>
    <col min="7177" max="7417" width="9.140625" style="33"/>
    <col min="7418" max="7418" width="18.7109375" style="33" bestFit="1" customWidth="1"/>
    <col min="7419" max="7419" width="9.140625" style="33"/>
    <col min="7420" max="7420" width="10.28515625" style="33" customWidth="1"/>
    <col min="7421" max="7421" width="12.7109375" style="33" bestFit="1" customWidth="1"/>
    <col min="7422" max="7422" width="10.85546875" style="33" customWidth="1"/>
    <col min="7423" max="7423" width="19.140625" style="33" bestFit="1" customWidth="1"/>
    <col min="7424" max="7424" width="9.140625" style="33"/>
    <col min="7425" max="7425" width="9.42578125" style="33" customWidth="1"/>
    <col min="7426" max="7426" width="11.140625" style="33" customWidth="1"/>
    <col min="7427" max="7427" width="10.42578125" style="33" bestFit="1" customWidth="1"/>
    <col min="7428" max="7428" width="19.140625" style="33" bestFit="1" customWidth="1"/>
    <col min="7429" max="7429" width="9.140625" style="33"/>
    <col min="7430" max="7430" width="9.5703125" style="33" customWidth="1"/>
    <col min="7431" max="7431" width="9.140625" style="33"/>
    <col min="7432" max="7432" width="10.42578125" style="33" bestFit="1" customWidth="1"/>
    <col min="7433" max="7673" width="9.140625" style="33"/>
    <col min="7674" max="7674" width="18.7109375" style="33" bestFit="1" customWidth="1"/>
    <col min="7675" max="7675" width="9.140625" style="33"/>
    <col min="7676" max="7676" width="10.28515625" style="33" customWidth="1"/>
    <col min="7677" max="7677" width="12.7109375" style="33" bestFit="1" customWidth="1"/>
    <col min="7678" max="7678" width="10.85546875" style="33" customWidth="1"/>
    <col min="7679" max="7679" width="19.140625" style="33" bestFit="1" customWidth="1"/>
    <col min="7680" max="7680" width="9.140625" style="33"/>
    <col min="7681" max="7681" width="9.42578125" style="33" customWidth="1"/>
    <col min="7682" max="7682" width="11.140625" style="33" customWidth="1"/>
    <col min="7683" max="7683" width="10.42578125" style="33" bestFit="1" customWidth="1"/>
    <col min="7684" max="7684" width="19.140625" style="33" bestFit="1" customWidth="1"/>
    <col min="7685" max="7685" width="9.140625" style="33"/>
    <col min="7686" max="7686" width="9.5703125" style="33" customWidth="1"/>
    <col min="7687" max="7687" width="9.140625" style="33"/>
    <col min="7688" max="7688" width="10.42578125" style="33" bestFit="1" customWidth="1"/>
    <col min="7689" max="7929" width="9.140625" style="33"/>
    <col min="7930" max="7930" width="18.7109375" style="33" bestFit="1" customWidth="1"/>
    <col min="7931" max="7931" width="9.140625" style="33"/>
    <col min="7932" max="7932" width="10.28515625" style="33" customWidth="1"/>
    <col min="7933" max="7933" width="12.7109375" style="33" bestFit="1" customWidth="1"/>
    <col min="7934" max="7934" width="10.85546875" style="33" customWidth="1"/>
    <col min="7935" max="7935" width="19.140625" style="33" bestFit="1" customWidth="1"/>
    <col min="7936" max="7936" width="9.140625" style="33"/>
    <col min="7937" max="7937" width="9.42578125" style="33" customWidth="1"/>
    <col min="7938" max="7938" width="11.140625" style="33" customWidth="1"/>
    <col min="7939" max="7939" width="10.42578125" style="33" bestFit="1" customWidth="1"/>
    <col min="7940" max="7940" width="19.140625" style="33" bestFit="1" customWidth="1"/>
    <col min="7941" max="7941" width="9.140625" style="33"/>
    <col min="7942" max="7942" width="9.5703125" style="33" customWidth="1"/>
    <col min="7943" max="7943" width="9.140625" style="33"/>
    <col min="7944" max="7944" width="10.42578125" style="33" bestFit="1" customWidth="1"/>
    <col min="7945" max="8185" width="9.140625" style="33"/>
    <col min="8186" max="8186" width="18.7109375" style="33" bestFit="1" customWidth="1"/>
    <col min="8187" max="8187" width="9.140625" style="33"/>
    <col min="8188" max="8188" width="10.28515625" style="33" customWidth="1"/>
    <col min="8189" max="8189" width="12.7109375" style="33" bestFit="1" customWidth="1"/>
    <col min="8190" max="8190" width="10.85546875" style="33" customWidth="1"/>
    <col min="8191" max="8191" width="19.140625" style="33" bestFit="1" customWidth="1"/>
    <col min="8192" max="8192" width="9.140625" style="33"/>
    <col min="8193" max="8193" width="9.42578125" style="33" customWidth="1"/>
    <col min="8194" max="8194" width="11.140625" style="33" customWidth="1"/>
    <col min="8195" max="8195" width="10.42578125" style="33" bestFit="1" customWidth="1"/>
    <col min="8196" max="8196" width="19.140625" style="33" bestFit="1" customWidth="1"/>
    <col min="8197" max="8197" width="9.140625" style="33"/>
    <col min="8198" max="8198" width="9.5703125" style="33" customWidth="1"/>
    <col min="8199" max="8199" width="9.140625" style="33"/>
    <col min="8200" max="8200" width="10.42578125" style="33" bestFit="1" customWidth="1"/>
    <col min="8201" max="8441" width="9.140625" style="33"/>
    <col min="8442" max="8442" width="18.7109375" style="33" bestFit="1" customWidth="1"/>
    <col min="8443" max="8443" width="9.140625" style="33"/>
    <col min="8444" max="8444" width="10.28515625" style="33" customWidth="1"/>
    <col min="8445" max="8445" width="12.7109375" style="33" bestFit="1" customWidth="1"/>
    <col min="8446" max="8446" width="10.85546875" style="33" customWidth="1"/>
    <col min="8447" max="8447" width="19.140625" style="33" bestFit="1" customWidth="1"/>
    <col min="8448" max="8448" width="9.140625" style="33"/>
    <col min="8449" max="8449" width="9.42578125" style="33" customWidth="1"/>
    <col min="8450" max="8450" width="11.140625" style="33" customWidth="1"/>
    <col min="8451" max="8451" width="10.42578125" style="33" bestFit="1" customWidth="1"/>
    <col min="8452" max="8452" width="19.140625" style="33" bestFit="1" customWidth="1"/>
    <col min="8453" max="8453" width="9.140625" style="33"/>
    <col min="8454" max="8454" width="9.5703125" style="33" customWidth="1"/>
    <col min="8455" max="8455" width="9.140625" style="33"/>
    <col min="8456" max="8456" width="10.42578125" style="33" bestFit="1" customWidth="1"/>
    <col min="8457" max="8697" width="9.140625" style="33"/>
    <col min="8698" max="8698" width="18.7109375" style="33" bestFit="1" customWidth="1"/>
    <col min="8699" max="8699" width="9.140625" style="33"/>
    <col min="8700" max="8700" width="10.28515625" style="33" customWidth="1"/>
    <col min="8701" max="8701" width="12.7109375" style="33" bestFit="1" customWidth="1"/>
    <col min="8702" max="8702" width="10.85546875" style="33" customWidth="1"/>
    <col min="8703" max="8703" width="19.140625" style="33" bestFit="1" customWidth="1"/>
    <col min="8704" max="8704" width="9.140625" style="33"/>
    <col min="8705" max="8705" width="9.42578125" style="33" customWidth="1"/>
    <col min="8706" max="8706" width="11.140625" style="33" customWidth="1"/>
    <col min="8707" max="8707" width="10.42578125" style="33" bestFit="1" customWidth="1"/>
    <col min="8708" max="8708" width="19.140625" style="33" bestFit="1" customWidth="1"/>
    <col min="8709" max="8709" width="9.140625" style="33"/>
    <col min="8710" max="8710" width="9.5703125" style="33" customWidth="1"/>
    <col min="8711" max="8711" width="9.140625" style="33"/>
    <col min="8712" max="8712" width="10.42578125" style="33" bestFit="1" customWidth="1"/>
    <col min="8713" max="8953" width="9.140625" style="33"/>
    <col min="8954" max="8954" width="18.7109375" style="33" bestFit="1" customWidth="1"/>
    <col min="8955" max="8955" width="9.140625" style="33"/>
    <col min="8956" max="8956" width="10.28515625" style="33" customWidth="1"/>
    <col min="8957" max="8957" width="12.7109375" style="33" bestFit="1" customWidth="1"/>
    <col min="8958" max="8958" width="10.85546875" style="33" customWidth="1"/>
    <col min="8959" max="8959" width="19.140625" style="33" bestFit="1" customWidth="1"/>
    <col min="8960" max="8960" width="9.140625" style="33"/>
    <col min="8961" max="8961" width="9.42578125" style="33" customWidth="1"/>
    <col min="8962" max="8962" width="11.140625" style="33" customWidth="1"/>
    <col min="8963" max="8963" width="10.42578125" style="33" bestFit="1" customWidth="1"/>
    <col min="8964" max="8964" width="19.140625" style="33" bestFit="1" customWidth="1"/>
    <col min="8965" max="8965" width="9.140625" style="33"/>
    <col min="8966" max="8966" width="9.5703125" style="33" customWidth="1"/>
    <col min="8967" max="8967" width="9.140625" style="33"/>
    <col min="8968" max="8968" width="10.42578125" style="33" bestFit="1" customWidth="1"/>
    <col min="8969" max="9209" width="9.140625" style="33"/>
    <col min="9210" max="9210" width="18.7109375" style="33" bestFit="1" customWidth="1"/>
    <col min="9211" max="9211" width="9.140625" style="33"/>
    <col min="9212" max="9212" width="10.28515625" style="33" customWidth="1"/>
    <col min="9213" max="9213" width="12.7109375" style="33" bestFit="1" customWidth="1"/>
    <col min="9214" max="9214" width="10.85546875" style="33" customWidth="1"/>
    <col min="9215" max="9215" width="19.140625" style="33" bestFit="1" customWidth="1"/>
    <col min="9216" max="9216" width="9.140625" style="33"/>
    <col min="9217" max="9217" width="9.42578125" style="33" customWidth="1"/>
    <col min="9218" max="9218" width="11.140625" style="33" customWidth="1"/>
    <col min="9219" max="9219" width="10.42578125" style="33" bestFit="1" customWidth="1"/>
    <col min="9220" max="9220" width="19.140625" style="33" bestFit="1" customWidth="1"/>
    <col min="9221" max="9221" width="9.140625" style="33"/>
    <col min="9222" max="9222" width="9.5703125" style="33" customWidth="1"/>
    <col min="9223" max="9223" width="9.140625" style="33"/>
    <col min="9224" max="9224" width="10.42578125" style="33" bestFit="1" customWidth="1"/>
    <col min="9225" max="9465" width="9.140625" style="33"/>
    <col min="9466" max="9466" width="18.7109375" style="33" bestFit="1" customWidth="1"/>
    <col min="9467" max="9467" width="9.140625" style="33"/>
    <col min="9468" max="9468" width="10.28515625" style="33" customWidth="1"/>
    <col min="9469" max="9469" width="12.7109375" style="33" bestFit="1" customWidth="1"/>
    <col min="9470" max="9470" width="10.85546875" style="33" customWidth="1"/>
    <col min="9471" max="9471" width="19.140625" style="33" bestFit="1" customWidth="1"/>
    <col min="9472" max="9472" width="9.140625" style="33"/>
    <col min="9473" max="9473" width="9.42578125" style="33" customWidth="1"/>
    <col min="9474" max="9474" width="11.140625" style="33" customWidth="1"/>
    <col min="9475" max="9475" width="10.42578125" style="33" bestFit="1" customWidth="1"/>
    <col min="9476" max="9476" width="19.140625" style="33" bestFit="1" customWidth="1"/>
    <col min="9477" max="9477" width="9.140625" style="33"/>
    <col min="9478" max="9478" width="9.5703125" style="33" customWidth="1"/>
    <col min="9479" max="9479" width="9.140625" style="33"/>
    <col min="9480" max="9480" width="10.42578125" style="33" bestFit="1" customWidth="1"/>
    <col min="9481" max="9721" width="9.140625" style="33"/>
    <col min="9722" max="9722" width="18.7109375" style="33" bestFit="1" customWidth="1"/>
    <col min="9723" max="9723" width="9.140625" style="33"/>
    <col min="9724" max="9724" width="10.28515625" style="33" customWidth="1"/>
    <col min="9725" max="9725" width="12.7109375" style="33" bestFit="1" customWidth="1"/>
    <col min="9726" max="9726" width="10.85546875" style="33" customWidth="1"/>
    <col min="9727" max="9727" width="19.140625" style="33" bestFit="1" customWidth="1"/>
    <col min="9728" max="9728" width="9.140625" style="33"/>
    <col min="9729" max="9729" width="9.42578125" style="33" customWidth="1"/>
    <col min="9730" max="9730" width="11.140625" style="33" customWidth="1"/>
    <col min="9731" max="9731" width="10.42578125" style="33" bestFit="1" customWidth="1"/>
    <col min="9732" max="9732" width="19.140625" style="33" bestFit="1" customWidth="1"/>
    <col min="9733" max="9733" width="9.140625" style="33"/>
    <col min="9734" max="9734" width="9.5703125" style="33" customWidth="1"/>
    <col min="9735" max="9735" width="9.140625" style="33"/>
    <col min="9736" max="9736" width="10.42578125" style="33" bestFit="1" customWidth="1"/>
    <col min="9737" max="9977" width="9.140625" style="33"/>
    <col min="9978" max="9978" width="18.7109375" style="33" bestFit="1" customWidth="1"/>
    <col min="9979" max="9979" width="9.140625" style="33"/>
    <col min="9980" max="9980" width="10.28515625" style="33" customWidth="1"/>
    <col min="9981" max="9981" width="12.7109375" style="33" bestFit="1" customWidth="1"/>
    <col min="9982" max="9982" width="10.85546875" style="33" customWidth="1"/>
    <col min="9983" max="9983" width="19.140625" style="33" bestFit="1" customWidth="1"/>
    <col min="9984" max="9984" width="9.140625" style="33"/>
    <col min="9985" max="9985" width="9.42578125" style="33" customWidth="1"/>
    <col min="9986" max="9986" width="11.140625" style="33" customWidth="1"/>
    <col min="9987" max="9987" width="10.42578125" style="33" bestFit="1" customWidth="1"/>
    <col min="9988" max="9988" width="19.140625" style="33" bestFit="1" customWidth="1"/>
    <col min="9989" max="9989" width="9.140625" style="33"/>
    <col min="9990" max="9990" width="9.5703125" style="33" customWidth="1"/>
    <col min="9991" max="9991" width="9.140625" style="33"/>
    <col min="9992" max="9992" width="10.42578125" style="33" bestFit="1" customWidth="1"/>
    <col min="9993" max="10233" width="9.140625" style="33"/>
    <col min="10234" max="10234" width="18.7109375" style="33" bestFit="1" customWidth="1"/>
    <col min="10235" max="10235" width="9.140625" style="33"/>
    <col min="10236" max="10236" width="10.28515625" style="33" customWidth="1"/>
    <col min="10237" max="10237" width="12.7109375" style="33" bestFit="1" customWidth="1"/>
    <col min="10238" max="10238" width="10.85546875" style="33" customWidth="1"/>
    <col min="10239" max="10239" width="19.140625" style="33" bestFit="1" customWidth="1"/>
    <col min="10240" max="10240" width="9.140625" style="33"/>
    <col min="10241" max="10241" width="9.42578125" style="33" customWidth="1"/>
    <col min="10242" max="10242" width="11.140625" style="33" customWidth="1"/>
    <col min="10243" max="10243" width="10.42578125" style="33" bestFit="1" customWidth="1"/>
    <col min="10244" max="10244" width="19.140625" style="33" bestFit="1" customWidth="1"/>
    <col min="10245" max="10245" width="9.140625" style="33"/>
    <col min="10246" max="10246" width="9.5703125" style="33" customWidth="1"/>
    <col min="10247" max="10247" width="9.140625" style="33"/>
    <col min="10248" max="10248" width="10.42578125" style="33" bestFit="1" customWidth="1"/>
    <col min="10249" max="10489" width="9.140625" style="33"/>
    <col min="10490" max="10490" width="18.7109375" style="33" bestFit="1" customWidth="1"/>
    <col min="10491" max="10491" width="9.140625" style="33"/>
    <col min="10492" max="10492" width="10.28515625" style="33" customWidth="1"/>
    <col min="10493" max="10493" width="12.7109375" style="33" bestFit="1" customWidth="1"/>
    <col min="10494" max="10494" width="10.85546875" style="33" customWidth="1"/>
    <col min="10495" max="10495" width="19.140625" style="33" bestFit="1" customWidth="1"/>
    <col min="10496" max="10496" width="9.140625" style="33"/>
    <col min="10497" max="10497" width="9.42578125" style="33" customWidth="1"/>
    <col min="10498" max="10498" width="11.140625" style="33" customWidth="1"/>
    <col min="10499" max="10499" width="10.42578125" style="33" bestFit="1" customWidth="1"/>
    <col min="10500" max="10500" width="19.140625" style="33" bestFit="1" customWidth="1"/>
    <col min="10501" max="10501" width="9.140625" style="33"/>
    <col min="10502" max="10502" width="9.5703125" style="33" customWidth="1"/>
    <col min="10503" max="10503" width="9.140625" style="33"/>
    <col min="10504" max="10504" width="10.42578125" style="33" bestFit="1" customWidth="1"/>
    <col min="10505" max="10745" width="9.140625" style="33"/>
    <col min="10746" max="10746" width="18.7109375" style="33" bestFit="1" customWidth="1"/>
    <col min="10747" max="10747" width="9.140625" style="33"/>
    <col min="10748" max="10748" width="10.28515625" style="33" customWidth="1"/>
    <col min="10749" max="10749" width="12.7109375" style="33" bestFit="1" customWidth="1"/>
    <col min="10750" max="10750" width="10.85546875" style="33" customWidth="1"/>
    <col min="10751" max="10751" width="19.140625" style="33" bestFit="1" customWidth="1"/>
    <col min="10752" max="10752" width="9.140625" style="33"/>
    <col min="10753" max="10753" width="9.42578125" style="33" customWidth="1"/>
    <col min="10754" max="10754" width="11.140625" style="33" customWidth="1"/>
    <col min="10755" max="10755" width="10.42578125" style="33" bestFit="1" customWidth="1"/>
    <col min="10756" max="10756" width="19.140625" style="33" bestFit="1" customWidth="1"/>
    <col min="10757" max="10757" width="9.140625" style="33"/>
    <col min="10758" max="10758" width="9.5703125" style="33" customWidth="1"/>
    <col min="10759" max="10759" width="9.140625" style="33"/>
    <col min="10760" max="10760" width="10.42578125" style="33" bestFit="1" customWidth="1"/>
    <col min="10761" max="11001" width="9.140625" style="33"/>
    <col min="11002" max="11002" width="18.7109375" style="33" bestFit="1" customWidth="1"/>
    <col min="11003" max="11003" width="9.140625" style="33"/>
    <col min="11004" max="11004" width="10.28515625" style="33" customWidth="1"/>
    <col min="11005" max="11005" width="12.7109375" style="33" bestFit="1" customWidth="1"/>
    <col min="11006" max="11006" width="10.85546875" style="33" customWidth="1"/>
    <col min="11007" max="11007" width="19.140625" style="33" bestFit="1" customWidth="1"/>
    <col min="11008" max="11008" width="9.140625" style="33"/>
    <col min="11009" max="11009" width="9.42578125" style="33" customWidth="1"/>
    <col min="11010" max="11010" width="11.140625" style="33" customWidth="1"/>
    <col min="11011" max="11011" width="10.42578125" style="33" bestFit="1" customWidth="1"/>
    <col min="11012" max="11012" width="19.140625" style="33" bestFit="1" customWidth="1"/>
    <col min="11013" max="11013" width="9.140625" style="33"/>
    <col min="11014" max="11014" width="9.5703125" style="33" customWidth="1"/>
    <col min="11015" max="11015" width="9.140625" style="33"/>
    <col min="11016" max="11016" width="10.42578125" style="33" bestFit="1" customWidth="1"/>
    <col min="11017" max="11257" width="9.140625" style="33"/>
    <col min="11258" max="11258" width="18.7109375" style="33" bestFit="1" customWidth="1"/>
    <col min="11259" max="11259" width="9.140625" style="33"/>
    <col min="11260" max="11260" width="10.28515625" style="33" customWidth="1"/>
    <col min="11261" max="11261" width="12.7109375" style="33" bestFit="1" customWidth="1"/>
    <col min="11262" max="11262" width="10.85546875" style="33" customWidth="1"/>
    <col min="11263" max="11263" width="19.140625" style="33" bestFit="1" customWidth="1"/>
    <col min="11264" max="11264" width="9.140625" style="33"/>
    <col min="11265" max="11265" width="9.42578125" style="33" customWidth="1"/>
    <col min="11266" max="11266" width="11.140625" style="33" customWidth="1"/>
    <col min="11267" max="11267" width="10.42578125" style="33" bestFit="1" customWidth="1"/>
    <col min="11268" max="11268" width="19.140625" style="33" bestFit="1" customWidth="1"/>
    <col min="11269" max="11269" width="9.140625" style="33"/>
    <col min="11270" max="11270" width="9.5703125" style="33" customWidth="1"/>
    <col min="11271" max="11271" width="9.140625" style="33"/>
    <col min="11272" max="11272" width="10.42578125" style="33" bestFit="1" customWidth="1"/>
    <col min="11273" max="11513" width="9.140625" style="33"/>
    <col min="11514" max="11514" width="18.7109375" style="33" bestFit="1" customWidth="1"/>
    <col min="11515" max="11515" width="9.140625" style="33"/>
    <col min="11516" max="11516" width="10.28515625" style="33" customWidth="1"/>
    <col min="11517" max="11517" width="12.7109375" style="33" bestFit="1" customWidth="1"/>
    <col min="11518" max="11518" width="10.85546875" style="33" customWidth="1"/>
    <col min="11519" max="11519" width="19.140625" style="33" bestFit="1" customWidth="1"/>
    <col min="11520" max="11520" width="9.140625" style="33"/>
    <col min="11521" max="11521" width="9.42578125" style="33" customWidth="1"/>
    <col min="11522" max="11522" width="11.140625" style="33" customWidth="1"/>
    <col min="11523" max="11523" width="10.42578125" style="33" bestFit="1" customWidth="1"/>
    <col min="11524" max="11524" width="19.140625" style="33" bestFit="1" customWidth="1"/>
    <col min="11525" max="11525" width="9.140625" style="33"/>
    <col min="11526" max="11526" width="9.5703125" style="33" customWidth="1"/>
    <col min="11527" max="11527" width="9.140625" style="33"/>
    <col min="11528" max="11528" width="10.42578125" style="33" bestFit="1" customWidth="1"/>
    <col min="11529" max="11769" width="9.140625" style="33"/>
    <col min="11770" max="11770" width="18.7109375" style="33" bestFit="1" customWidth="1"/>
    <col min="11771" max="11771" width="9.140625" style="33"/>
    <col min="11772" max="11772" width="10.28515625" style="33" customWidth="1"/>
    <col min="11773" max="11773" width="12.7109375" style="33" bestFit="1" customWidth="1"/>
    <col min="11774" max="11774" width="10.85546875" style="33" customWidth="1"/>
    <col min="11775" max="11775" width="19.140625" style="33" bestFit="1" customWidth="1"/>
    <col min="11776" max="11776" width="9.140625" style="33"/>
    <col min="11777" max="11777" width="9.42578125" style="33" customWidth="1"/>
    <col min="11778" max="11778" width="11.140625" style="33" customWidth="1"/>
    <col min="11779" max="11779" width="10.42578125" style="33" bestFit="1" customWidth="1"/>
    <col min="11780" max="11780" width="19.140625" style="33" bestFit="1" customWidth="1"/>
    <col min="11781" max="11781" width="9.140625" style="33"/>
    <col min="11782" max="11782" width="9.5703125" style="33" customWidth="1"/>
    <col min="11783" max="11783" width="9.140625" style="33"/>
    <col min="11784" max="11784" width="10.42578125" style="33" bestFit="1" customWidth="1"/>
    <col min="11785" max="12025" width="9.140625" style="33"/>
    <col min="12026" max="12026" width="18.7109375" style="33" bestFit="1" customWidth="1"/>
    <col min="12027" max="12027" width="9.140625" style="33"/>
    <col min="12028" max="12028" width="10.28515625" style="33" customWidth="1"/>
    <col min="12029" max="12029" width="12.7109375" style="33" bestFit="1" customWidth="1"/>
    <col min="12030" max="12030" width="10.85546875" style="33" customWidth="1"/>
    <col min="12031" max="12031" width="19.140625" style="33" bestFit="1" customWidth="1"/>
    <col min="12032" max="12032" width="9.140625" style="33"/>
    <col min="12033" max="12033" width="9.42578125" style="33" customWidth="1"/>
    <col min="12034" max="12034" width="11.140625" style="33" customWidth="1"/>
    <col min="12035" max="12035" width="10.42578125" style="33" bestFit="1" customWidth="1"/>
    <col min="12036" max="12036" width="19.140625" style="33" bestFit="1" customWidth="1"/>
    <col min="12037" max="12037" width="9.140625" style="33"/>
    <col min="12038" max="12038" width="9.5703125" style="33" customWidth="1"/>
    <col min="12039" max="12039" width="9.140625" style="33"/>
    <col min="12040" max="12040" width="10.42578125" style="33" bestFit="1" customWidth="1"/>
    <col min="12041" max="12281" width="9.140625" style="33"/>
    <col min="12282" max="12282" width="18.7109375" style="33" bestFit="1" customWidth="1"/>
    <col min="12283" max="12283" width="9.140625" style="33"/>
    <col min="12284" max="12284" width="10.28515625" style="33" customWidth="1"/>
    <col min="12285" max="12285" width="12.7109375" style="33" bestFit="1" customWidth="1"/>
    <col min="12286" max="12286" width="10.85546875" style="33" customWidth="1"/>
    <col min="12287" max="12287" width="19.140625" style="33" bestFit="1" customWidth="1"/>
    <col min="12288" max="12288" width="9.140625" style="33"/>
    <col min="12289" max="12289" width="9.42578125" style="33" customWidth="1"/>
    <col min="12290" max="12290" width="11.140625" style="33" customWidth="1"/>
    <col min="12291" max="12291" width="10.42578125" style="33" bestFit="1" customWidth="1"/>
    <col min="12292" max="12292" width="19.140625" style="33" bestFit="1" customWidth="1"/>
    <col min="12293" max="12293" width="9.140625" style="33"/>
    <col min="12294" max="12294" width="9.5703125" style="33" customWidth="1"/>
    <col min="12295" max="12295" width="9.140625" style="33"/>
    <col min="12296" max="12296" width="10.42578125" style="33" bestFit="1" customWidth="1"/>
    <col min="12297" max="12537" width="9.140625" style="33"/>
    <col min="12538" max="12538" width="18.7109375" style="33" bestFit="1" customWidth="1"/>
    <col min="12539" max="12539" width="9.140625" style="33"/>
    <col min="12540" max="12540" width="10.28515625" style="33" customWidth="1"/>
    <col min="12541" max="12541" width="12.7109375" style="33" bestFit="1" customWidth="1"/>
    <col min="12542" max="12542" width="10.85546875" style="33" customWidth="1"/>
    <col min="12543" max="12543" width="19.140625" style="33" bestFit="1" customWidth="1"/>
    <col min="12544" max="12544" width="9.140625" style="33"/>
    <col min="12545" max="12545" width="9.42578125" style="33" customWidth="1"/>
    <col min="12546" max="12546" width="11.140625" style="33" customWidth="1"/>
    <col min="12547" max="12547" width="10.42578125" style="33" bestFit="1" customWidth="1"/>
    <col min="12548" max="12548" width="19.140625" style="33" bestFit="1" customWidth="1"/>
    <col min="12549" max="12549" width="9.140625" style="33"/>
    <col min="12550" max="12550" width="9.5703125" style="33" customWidth="1"/>
    <col min="12551" max="12551" width="9.140625" style="33"/>
    <col min="12552" max="12552" width="10.42578125" style="33" bestFit="1" customWidth="1"/>
    <col min="12553" max="12793" width="9.140625" style="33"/>
    <col min="12794" max="12794" width="18.7109375" style="33" bestFit="1" customWidth="1"/>
    <col min="12795" max="12795" width="9.140625" style="33"/>
    <col min="12796" max="12796" width="10.28515625" style="33" customWidth="1"/>
    <col min="12797" max="12797" width="12.7109375" style="33" bestFit="1" customWidth="1"/>
    <col min="12798" max="12798" width="10.85546875" style="33" customWidth="1"/>
    <col min="12799" max="12799" width="19.140625" style="33" bestFit="1" customWidth="1"/>
    <col min="12800" max="12800" width="9.140625" style="33"/>
    <col min="12801" max="12801" width="9.42578125" style="33" customWidth="1"/>
    <col min="12802" max="12802" width="11.140625" style="33" customWidth="1"/>
    <col min="12803" max="12803" width="10.42578125" style="33" bestFit="1" customWidth="1"/>
    <col min="12804" max="12804" width="19.140625" style="33" bestFit="1" customWidth="1"/>
    <col min="12805" max="12805" width="9.140625" style="33"/>
    <col min="12806" max="12806" width="9.5703125" style="33" customWidth="1"/>
    <col min="12807" max="12807" width="9.140625" style="33"/>
    <col min="12808" max="12808" width="10.42578125" style="33" bestFit="1" customWidth="1"/>
    <col min="12809" max="13049" width="9.140625" style="33"/>
    <col min="13050" max="13050" width="18.7109375" style="33" bestFit="1" customWidth="1"/>
    <col min="13051" max="13051" width="9.140625" style="33"/>
    <col min="13052" max="13052" width="10.28515625" style="33" customWidth="1"/>
    <col min="13053" max="13053" width="12.7109375" style="33" bestFit="1" customWidth="1"/>
    <col min="13054" max="13054" width="10.85546875" style="33" customWidth="1"/>
    <col min="13055" max="13055" width="19.140625" style="33" bestFit="1" customWidth="1"/>
    <col min="13056" max="13056" width="9.140625" style="33"/>
    <col min="13057" max="13057" width="9.42578125" style="33" customWidth="1"/>
    <col min="13058" max="13058" width="11.140625" style="33" customWidth="1"/>
    <col min="13059" max="13059" width="10.42578125" style="33" bestFit="1" customWidth="1"/>
    <col min="13060" max="13060" width="19.140625" style="33" bestFit="1" customWidth="1"/>
    <col min="13061" max="13061" width="9.140625" style="33"/>
    <col min="13062" max="13062" width="9.5703125" style="33" customWidth="1"/>
    <col min="13063" max="13063" width="9.140625" style="33"/>
    <col min="13064" max="13064" width="10.42578125" style="33" bestFit="1" customWidth="1"/>
    <col min="13065" max="13305" width="9.140625" style="33"/>
    <col min="13306" max="13306" width="18.7109375" style="33" bestFit="1" customWidth="1"/>
    <col min="13307" max="13307" width="9.140625" style="33"/>
    <col min="13308" max="13308" width="10.28515625" style="33" customWidth="1"/>
    <col min="13309" max="13309" width="12.7109375" style="33" bestFit="1" customWidth="1"/>
    <col min="13310" max="13310" width="10.85546875" style="33" customWidth="1"/>
    <col min="13311" max="13311" width="19.140625" style="33" bestFit="1" customWidth="1"/>
    <col min="13312" max="13312" width="9.140625" style="33"/>
    <col min="13313" max="13313" width="9.42578125" style="33" customWidth="1"/>
    <col min="13314" max="13314" width="11.140625" style="33" customWidth="1"/>
    <col min="13315" max="13315" width="10.42578125" style="33" bestFit="1" customWidth="1"/>
    <col min="13316" max="13316" width="19.140625" style="33" bestFit="1" customWidth="1"/>
    <col min="13317" max="13317" width="9.140625" style="33"/>
    <col min="13318" max="13318" width="9.5703125" style="33" customWidth="1"/>
    <col min="13319" max="13319" width="9.140625" style="33"/>
    <col min="13320" max="13320" width="10.42578125" style="33" bestFit="1" customWidth="1"/>
    <col min="13321" max="13561" width="9.140625" style="33"/>
    <col min="13562" max="13562" width="18.7109375" style="33" bestFit="1" customWidth="1"/>
    <col min="13563" max="13563" width="9.140625" style="33"/>
    <col min="13564" max="13564" width="10.28515625" style="33" customWidth="1"/>
    <col min="13565" max="13565" width="12.7109375" style="33" bestFit="1" customWidth="1"/>
    <col min="13566" max="13566" width="10.85546875" style="33" customWidth="1"/>
    <col min="13567" max="13567" width="19.140625" style="33" bestFit="1" customWidth="1"/>
    <col min="13568" max="13568" width="9.140625" style="33"/>
    <col min="13569" max="13569" width="9.42578125" style="33" customWidth="1"/>
    <col min="13570" max="13570" width="11.140625" style="33" customWidth="1"/>
    <col min="13571" max="13571" width="10.42578125" style="33" bestFit="1" customWidth="1"/>
    <col min="13572" max="13572" width="19.140625" style="33" bestFit="1" customWidth="1"/>
    <col min="13573" max="13573" width="9.140625" style="33"/>
    <col min="13574" max="13574" width="9.5703125" style="33" customWidth="1"/>
    <col min="13575" max="13575" width="9.140625" style="33"/>
    <col min="13576" max="13576" width="10.42578125" style="33" bestFit="1" customWidth="1"/>
    <col min="13577" max="13817" width="9.140625" style="33"/>
    <col min="13818" max="13818" width="18.7109375" style="33" bestFit="1" customWidth="1"/>
    <col min="13819" max="13819" width="9.140625" style="33"/>
    <col min="13820" max="13820" width="10.28515625" style="33" customWidth="1"/>
    <col min="13821" max="13821" width="12.7109375" style="33" bestFit="1" customWidth="1"/>
    <col min="13822" max="13822" width="10.85546875" style="33" customWidth="1"/>
    <col min="13823" max="13823" width="19.140625" style="33" bestFit="1" customWidth="1"/>
    <col min="13824" max="13824" width="9.140625" style="33"/>
    <col min="13825" max="13825" width="9.42578125" style="33" customWidth="1"/>
    <col min="13826" max="13826" width="11.140625" style="33" customWidth="1"/>
    <col min="13827" max="13827" width="10.42578125" style="33" bestFit="1" customWidth="1"/>
    <col min="13828" max="13828" width="19.140625" style="33" bestFit="1" customWidth="1"/>
    <col min="13829" max="13829" width="9.140625" style="33"/>
    <col min="13830" max="13830" width="9.5703125" style="33" customWidth="1"/>
    <col min="13831" max="13831" width="9.140625" style="33"/>
    <col min="13832" max="13832" width="10.42578125" style="33" bestFit="1" customWidth="1"/>
    <col min="13833" max="14073" width="9.140625" style="33"/>
    <col min="14074" max="14074" width="18.7109375" style="33" bestFit="1" customWidth="1"/>
    <col min="14075" max="14075" width="9.140625" style="33"/>
    <col min="14076" max="14076" width="10.28515625" style="33" customWidth="1"/>
    <col min="14077" max="14077" width="12.7109375" style="33" bestFit="1" customWidth="1"/>
    <col min="14078" max="14078" width="10.85546875" style="33" customWidth="1"/>
    <col min="14079" max="14079" width="19.140625" style="33" bestFit="1" customWidth="1"/>
    <col min="14080" max="14080" width="9.140625" style="33"/>
    <col min="14081" max="14081" width="9.42578125" style="33" customWidth="1"/>
    <col min="14082" max="14082" width="11.140625" style="33" customWidth="1"/>
    <col min="14083" max="14083" width="10.42578125" style="33" bestFit="1" customWidth="1"/>
    <col min="14084" max="14084" width="19.140625" style="33" bestFit="1" customWidth="1"/>
    <col min="14085" max="14085" width="9.140625" style="33"/>
    <col min="14086" max="14086" width="9.5703125" style="33" customWidth="1"/>
    <col min="14087" max="14087" width="9.140625" style="33"/>
    <col min="14088" max="14088" width="10.42578125" style="33" bestFit="1" customWidth="1"/>
    <col min="14089" max="14329" width="9.140625" style="33"/>
    <col min="14330" max="14330" width="18.7109375" style="33" bestFit="1" customWidth="1"/>
    <col min="14331" max="14331" width="9.140625" style="33"/>
    <col min="14332" max="14332" width="10.28515625" style="33" customWidth="1"/>
    <col min="14333" max="14333" width="12.7109375" style="33" bestFit="1" customWidth="1"/>
    <col min="14334" max="14334" width="10.85546875" style="33" customWidth="1"/>
    <col min="14335" max="14335" width="19.140625" style="33" bestFit="1" customWidth="1"/>
    <col min="14336" max="14336" width="9.140625" style="33"/>
    <col min="14337" max="14337" width="9.42578125" style="33" customWidth="1"/>
    <col min="14338" max="14338" width="11.140625" style="33" customWidth="1"/>
    <col min="14339" max="14339" width="10.42578125" style="33" bestFit="1" customWidth="1"/>
    <col min="14340" max="14340" width="19.140625" style="33" bestFit="1" customWidth="1"/>
    <col min="14341" max="14341" width="9.140625" style="33"/>
    <col min="14342" max="14342" width="9.5703125" style="33" customWidth="1"/>
    <col min="14343" max="14343" width="9.140625" style="33"/>
    <col min="14344" max="14344" width="10.42578125" style="33" bestFit="1" customWidth="1"/>
    <col min="14345" max="14585" width="9.140625" style="33"/>
    <col min="14586" max="14586" width="18.7109375" style="33" bestFit="1" customWidth="1"/>
    <col min="14587" max="14587" width="9.140625" style="33"/>
    <col min="14588" max="14588" width="10.28515625" style="33" customWidth="1"/>
    <col min="14589" max="14589" width="12.7109375" style="33" bestFit="1" customWidth="1"/>
    <col min="14590" max="14590" width="10.85546875" style="33" customWidth="1"/>
    <col min="14591" max="14591" width="19.140625" style="33" bestFit="1" customWidth="1"/>
    <col min="14592" max="14592" width="9.140625" style="33"/>
    <col min="14593" max="14593" width="9.42578125" style="33" customWidth="1"/>
    <col min="14594" max="14594" width="11.140625" style="33" customWidth="1"/>
    <col min="14595" max="14595" width="10.42578125" style="33" bestFit="1" customWidth="1"/>
    <col min="14596" max="14596" width="19.140625" style="33" bestFit="1" customWidth="1"/>
    <col min="14597" max="14597" width="9.140625" style="33"/>
    <col min="14598" max="14598" width="9.5703125" style="33" customWidth="1"/>
    <col min="14599" max="14599" width="9.140625" style="33"/>
    <col min="14600" max="14600" width="10.42578125" style="33" bestFit="1" customWidth="1"/>
    <col min="14601" max="14841" width="9.140625" style="33"/>
    <col min="14842" max="14842" width="18.7109375" style="33" bestFit="1" customWidth="1"/>
    <col min="14843" max="14843" width="9.140625" style="33"/>
    <col min="14844" max="14844" width="10.28515625" style="33" customWidth="1"/>
    <col min="14845" max="14845" width="12.7109375" style="33" bestFit="1" customWidth="1"/>
    <col min="14846" max="14846" width="10.85546875" style="33" customWidth="1"/>
    <col min="14847" max="14847" width="19.140625" style="33" bestFit="1" customWidth="1"/>
    <col min="14848" max="14848" width="9.140625" style="33"/>
    <col min="14849" max="14849" width="9.42578125" style="33" customWidth="1"/>
    <col min="14850" max="14850" width="11.140625" style="33" customWidth="1"/>
    <col min="14851" max="14851" width="10.42578125" style="33" bestFit="1" customWidth="1"/>
    <col min="14852" max="14852" width="19.140625" style="33" bestFit="1" customWidth="1"/>
    <col min="14853" max="14853" width="9.140625" style="33"/>
    <col min="14854" max="14854" width="9.5703125" style="33" customWidth="1"/>
    <col min="14855" max="14855" width="9.140625" style="33"/>
    <col min="14856" max="14856" width="10.42578125" style="33" bestFit="1" customWidth="1"/>
    <col min="14857" max="15097" width="9.140625" style="33"/>
    <col min="15098" max="15098" width="18.7109375" style="33" bestFit="1" customWidth="1"/>
    <col min="15099" max="15099" width="9.140625" style="33"/>
    <col min="15100" max="15100" width="10.28515625" style="33" customWidth="1"/>
    <col min="15101" max="15101" width="12.7109375" style="33" bestFit="1" customWidth="1"/>
    <col min="15102" max="15102" width="10.85546875" style="33" customWidth="1"/>
    <col min="15103" max="15103" width="19.140625" style="33" bestFit="1" customWidth="1"/>
    <col min="15104" max="15104" width="9.140625" style="33"/>
    <col min="15105" max="15105" width="9.42578125" style="33" customWidth="1"/>
    <col min="15106" max="15106" width="11.140625" style="33" customWidth="1"/>
    <col min="15107" max="15107" width="10.42578125" style="33" bestFit="1" customWidth="1"/>
    <col min="15108" max="15108" width="19.140625" style="33" bestFit="1" customWidth="1"/>
    <col min="15109" max="15109" width="9.140625" style="33"/>
    <col min="15110" max="15110" width="9.5703125" style="33" customWidth="1"/>
    <col min="15111" max="15111" width="9.140625" style="33"/>
    <col min="15112" max="15112" width="10.42578125" style="33" bestFit="1" customWidth="1"/>
    <col min="15113" max="15353" width="9.140625" style="33"/>
    <col min="15354" max="15354" width="18.7109375" style="33" bestFit="1" customWidth="1"/>
    <col min="15355" max="15355" width="9.140625" style="33"/>
    <col min="15356" max="15356" width="10.28515625" style="33" customWidth="1"/>
    <col min="15357" max="15357" width="12.7109375" style="33" bestFit="1" customWidth="1"/>
    <col min="15358" max="15358" width="10.85546875" style="33" customWidth="1"/>
    <col min="15359" max="15359" width="19.140625" style="33" bestFit="1" customWidth="1"/>
    <col min="15360" max="15360" width="9.140625" style="33"/>
    <col min="15361" max="15361" width="9.42578125" style="33" customWidth="1"/>
    <col min="15362" max="15362" width="11.140625" style="33" customWidth="1"/>
    <col min="15363" max="15363" width="10.42578125" style="33" bestFit="1" customWidth="1"/>
    <col min="15364" max="15364" width="19.140625" style="33" bestFit="1" customWidth="1"/>
    <col min="15365" max="15365" width="9.140625" style="33"/>
    <col min="15366" max="15366" width="9.5703125" style="33" customWidth="1"/>
    <col min="15367" max="15367" width="9.140625" style="33"/>
    <col min="15368" max="15368" width="10.42578125" style="33" bestFit="1" customWidth="1"/>
    <col min="15369" max="15609" width="9.140625" style="33"/>
    <col min="15610" max="15610" width="18.7109375" style="33" bestFit="1" customWidth="1"/>
    <col min="15611" max="15611" width="9.140625" style="33"/>
    <col min="15612" max="15612" width="10.28515625" style="33" customWidth="1"/>
    <col min="15613" max="15613" width="12.7109375" style="33" bestFit="1" customWidth="1"/>
    <col min="15614" max="15614" width="10.85546875" style="33" customWidth="1"/>
    <col min="15615" max="15615" width="19.140625" style="33" bestFit="1" customWidth="1"/>
    <col min="15616" max="15616" width="9.140625" style="33"/>
    <col min="15617" max="15617" width="9.42578125" style="33" customWidth="1"/>
    <col min="15618" max="15618" width="11.140625" style="33" customWidth="1"/>
    <col min="15619" max="15619" width="10.42578125" style="33" bestFit="1" customWidth="1"/>
    <col min="15620" max="15620" width="19.140625" style="33" bestFit="1" customWidth="1"/>
    <col min="15621" max="15621" width="9.140625" style="33"/>
    <col min="15622" max="15622" width="9.5703125" style="33" customWidth="1"/>
    <col min="15623" max="15623" width="9.140625" style="33"/>
    <col min="15624" max="15624" width="10.42578125" style="33" bestFit="1" customWidth="1"/>
    <col min="15625" max="15865" width="9.140625" style="33"/>
    <col min="15866" max="15866" width="18.7109375" style="33" bestFit="1" customWidth="1"/>
    <col min="15867" max="15867" width="9.140625" style="33"/>
    <col min="15868" max="15868" width="10.28515625" style="33" customWidth="1"/>
    <col min="15869" max="15869" width="12.7109375" style="33" bestFit="1" customWidth="1"/>
    <col min="15870" max="15870" width="10.85546875" style="33" customWidth="1"/>
    <col min="15871" max="15871" width="19.140625" style="33" bestFit="1" customWidth="1"/>
    <col min="15872" max="15872" width="9.140625" style="33"/>
    <col min="15873" max="15873" width="9.42578125" style="33" customWidth="1"/>
    <col min="15874" max="15874" width="11.140625" style="33" customWidth="1"/>
    <col min="15875" max="15875" width="10.42578125" style="33" bestFit="1" customWidth="1"/>
    <col min="15876" max="15876" width="19.140625" style="33" bestFit="1" customWidth="1"/>
    <col min="15877" max="15877" width="9.140625" style="33"/>
    <col min="15878" max="15878" width="9.5703125" style="33" customWidth="1"/>
    <col min="15879" max="15879" width="9.140625" style="33"/>
    <col min="15880" max="15880" width="10.42578125" style="33" bestFit="1" customWidth="1"/>
    <col min="15881" max="16121" width="9.140625" style="33"/>
    <col min="16122" max="16122" width="18.7109375" style="33" bestFit="1" customWidth="1"/>
    <col min="16123" max="16123" width="9.140625" style="33"/>
    <col min="16124" max="16124" width="10.28515625" style="33" customWidth="1"/>
    <col min="16125" max="16125" width="12.7109375" style="33" bestFit="1" customWidth="1"/>
    <col min="16126" max="16126" width="10.85546875" style="33" customWidth="1"/>
    <col min="16127" max="16127" width="19.140625" style="33" bestFit="1" customWidth="1"/>
    <col min="16128" max="16128" width="9.140625" style="33"/>
    <col min="16129" max="16129" width="9.42578125" style="33" customWidth="1"/>
    <col min="16130" max="16130" width="11.140625" style="33" customWidth="1"/>
    <col min="16131" max="16131" width="10.42578125" style="33" bestFit="1" customWidth="1"/>
    <col min="16132" max="16132" width="19.140625" style="33" bestFit="1" customWidth="1"/>
    <col min="16133" max="16133" width="9.140625" style="33"/>
    <col min="16134" max="16134" width="9.5703125" style="33" customWidth="1"/>
    <col min="16135" max="16135" width="9.140625" style="33"/>
    <col min="16136" max="16136" width="10.42578125" style="33" bestFit="1" customWidth="1"/>
    <col min="16137" max="16384" width="9.140625" style="33"/>
  </cols>
  <sheetData>
    <row r="1" spans="1:11" ht="18" x14ac:dyDescent="0.25">
      <c r="D1" s="594" t="s">
        <v>0</v>
      </c>
      <c r="E1" s="594"/>
      <c r="F1" s="594"/>
      <c r="G1" s="422"/>
      <c r="H1" s="422"/>
      <c r="I1" s="422"/>
      <c r="J1" s="422"/>
    </row>
    <row r="2" spans="1:11" ht="18" x14ac:dyDescent="0.25">
      <c r="C2" s="594" t="s">
        <v>1</v>
      </c>
      <c r="D2" s="594"/>
      <c r="E2" s="594"/>
      <c r="F2" s="594"/>
      <c r="G2" s="422"/>
      <c r="H2" s="422"/>
      <c r="I2" s="422"/>
      <c r="J2" s="422"/>
    </row>
    <row r="3" spans="1:11" ht="18" x14ac:dyDescent="0.25">
      <c r="C3" s="594" t="s">
        <v>133</v>
      </c>
      <c r="D3" s="594"/>
      <c r="E3" s="594"/>
      <c r="F3" s="594"/>
      <c r="G3" s="422"/>
      <c r="H3" s="422"/>
      <c r="I3" s="422"/>
      <c r="J3" s="422"/>
    </row>
    <row r="4" spans="1:11" ht="18.75" thickBot="1" x14ac:dyDescent="0.3">
      <c r="C4" s="595" t="s">
        <v>118</v>
      </c>
      <c r="D4" s="595"/>
      <c r="E4" s="595"/>
      <c r="F4" s="595"/>
      <c r="G4" s="423"/>
      <c r="H4" s="423"/>
      <c r="I4" s="36"/>
      <c r="J4" s="36"/>
    </row>
    <row r="5" spans="1:11" ht="62.25" customHeight="1" thickBot="1" x14ac:dyDescent="0.25">
      <c r="A5" s="37"/>
      <c r="B5" s="38" t="s">
        <v>2</v>
      </c>
      <c r="C5" s="39" t="s">
        <v>6</v>
      </c>
      <c r="D5" s="40" t="s">
        <v>4</v>
      </c>
      <c r="E5" s="41" t="s">
        <v>5</v>
      </c>
      <c r="F5" s="42" t="s">
        <v>121</v>
      </c>
      <c r="G5" s="356" t="s">
        <v>144</v>
      </c>
      <c r="H5" s="351" t="s">
        <v>145</v>
      </c>
      <c r="I5" s="43" t="s">
        <v>8</v>
      </c>
      <c r="J5" s="43" t="s">
        <v>9</v>
      </c>
      <c r="K5" s="43" t="s">
        <v>146</v>
      </c>
    </row>
    <row r="6" spans="1:11" ht="18.75" customHeight="1" thickBot="1" x14ac:dyDescent="0.3">
      <c r="A6" s="46" t="s">
        <v>7</v>
      </c>
      <c r="B6" s="47"/>
      <c r="C6" s="47"/>
      <c r="D6" s="47"/>
      <c r="E6" s="191"/>
      <c r="F6" s="49"/>
      <c r="G6" s="47"/>
      <c r="H6" s="47"/>
      <c r="I6" s="48"/>
      <c r="J6" s="47"/>
      <c r="K6" s="47"/>
    </row>
    <row r="7" spans="1:11" ht="18" x14ac:dyDescent="0.25">
      <c r="A7" s="54" t="s">
        <v>10</v>
      </c>
      <c r="B7" s="55">
        <v>8099</v>
      </c>
      <c r="C7" s="56">
        <v>16461</v>
      </c>
      <c r="D7" s="57">
        <v>2126402</v>
      </c>
      <c r="E7" s="400">
        <f>D7/B7</f>
        <v>262.55117915792073</v>
      </c>
      <c r="F7" s="61">
        <f>D7</f>
        <v>2126402</v>
      </c>
      <c r="G7" s="294">
        <v>4124</v>
      </c>
      <c r="H7" s="182">
        <f>C7-G7</f>
        <v>12337</v>
      </c>
      <c r="I7" s="62">
        <f t="shared" ref="I7:I14" si="0">C7-J7-K7</f>
        <v>7417</v>
      </c>
      <c r="J7" s="64">
        <v>9044</v>
      </c>
      <c r="K7" s="63">
        <v>0</v>
      </c>
    </row>
    <row r="8" spans="1:11" ht="18" x14ac:dyDescent="0.25">
      <c r="A8" s="67" t="s">
        <v>11</v>
      </c>
      <c r="B8" s="68">
        <v>5740</v>
      </c>
      <c r="C8" s="69">
        <v>11174</v>
      </c>
      <c r="D8" s="70">
        <v>1484189</v>
      </c>
      <c r="E8" s="402">
        <f t="shared" ref="E8:E14" si="1">D8/B8</f>
        <v>258.56951219512194</v>
      </c>
      <c r="F8" s="61">
        <f t="shared" ref="F8:F14" si="2">D8</f>
        <v>1484189</v>
      </c>
      <c r="G8" s="101">
        <v>3074</v>
      </c>
      <c r="H8" s="182">
        <f t="shared" ref="H8:H14" si="3">C8-G8</f>
        <v>8100</v>
      </c>
      <c r="I8" s="62">
        <f t="shared" si="0"/>
        <v>4966</v>
      </c>
      <c r="J8" s="64">
        <v>6207</v>
      </c>
      <c r="K8" s="63">
        <v>1</v>
      </c>
    </row>
    <row r="9" spans="1:11" ht="18" x14ac:dyDescent="0.25">
      <c r="A9" s="67" t="s">
        <v>12</v>
      </c>
      <c r="B9" s="68">
        <v>6525</v>
      </c>
      <c r="C9" s="69">
        <v>12302</v>
      </c>
      <c r="D9" s="70">
        <v>1638817</v>
      </c>
      <c r="E9" s="402">
        <f t="shared" si="1"/>
        <v>251.15969348659004</v>
      </c>
      <c r="F9" s="61">
        <f t="shared" si="2"/>
        <v>1638817</v>
      </c>
      <c r="G9" s="101">
        <v>3145</v>
      </c>
      <c r="H9" s="182">
        <f t="shared" si="3"/>
        <v>9157</v>
      </c>
      <c r="I9" s="62">
        <f t="shared" si="0"/>
        <v>5484</v>
      </c>
      <c r="J9" s="64">
        <v>6818</v>
      </c>
      <c r="K9" s="63">
        <v>0</v>
      </c>
    </row>
    <row r="10" spans="1:11" ht="18" x14ac:dyDescent="0.25">
      <c r="A10" s="67" t="s">
        <v>13</v>
      </c>
      <c r="B10" s="68">
        <v>8492</v>
      </c>
      <c r="C10" s="69">
        <v>16482</v>
      </c>
      <c r="D10" s="70">
        <v>2144483</v>
      </c>
      <c r="E10" s="402">
        <f t="shared" si="1"/>
        <v>252.529792746114</v>
      </c>
      <c r="F10" s="61">
        <f t="shared" si="2"/>
        <v>2144483</v>
      </c>
      <c r="G10" s="101">
        <v>4124</v>
      </c>
      <c r="H10" s="182">
        <f t="shared" si="3"/>
        <v>12358</v>
      </c>
      <c r="I10" s="62">
        <f t="shared" si="0"/>
        <v>7431</v>
      </c>
      <c r="J10" s="64">
        <v>9049</v>
      </c>
      <c r="K10" s="63">
        <v>2</v>
      </c>
    </row>
    <row r="11" spans="1:11" ht="18" x14ac:dyDescent="0.25">
      <c r="A11" s="67" t="s">
        <v>14</v>
      </c>
      <c r="B11" s="68">
        <v>2139</v>
      </c>
      <c r="C11" s="69">
        <v>4382</v>
      </c>
      <c r="D11" s="70">
        <v>573876</v>
      </c>
      <c r="E11" s="402">
        <f t="shared" si="1"/>
        <v>268.29172510518936</v>
      </c>
      <c r="F11" s="61">
        <f t="shared" si="2"/>
        <v>573876</v>
      </c>
      <c r="G11" s="101">
        <v>1138</v>
      </c>
      <c r="H11" s="182">
        <f t="shared" si="3"/>
        <v>3244</v>
      </c>
      <c r="I11" s="62">
        <f t="shared" si="0"/>
        <v>2082</v>
      </c>
      <c r="J11" s="64">
        <v>2300</v>
      </c>
      <c r="K11" s="63">
        <v>0</v>
      </c>
    </row>
    <row r="12" spans="1:11" ht="18" x14ac:dyDescent="0.25">
      <c r="A12" s="67" t="s">
        <v>15</v>
      </c>
      <c r="B12" s="68">
        <v>8612</v>
      </c>
      <c r="C12" s="69">
        <v>17702</v>
      </c>
      <c r="D12" s="70">
        <v>2302521</v>
      </c>
      <c r="E12" s="402">
        <f>D12/B12</f>
        <v>267.36193683232699</v>
      </c>
      <c r="F12" s="61">
        <f t="shared" si="2"/>
        <v>2302521</v>
      </c>
      <c r="G12" s="101">
        <v>4725</v>
      </c>
      <c r="H12" s="182">
        <f t="shared" si="3"/>
        <v>12977</v>
      </c>
      <c r="I12" s="62">
        <f t="shared" si="0"/>
        <v>8157</v>
      </c>
      <c r="J12" s="64">
        <v>9544</v>
      </c>
      <c r="K12" s="63">
        <v>1</v>
      </c>
    </row>
    <row r="13" spans="1:11" ht="18" x14ac:dyDescent="0.25">
      <c r="A13" s="67" t="s">
        <v>16</v>
      </c>
      <c r="B13" s="68">
        <v>3107</v>
      </c>
      <c r="C13" s="69">
        <v>5814</v>
      </c>
      <c r="D13" s="70">
        <v>756171</v>
      </c>
      <c r="E13" s="402">
        <f t="shared" si="1"/>
        <v>243.37656903765691</v>
      </c>
      <c r="F13" s="61">
        <f t="shared" si="2"/>
        <v>756171</v>
      </c>
      <c r="G13" s="101">
        <v>1425</v>
      </c>
      <c r="H13" s="182">
        <f t="shared" si="3"/>
        <v>4389</v>
      </c>
      <c r="I13" s="62">
        <f t="shared" si="0"/>
        <v>2646</v>
      </c>
      <c r="J13" s="64">
        <v>3168</v>
      </c>
      <c r="K13" s="63">
        <v>0</v>
      </c>
    </row>
    <row r="14" spans="1:11" ht="18.75" thickBot="1" x14ac:dyDescent="0.3">
      <c r="A14" s="72" t="s">
        <v>17</v>
      </c>
      <c r="B14" s="73">
        <v>9946</v>
      </c>
      <c r="C14" s="74">
        <v>19348</v>
      </c>
      <c r="D14" s="75">
        <v>2561762</v>
      </c>
      <c r="E14" s="403">
        <f t="shared" si="1"/>
        <v>257.5670621355319</v>
      </c>
      <c r="F14" s="61">
        <f t="shared" si="2"/>
        <v>2561762</v>
      </c>
      <c r="G14" s="350">
        <v>4935</v>
      </c>
      <c r="H14" s="182">
        <f t="shared" si="3"/>
        <v>14413</v>
      </c>
      <c r="I14" s="62">
        <f t="shared" si="0"/>
        <v>8719</v>
      </c>
      <c r="J14" s="81">
        <v>10629</v>
      </c>
      <c r="K14" s="63">
        <v>0</v>
      </c>
    </row>
    <row r="15" spans="1:11" ht="18.75" thickBot="1" x14ac:dyDescent="0.3">
      <c r="A15" s="84" t="s">
        <v>18</v>
      </c>
      <c r="B15" s="85">
        <f>SUM(B7:B14)</f>
        <v>52660</v>
      </c>
      <c r="C15" s="85">
        <f t="shared" ref="C15:E15" si="4">SUM(C7:C14)</f>
        <v>103665</v>
      </c>
      <c r="D15" s="86">
        <f t="shared" si="4"/>
        <v>13588221</v>
      </c>
      <c r="E15" s="134">
        <f t="shared" si="4"/>
        <v>2061.407470696452</v>
      </c>
      <c r="F15" s="86">
        <f>SUM(F7:F14)</f>
        <v>13588221</v>
      </c>
      <c r="G15" s="86">
        <f>SUM(G7:G14)</f>
        <v>26690</v>
      </c>
      <c r="H15" s="86">
        <f>SUM(H7:H14)</f>
        <v>76975</v>
      </c>
      <c r="I15" s="89">
        <f t="shared" ref="I15:K15" si="5">SUM(I7:I14)</f>
        <v>46902</v>
      </c>
      <c r="J15" s="97">
        <f>SUM(J7:J14)</f>
        <v>56759</v>
      </c>
      <c r="K15" s="90">
        <f t="shared" si="5"/>
        <v>4</v>
      </c>
    </row>
    <row r="16" spans="1:11" ht="18.75" thickBot="1" x14ac:dyDescent="0.3">
      <c r="A16" s="95"/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1:11" ht="18.75" thickBot="1" x14ac:dyDescent="0.3">
      <c r="A17" s="96" t="s">
        <v>19</v>
      </c>
      <c r="B17" s="97"/>
      <c r="C17" s="97"/>
      <c r="D17" s="97"/>
      <c r="E17" s="97"/>
      <c r="F17" s="99"/>
      <c r="G17" s="97"/>
      <c r="H17" s="97"/>
      <c r="I17" s="300"/>
      <c r="J17" s="300"/>
      <c r="K17" s="300"/>
    </row>
    <row r="18" spans="1:11" ht="18" x14ac:dyDescent="0.25">
      <c r="A18" s="100" t="s">
        <v>20</v>
      </c>
      <c r="B18" s="55">
        <v>14605</v>
      </c>
      <c r="C18" s="56">
        <v>26637</v>
      </c>
      <c r="D18" s="57">
        <v>3551295</v>
      </c>
      <c r="E18" s="62">
        <f t="shared" ref="E18:E31" si="6">D18/B18</f>
        <v>243.15611092091748</v>
      </c>
      <c r="F18" s="59">
        <f>D18</f>
        <v>3551295</v>
      </c>
      <c r="G18" s="294">
        <v>6819</v>
      </c>
      <c r="H18" s="414">
        <f>C18-G18</f>
        <v>19818</v>
      </c>
      <c r="I18" s="60">
        <f>C18-J18-K18</f>
        <v>11853</v>
      </c>
      <c r="J18" s="348">
        <v>14783</v>
      </c>
      <c r="K18" s="103">
        <v>1</v>
      </c>
    </row>
    <row r="19" spans="1:11" ht="18" x14ac:dyDescent="0.25">
      <c r="A19" s="100" t="s">
        <v>21</v>
      </c>
      <c r="B19" s="66">
        <v>7407</v>
      </c>
      <c r="C19" s="56">
        <v>13163</v>
      </c>
      <c r="D19" s="57">
        <v>1762493</v>
      </c>
      <c r="E19" s="104">
        <f t="shared" si="6"/>
        <v>237.94964223032267</v>
      </c>
      <c r="F19" s="105">
        <f t="shared" ref="F19:F26" si="7">D19</f>
        <v>1762493</v>
      </c>
      <c r="G19" s="101">
        <v>3356</v>
      </c>
      <c r="H19" s="182">
        <f t="shared" ref="H19:H30" si="8">C19-G19</f>
        <v>9807</v>
      </c>
      <c r="I19" s="141">
        <f t="shared" ref="I19:I30" si="9">C19-J19-K19</f>
        <v>5691</v>
      </c>
      <c r="J19" s="64">
        <v>7471</v>
      </c>
      <c r="K19" s="106">
        <v>1</v>
      </c>
    </row>
    <row r="20" spans="1:11" ht="18" x14ac:dyDescent="0.25">
      <c r="A20" s="54" t="s">
        <v>22</v>
      </c>
      <c r="B20" s="108">
        <v>5947</v>
      </c>
      <c r="C20" s="109">
        <v>11250</v>
      </c>
      <c r="D20" s="110">
        <v>1480192</v>
      </c>
      <c r="E20" s="104">
        <f>D20/B20</f>
        <v>248.89725912224651</v>
      </c>
      <c r="F20" s="105">
        <f t="shared" si="7"/>
        <v>1480192</v>
      </c>
      <c r="G20" s="101">
        <v>3076</v>
      </c>
      <c r="H20" s="182">
        <f t="shared" si="8"/>
        <v>8174</v>
      </c>
      <c r="I20" s="141">
        <f t="shared" si="9"/>
        <v>4994</v>
      </c>
      <c r="J20" s="64">
        <v>6255</v>
      </c>
      <c r="K20" s="106">
        <v>1</v>
      </c>
    </row>
    <row r="21" spans="1:11" ht="18" x14ac:dyDescent="0.25">
      <c r="A21" s="67" t="s">
        <v>23</v>
      </c>
      <c r="B21" s="113">
        <v>7450</v>
      </c>
      <c r="C21" s="114">
        <v>14396</v>
      </c>
      <c r="D21" s="115">
        <v>1869606</v>
      </c>
      <c r="E21" s="104">
        <f t="shared" si="6"/>
        <v>250.95382550335572</v>
      </c>
      <c r="F21" s="105">
        <f t="shared" si="7"/>
        <v>1869606</v>
      </c>
      <c r="G21" s="285">
        <v>3556</v>
      </c>
      <c r="H21" s="413">
        <f t="shared" si="8"/>
        <v>10840</v>
      </c>
      <c r="I21" s="141">
        <f t="shared" si="9"/>
        <v>6477</v>
      </c>
      <c r="J21" s="119">
        <v>7918</v>
      </c>
      <c r="K21" s="118">
        <v>1</v>
      </c>
    </row>
    <row r="22" spans="1:11" ht="18" x14ac:dyDescent="0.25">
      <c r="A22" s="67" t="s">
        <v>24</v>
      </c>
      <c r="B22" s="113">
        <v>4865</v>
      </c>
      <c r="C22" s="114">
        <v>9697</v>
      </c>
      <c r="D22" s="115">
        <v>1257410</v>
      </c>
      <c r="E22" s="104">
        <f t="shared" si="6"/>
        <v>258.46043165467626</v>
      </c>
      <c r="F22" s="105">
        <f t="shared" si="7"/>
        <v>1257410</v>
      </c>
      <c r="G22" s="285">
        <v>2608</v>
      </c>
      <c r="H22" s="413">
        <f t="shared" si="8"/>
        <v>7089</v>
      </c>
      <c r="I22" s="141">
        <f t="shared" si="9"/>
        <v>4478</v>
      </c>
      <c r="J22" s="119">
        <v>5219</v>
      </c>
      <c r="K22" s="118">
        <v>0</v>
      </c>
    </row>
    <row r="23" spans="1:11" ht="18" x14ac:dyDescent="0.25">
      <c r="A23" s="67" t="s">
        <v>25</v>
      </c>
      <c r="B23" s="113">
        <v>3389</v>
      </c>
      <c r="C23" s="114">
        <v>6717</v>
      </c>
      <c r="D23" s="115">
        <v>885097</v>
      </c>
      <c r="E23" s="104">
        <f t="shared" si="6"/>
        <v>261.16760106226025</v>
      </c>
      <c r="F23" s="105">
        <f t="shared" si="7"/>
        <v>885097</v>
      </c>
      <c r="G23" s="285">
        <v>1894</v>
      </c>
      <c r="H23" s="413">
        <f t="shared" si="8"/>
        <v>4823</v>
      </c>
      <c r="I23" s="141">
        <f t="shared" si="9"/>
        <v>3054</v>
      </c>
      <c r="J23" s="119">
        <v>3663</v>
      </c>
      <c r="K23" s="118">
        <v>0</v>
      </c>
    </row>
    <row r="24" spans="1:11" ht="18" x14ac:dyDescent="0.25">
      <c r="A24" s="67" t="s">
        <v>26</v>
      </c>
      <c r="B24" s="113">
        <v>8604</v>
      </c>
      <c r="C24" s="114">
        <v>16432</v>
      </c>
      <c r="D24" s="115">
        <v>2166952</v>
      </c>
      <c r="E24" s="104">
        <f>D24/B24</f>
        <v>251.85402138540215</v>
      </c>
      <c r="F24" s="105">
        <f t="shared" si="7"/>
        <v>2166952</v>
      </c>
      <c r="G24" s="285">
        <v>4286</v>
      </c>
      <c r="H24" s="413">
        <f t="shared" si="8"/>
        <v>12146</v>
      </c>
      <c r="I24" s="141">
        <f t="shared" si="9"/>
        <v>7424</v>
      </c>
      <c r="J24" s="119">
        <v>9007</v>
      </c>
      <c r="K24" s="118">
        <v>1</v>
      </c>
    </row>
    <row r="25" spans="1:11" ht="18" x14ac:dyDescent="0.25">
      <c r="A25" s="67" t="s">
        <v>27</v>
      </c>
      <c r="B25" s="113">
        <v>7753</v>
      </c>
      <c r="C25" s="114">
        <v>15703</v>
      </c>
      <c r="D25" s="115">
        <v>2068370</v>
      </c>
      <c r="E25" s="104">
        <f t="shared" si="6"/>
        <v>266.78318070424353</v>
      </c>
      <c r="F25" s="105">
        <f t="shared" si="7"/>
        <v>2068370</v>
      </c>
      <c r="G25" s="285">
        <v>3895</v>
      </c>
      <c r="H25" s="413">
        <f t="shared" si="8"/>
        <v>11808</v>
      </c>
      <c r="I25" s="141">
        <f t="shared" si="9"/>
        <v>7421</v>
      </c>
      <c r="J25" s="119">
        <v>8279</v>
      </c>
      <c r="K25" s="118">
        <v>3</v>
      </c>
    </row>
    <row r="26" spans="1:11" ht="18" x14ac:dyDescent="0.25">
      <c r="A26" s="67" t="s">
        <v>28</v>
      </c>
      <c r="B26" s="113">
        <v>9755</v>
      </c>
      <c r="C26" s="114">
        <v>18441</v>
      </c>
      <c r="D26" s="115">
        <v>2416409</v>
      </c>
      <c r="E26" s="104">
        <f t="shared" si="6"/>
        <v>247.70978985135827</v>
      </c>
      <c r="F26" s="105">
        <f t="shared" si="7"/>
        <v>2416409</v>
      </c>
      <c r="G26" s="285">
        <v>5227</v>
      </c>
      <c r="H26" s="413">
        <f t="shared" si="8"/>
        <v>13214</v>
      </c>
      <c r="I26" s="141">
        <f t="shared" si="9"/>
        <v>8005</v>
      </c>
      <c r="J26" s="119">
        <v>10434</v>
      </c>
      <c r="K26" s="118">
        <v>2</v>
      </c>
    </row>
    <row r="27" spans="1:11" ht="18" x14ac:dyDescent="0.25">
      <c r="A27" s="67" t="s">
        <v>29</v>
      </c>
      <c r="B27" s="113">
        <v>7047</v>
      </c>
      <c r="C27" s="114">
        <v>14567</v>
      </c>
      <c r="D27" s="115">
        <v>1895977</v>
      </c>
      <c r="E27" s="104">
        <f t="shared" si="6"/>
        <v>269.04739605505887</v>
      </c>
      <c r="F27" s="105">
        <f>D28</f>
        <v>1456824</v>
      </c>
      <c r="G27" s="285">
        <v>4087</v>
      </c>
      <c r="H27" s="413">
        <f t="shared" si="8"/>
        <v>10480</v>
      </c>
      <c r="I27" s="141">
        <f t="shared" si="9"/>
        <v>6672</v>
      </c>
      <c r="J27" s="119">
        <v>7894</v>
      </c>
      <c r="K27" s="118">
        <v>1</v>
      </c>
    </row>
    <row r="28" spans="1:11" ht="18" x14ac:dyDescent="0.25">
      <c r="A28" s="67" t="s">
        <v>30</v>
      </c>
      <c r="B28" s="113">
        <v>5656</v>
      </c>
      <c r="C28" s="114">
        <v>11223</v>
      </c>
      <c r="D28" s="115">
        <v>1456824</v>
      </c>
      <c r="E28" s="104">
        <f t="shared" si="6"/>
        <v>257.57142857142856</v>
      </c>
      <c r="F28" s="105">
        <f>D29</f>
        <v>1417722</v>
      </c>
      <c r="G28" s="285">
        <v>2910</v>
      </c>
      <c r="H28" s="413">
        <f t="shared" si="8"/>
        <v>8313</v>
      </c>
      <c r="I28" s="141">
        <f t="shared" si="9"/>
        <v>5073</v>
      </c>
      <c r="J28" s="119">
        <v>6149</v>
      </c>
      <c r="K28" s="118">
        <v>1</v>
      </c>
    </row>
    <row r="29" spans="1:11" ht="18" x14ac:dyDescent="0.25">
      <c r="A29" s="82" t="s">
        <v>31</v>
      </c>
      <c r="B29" s="113">
        <v>5338</v>
      </c>
      <c r="C29" s="120">
        <v>10711</v>
      </c>
      <c r="D29" s="115">
        <v>1417722</v>
      </c>
      <c r="E29" s="104">
        <f>D29/B29</f>
        <v>265.5904833270888</v>
      </c>
      <c r="F29" s="105">
        <f>D30</f>
        <v>524963</v>
      </c>
      <c r="G29" s="346">
        <v>2816</v>
      </c>
      <c r="H29" s="413">
        <f t="shared" si="8"/>
        <v>7895</v>
      </c>
      <c r="I29" s="141">
        <f t="shared" si="9"/>
        <v>4977</v>
      </c>
      <c r="J29" s="126">
        <v>5734</v>
      </c>
      <c r="K29" s="125">
        <v>0</v>
      </c>
    </row>
    <row r="30" spans="1:11" ht="18.75" thickBot="1" x14ac:dyDescent="0.3">
      <c r="A30" s="82" t="s">
        <v>32</v>
      </c>
      <c r="B30" s="127">
        <v>1996</v>
      </c>
      <c r="C30" s="120">
        <v>3948</v>
      </c>
      <c r="D30" s="121">
        <v>524963</v>
      </c>
      <c r="E30" s="104">
        <f t="shared" si="6"/>
        <v>263.00751503006012</v>
      </c>
      <c r="F30" s="105">
        <f>D31</f>
        <v>22753310</v>
      </c>
      <c r="G30" s="286">
        <v>961</v>
      </c>
      <c r="H30" s="415">
        <f t="shared" si="8"/>
        <v>2987</v>
      </c>
      <c r="I30" s="145">
        <f t="shared" si="9"/>
        <v>1873</v>
      </c>
      <c r="J30" s="342">
        <v>2075</v>
      </c>
      <c r="K30" s="347">
        <v>0</v>
      </c>
    </row>
    <row r="31" spans="1:11" ht="18.75" thickBot="1" x14ac:dyDescent="0.3">
      <c r="A31" s="84" t="s">
        <v>33</v>
      </c>
      <c r="B31" s="131">
        <f>SUM(B18:B30)</f>
        <v>89812</v>
      </c>
      <c r="C31" s="131">
        <f t="shared" ref="C31" si="10">SUM(C18:C30)</f>
        <v>172885</v>
      </c>
      <c r="D31" s="132">
        <f>SUM(D18:D30)</f>
        <v>22753310</v>
      </c>
      <c r="E31" s="134">
        <f t="shared" si="6"/>
        <v>253.34376252616576</v>
      </c>
      <c r="F31" s="135">
        <f>SUM(F18:F30)</f>
        <v>43610643</v>
      </c>
      <c r="G31" s="160">
        <f>SUM(G18:G30)</f>
        <v>45491</v>
      </c>
      <c r="H31" s="186">
        <f>SUM(H18:H30)</f>
        <v>127394</v>
      </c>
      <c r="I31" s="336">
        <f>SUM(I18:I30)</f>
        <v>77992</v>
      </c>
      <c r="J31" s="416">
        <f>SUM(J18:J30)</f>
        <v>94881</v>
      </c>
      <c r="K31" s="290">
        <f t="shared" ref="K31" si="11">SUM(K18:K30)</f>
        <v>12</v>
      </c>
    </row>
    <row r="32" spans="1:11" ht="18.75" thickBot="1" x14ac:dyDescent="0.3">
      <c r="A32" s="95"/>
      <c r="B32" s="137"/>
      <c r="C32" s="137"/>
      <c r="D32" s="137"/>
      <c r="E32" s="81"/>
      <c r="F32" s="137"/>
      <c r="G32" s="137"/>
      <c r="H32" s="137"/>
      <c r="I32" s="81"/>
      <c r="J32" s="81"/>
      <c r="K32" s="81"/>
    </row>
    <row r="33" spans="1:11" ht="18.75" thickBot="1" x14ac:dyDescent="0.3">
      <c r="A33" s="46" t="s">
        <v>34</v>
      </c>
      <c r="B33" s="138"/>
      <c r="C33" s="138"/>
      <c r="D33" s="138"/>
      <c r="E33" s="138"/>
      <c r="F33" s="140"/>
      <c r="G33" s="138"/>
      <c r="H33" s="138"/>
      <c r="I33" s="150"/>
      <c r="J33" s="150"/>
      <c r="K33" s="150"/>
    </row>
    <row r="34" spans="1:11" ht="18" x14ac:dyDescent="0.25">
      <c r="A34" s="67" t="s">
        <v>36</v>
      </c>
      <c r="B34" s="116">
        <v>11491</v>
      </c>
      <c r="C34" s="114">
        <v>21540</v>
      </c>
      <c r="D34" s="117">
        <v>2827852</v>
      </c>
      <c r="E34" s="71">
        <f t="shared" ref="E34:E45" si="12">D34/B34</f>
        <v>246.09276825341573</v>
      </c>
      <c r="F34" s="112">
        <f>D34</f>
        <v>2827852</v>
      </c>
      <c r="G34" s="151">
        <v>6493</v>
      </c>
      <c r="H34" s="161">
        <f t="shared" ref="H34:H45" si="13">C34-G34</f>
        <v>15047</v>
      </c>
      <c r="I34" s="60">
        <f>C34-J34-K34</f>
        <v>8545</v>
      </c>
      <c r="J34" s="315">
        <v>12992</v>
      </c>
      <c r="K34" s="301">
        <v>3</v>
      </c>
    </row>
    <row r="35" spans="1:11" ht="18" x14ac:dyDescent="0.25">
      <c r="A35" s="67" t="s">
        <v>37</v>
      </c>
      <c r="B35" s="116">
        <v>15543</v>
      </c>
      <c r="C35" s="114">
        <v>30710</v>
      </c>
      <c r="D35" s="117">
        <v>3971196</v>
      </c>
      <c r="E35" s="141">
        <f t="shared" si="12"/>
        <v>255.4973943254198</v>
      </c>
      <c r="F35" s="117">
        <f>D35</f>
        <v>3971196</v>
      </c>
      <c r="G35" s="116">
        <v>9737</v>
      </c>
      <c r="H35" s="163">
        <f t="shared" si="13"/>
        <v>20973</v>
      </c>
      <c r="I35" s="141">
        <f t="shared" ref="I35:I45" si="14">C35-J35-K35</f>
        <v>12354</v>
      </c>
      <c r="J35" s="107">
        <v>18355</v>
      </c>
      <c r="K35" s="291">
        <v>1</v>
      </c>
    </row>
    <row r="36" spans="1:11" ht="18" x14ac:dyDescent="0.25">
      <c r="A36" s="67" t="s">
        <v>38</v>
      </c>
      <c r="B36" s="116">
        <v>5382</v>
      </c>
      <c r="C36" s="114">
        <v>10756</v>
      </c>
      <c r="D36" s="117">
        <v>1420324</v>
      </c>
      <c r="E36" s="141">
        <f t="shared" si="12"/>
        <v>263.90263842437753</v>
      </c>
      <c r="F36" s="117">
        <f t="shared" ref="F36:F45" si="15">D36</f>
        <v>1420324</v>
      </c>
      <c r="G36" s="116">
        <v>3500</v>
      </c>
      <c r="H36" s="163">
        <f t="shared" si="13"/>
        <v>7256</v>
      </c>
      <c r="I36" s="141">
        <f t="shared" si="14"/>
        <v>4525</v>
      </c>
      <c r="J36" s="107">
        <v>6231</v>
      </c>
      <c r="K36" s="291">
        <v>0</v>
      </c>
    </row>
    <row r="37" spans="1:11" ht="18" x14ac:dyDescent="0.25">
      <c r="A37" s="67" t="s">
        <v>39</v>
      </c>
      <c r="B37" s="116">
        <v>8439</v>
      </c>
      <c r="C37" s="114">
        <v>17000</v>
      </c>
      <c r="D37" s="117">
        <v>2202637</v>
      </c>
      <c r="E37" s="141">
        <f t="shared" si="12"/>
        <v>261.0068728522337</v>
      </c>
      <c r="F37" s="117">
        <f t="shared" si="15"/>
        <v>2202637</v>
      </c>
      <c r="G37" s="116">
        <v>4603</v>
      </c>
      <c r="H37" s="163">
        <f t="shared" si="13"/>
        <v>12397</v>
      </c>
      <c r="I37" s="141">
        <f t="shared" si="14"/>
        <v>7778</v>
      </c>
      <c r="J37" s="107">
        <v>9219</v>
      </c>
      <c r="K37" s="291">
        <v>3</v>
      </c>
    </row>
    <row r="38" spans="1:11" ht="18" x14ac:dyDescent="0.25">
      <c r="A38" s="67" t="s">
        <v>40</v>
      </c>
      <c r="B38" s="116">
        <v>5792</v>
      </c>
      <c r="C38" s="114">
        <v>11250</v>
      </c>
      <c r="D38" s="117">
        <v>1461861</v>
      </c>
      <c r="E38" s="141">
        <f t="shared" si="12"/>
        <v>252.39312845303868</v>
      </c>
      <c r="F38" s="117">
        <f t="shared" si="15"/>
        <v>1461861</v>
      </c>
      <c r="G38" s="116">
        <v>3393</v>
      </c>
      <c r="H38" s="163">
        <f t="shared" si="13"/>
        <v>7857</v>
      </c>
      <c r="I38" s="141">
        <f t="shared" si="14"/>
        <v>4721</v>
      </c>
      <c r="J38" s="107">
        <v>6529</v>
      </c>
      <c r="K38" s="291">
        <v>0</v>
      </c>
    </row>
    <row r="39" spans="1:11" ht="18" x14ac:dyDescent="0.25">
      <c r="A39" s="67" t="s">
        <v>41</v>
      </c>
      <c r="B39" s="116">
        <v>7500</v>
      </c>
      <c r="C39" s="114">
        <v>15383</v>
      </c>
      <c r="D39" s="117">
        <v>1996239</v>
      </c>
      <c r="E39" s="141">
        <f t="shared" si="12"/>
        <v>266.16520000000003</v>
      </c>
      <c r="F39" s="117">
        <f t="shared" si="15"/>
        <v>1996239</v>
      </c>
      <c r="G39" s="116">
        <v>4191</v>
      </c>
      <c r="H39" s="163">
        <f t="shared" si="13"/>
        <v>11192</v>
      </c>
      <c r="I39" s="141">
        <f t="shared" si="14"/>
        <v>7122</v>
      </c>
      <c r="J39" s="107">
        <v>8260</v>
      </c>
      <c r="K39" s="291">
        <v>1</v>
      </c>
    </row>
    <row r="40" spans="1:11" ht="18" x14ac:dyDescent="0.25">
      <c r="A40" s="67" t="s">
        <v>42</v>
      </c>
      <c r="B40" s="116">
        <v>10070</v>
      </c>
      <c r="C40" s="114">
        <v>20449</v>
      </c>
      <c r="D40" s="117">
        <v>2646616</v>
      </c>
      <c r="E40" s="141">
        <f t="shared" si="12"/>
        <v>262.82184707050646</v>
      </c>
      <c r="F40" s="117">
        <f t="shared" si="15"/>
        <v>2646616</v>
      </c>
      <c r="G40" s="116">
        <v>6145</v>
      </c>
      <c r="H40" s="163">
        <f t="shared" si="13"/>
        <v>14304</v>
      </c>
      <c r="I40" s="141">
        <f t="shared" si="14"/>
        <v>8862</v>
      </c>
      <c r="J40" s="107">
        <v>11583</v>
      </c>
      <c r="K40" s="291">
        <v>4</v>
      </c>
    </row>
    <row r="41" spans="1:11" ht="18" x14ac:dyDescent="0.25">
      <c r="A41" s="67" t="s">
        <v>43</v>
      </c>
      <c r="B41" s="116">
        <v>7027</v>
      </c>
      <c r="C41" s="114">
        <v>13706</v>
      </c>
      <c r="D41" s="117">
        <v>1773482</v>
      </c>
      <c r="E41" s="141">
        <f t="shared" si="12"/>
        <v>252.38110146577486</v>
      </c>
      <c r="F41" s="117">
        <f t="shared" si="15"/>
        <v>1773482</v>
      </c>
      <c r="G41" s="116">
        <v>4108</v>
      </c>
      <c r="H41" s="163">
        <f t="shared" si="13"/>
        <v>9598</v>
      </c>
      <c r="I41" s="141">
        <f t="shared" si="14"/>
        <v>5819</v>
      </c>
      <c r="J41" s="107">
        <v>7887</v>
      </c>
      <c r="K41" s="291">
        <v>0</v>
      </c>
    </row>
    <row r="42" spans="1:11" ht="18" x14ac:dyDescent="0.25">
      <c r="A42" s="67" t="s">
        <v>44</v>
      </c>
      <c r="B42" s="116">
        <v>5098</v>
      </c>
      <c r="C42" s="114">
        <v>9680</v>
      </c>
      <c r="D42" s="117">
        <v>1252494</v>
      </c>
      <c r="E42" s="141">
        <f t="shared" si="12"/>
        <v>245.68340525696351</v>
      </c>
      <c r="F42" s="117">
        <f t="shared" si="15"/>
        <v>1252494</v>
      </c>
      <c r="G42" s="116">
        <v>2936</v>
      </c>
      <c r="H42" s="163">
        <f t="shared" si="13"/>
        <v>6744</v>
      </c>
      <c r="I42" s="141">
        <f t="shared" si="14"/>
        <v>3796</v>
      </c>
      <c r="J42" s="107">
        <v>5884</v>
      </c>
      <c r="K42" s="291">
        <v>0</v>
      </c>
    </row>
    <row r="43" spans="1:11" ht="18" x14ac:dyDescent="0.25">
      <c r="A43" s="67" t="s">
        <v>45</v>
      </c>
      <c r="B43" s="116">
        <v>7865</v>
      </c>
      <c r="C43" s="114">
        <v>15745</v>
      </c>
      <c r="D43" s="117">
        <v>2043707</v>
      </c>
      <c r="E43" s="141">
        <f t="shared" si="12"/>
        <v>259.84831532104261</v>
      </c>
      <c r="F43" s="117">
        <f t="shared" si="15"/>
        <v>2043707</v>
      </c>
      <c r="G43" s="116">
        <v>4834</v>
      </c>
      <c r="H43" s="163">
        <f t="shared" si="13"/>
        <v>10911</v>
      </c>
      <c r="I43" s="141">
        <f t="shared" si="14"/>
        <v>6858</v>
      </c>
      <c r="J43" s="107">
        <v>8886</v>
      </c>
      <c r="K43" s="291">
        <v>1</v>
      </c>
    </row>
    <row r="44" spans="1:11" ht="18" x14ac:dyDescent="0.25">
      <c r="A44" s="82" t="s">
        <v>46</v>
      </c>
      <c r="B44" s="116">
        <v>6792</v>
      </c>
      <c r="C44" s="114">
        <v>13221</v>
      </c>
      <c r="D44" s="117">
        <v>1730570</v>
      </c>
      <c r="E44" s="141">
        <f t="shared" si="12"/>
        <v>254.79534746760896</v>
      </c>
      <c r="F44" s="117">
        <f t="shared" si="15"/>
        <v>1730570</v>
      </c>
      <c r="G44" s="122">
        <v>3765</v>
      </c>
      <c r="H44" s="163">
        <f t="shared" si="13"/>
        <v>9456</v>
      </c>
      <c r="I44" s="141">
        <f t="shared" si="14"/>
        <v>5807</v>
      </c>
      <c r="J44" s="107">
        <v>7410</v>
      </c>
      <c r="K44" s="291">
        <v>4</v>
      </c>
    </row>
    <row r="45" spans="1:11" ht="18.75" thickBot="1" x14ac:dyDescent="0.3">
      <c r="A45" s="82" t="s">
        <v>47</v>
      </c>
      <c r="B45" s="142">
        <v>4734</v>
      </c>
      <c r="C45" s="143">
        <v>8993</v>
      </c>
      <c r="D45" s="144">
        <v>1163724</v>
      </c>
      <c r="E45" s="141">
        <f t="shared" si="12"/>
        <v>245.82256020278834</v>
      </c>
      <c r="F45" s="117">
        <f t="shared" si="15"/>
        <v>1163724</v>
      </c>
      <c r="G45" s="157">
        <v>2383</v>
      </c>
      <c r="H45" s="164">
        <f t="shared" si="13"/>
        <v>6610</v>
      </c>
      <c r="I45" s="145">
        <f t="shared" si="14"/>
        <v>3964</v>
      </c>
      <c r="J45" s="292">
        <v>5029</v>
      </c>
      <c r="K45" s="293">
        <v>0</v>
      </c>
    </row>
    <row r="46" spans="1:11" ht="18.75" thickBot="1" x14ac:dyDescent="0.3">
      <c r="A46" s="84" t="s">
        <v>48</v>
      </c>
      <c r="B46" s="131">
        <f>SUM(B34:B45)</f>
        <v>95733</v>
      </c>
      <c r="C46" s="131">
        <f t="shared" ref="C46:E46" si="16">SUM(C34:C45)</f>
        <v>188433</v>
      </c>
      <c r="D46" s="132">
        <f t="shared" si="16"/>
        <v>24490702</v>
      </c>
      <c r="E46" s="134">
        <f t="shared" si="16"/>
        <v>3066.4105790931703</v>
      </c>
      <c r="F46" s="135">
        <f>SUM(F34:F45)</f>
        <v>24490702</v>
      </c>
      <c r="G46" s="135">
        <f>SUM(G34:G45)</f>
        <v>56088</v>
      </c>
      <c r="H46" s="135">
        <f>SUM(H34:H45)</f>
        <v>132345</v>
      </c>
      <c r="I46" s="336">
        <f>SUM(I34:I45)</f>
        <v>80151</v>
      </c>
      <c r="J46" s="416">
        <f>SUM(J34:J45)</f>
        <v>108265</v>
      </c>
      <c r="K46" s="290">
        <f t="shared" ref="K46" si="17">SUM(K34:K45)</f>
        <v>17</v>
      </c>
    </row>
    <row r="47" spans="1:11" ht="18.75" thickBot="1" x14ac:dyDescent="0.3">
      <c r="A47" s="146"/>
      <c r="B47" s="147"/>
      <c r="C47" s="147"/>
      <c r="D47" s="147"/>
      <c r="E47" s="148"/>
      <c r="F47" s="147"/>
      <c r="G47" s="137"/>
      <c r="H47" s="137"/>
      <c r="I47" s="81"/>
      <c r="J47" s="81"/>
      <c r="K47" s="81"/>
    </row>
    <row r="48" spans="1:11" ht="18.75" thickBot="1" x14ac:dyDescent="0.3">
      <c r="A48" s="46" t="s">
        <v>49</v>
      </c>
      <c r="B48" s="138"/>
      <c r="C48" s="138"/>
      <c r="D48" s="150"/>
      <c r="E48" s="138"/>
      <c r="F48" s="140"/>
      <c r="G48" s="138"/>
      <c r="H48" s="138"/>
      <c r="I48" s="138"/>
      <c r="J48" s="138"/>
      <c r="K48" s="138"/>
    </row>
    <row r="49" spans="1:11" ht="18" x14ac:dyDescent="0.25">
      <c r="A49" s="54" t="s">
        <v>50</v>
      </c>
      <c r="B49" s="151">
        <v>5503</v>
      </c>
      <c r="C49" s="152">
        <v>10618</v>
      </c>
      <c r="D49" s="397">
        <v>1387004</v>
      </c>
      <c r="E49" s="60">
        <f t="shared" ref="E49:E55" si="18">D49/B49</f>
        <v>252.04506632745776</v>
      </c>
      <c r="F49" s="161">
        <f>D49</f>
        <v>1387004</v>
      </c>
      <c r="G49" s="151">
        <v>3075</v>
      </c>
      <c r="H49" s="154">
        <f t="shared" ref="H49:H55" si="19">C49-G49</f>
        <v>7543</v>
      </c>
      <c r="I49" s="102">
        <f t="shared" ref="I49:I55" si="20">C49-J49-K49</f>
        <v>4559</v>
      </c>
      <c r="J49" s="348">
        <v>6059</v>
      </c>
      <c r="K49" s="103">
        <v>0</v>
      </c>
    </row>
    <row r="50" spans="1:11" ht="18" x14ac:dyDescent="0.25">
      <c r="A50" s="67" t="s">
        <v>51</v>
      </c>
      <c r="B50" s="116">
        <v>8056</v>
      </c>
      <c r="C50" s="155">
        <v>16710</v>
      </c>
      <c r="D50" s="302">
        <v>2192262</v>
      </c>
      <c r="E50" s="141">
        <f t="shared" si="18"/>
        <v>272.12785501489572</v>
      </c>
      <c r="F50" s="162">
        <f>D50</f>
        <v>2192262</v>
      </c>
      <c r="G50" s="111">
        <v>4841</v>
      </c>
      <c r="H50" s="154">
        <f t="shared" si="19"/>
        <v>11869</v>
      </c>
      <c r="I50" s="104">
        <f t="shared" si="20"/>
        <v>7635</v>
      </c>
      <c r="J50" s="119">
        <v>9074</v>
      </c>
      <c r="K50" s="118">
        <v>1</v>
      </c>
    </row>
    <row r="51" spans="1:11" ht="18" x14ac:dyDescent="0.25">
      <c r="A51" s="67" t="s">
        <v>122</v>
      </c>
      <c r="B51" s="116">
        <v>22880</v>
      </c>
      <c r="C51" s="155">
        <v>43039</v>
      </c>
      <c r="D51" s="302">
        <v>5599175</v>
      </c>
      <c r="E51" s="141">
        <f t="shared" si="18"/>
        <v>244.71918706293707</v>
      </c>
      <c r="F51" s="162">
        <f t="shared" ref="F51:F55" si="21">D51</f>
        <v>5599175</v>
      </c>
      <c r="G51" s="111">
        <v>12142</v>
      </c>
      <c r="H51" s="154">
        <f t="shared" si="19"/>
        <v>30897</v>
      </c>
      <c r="I51" s="104">
        <f t="shared" si="20"/>
        <v>17812</v>
      </c>
      <c r="J51" s="119">
        <v>25222</v>
      </c>
      <c r="K51" s="118">
        <v>5</v>
      </c>
    </row>
    <row r="52" spans="1:11" ht="18" x14ac:dyDescent="0.25">
      <c r="A52" s="67" t="s">
        <v>53</v>
      </c>
      <c r="B52" s="116">
        <v>7812</v>
      </c>
      <c r="C52" s="155">
        <v>15162</v>
      </c>
      <c r="D52" s="302">
        <v>1957105</v>
      </c>
      <c r="E52" s="141">
        <f t="shared" si="18"/>
        <v>250.52547363031235</v>
      </c>
      <c r="F52" s="162">
        <f t="shared" si="21"/>
        <v>1957105</v>
      </c>
      <c r="G52" s="111">
        <v>4157</v>
      </c>
      <c r="H52" s="154">
        <f t="shared" si="19"/>
        <v>11005</v>
      </c>
      <c r="I52" s="104">
        <f t="shared" si="20"/>
        <v>6624</v>
      </c>
      <c r="J52" s="119">
        <v>8538</v>
      </c>
      <c r="K52" s="118">
        <v>0</v>
      </c>
    </row>
    <row r="53" spans="1:11" ht="18" x14ac:dyDescent="0.25">
      <c r="A53" s="67" t="s">
        <v>54</v>
      </c>
      <c r="B53" s="116">
        <v>5761</v>
      </c>
      <c r="C53" s="155">
        <v>10932</v>
      </c>
      <c r="D53" s="302">
        <v>1453343</v>
      </c>
      <c r="E53" s="141">
        <f t="shared" si="18"/>
        <v>252.2726957125499</v>
      </c>
      <c r="F53" s="162">
        <f t="shared" si="21"/>
        <v>1453343</v>
      </c>
      <c r="G53" s="111">
        <v>3047</v>
      </c>
      <c r="H53" s="154">
        <f t="shared" si="19"/>
        <v>7885</v>
      </c>
      <c r="I53" s="104">
        <f t="shared" si="20"/>
        <v>5029</v>
      </c>
      <c r="J53" s="119">
        <v>5903</v>
      </c>
      <c r="K53" s="118">
        <v>0</v>
      </c>
    </row>
    <row r="54" spans="1:11" ht="18" x14ac:dyDescent="0.25">
      <c r="A54" s="67" t="s">
        <v>55</v>
      </c>
      <c r="B54" s="116">
        <v>5613</v>
      </c>
      <c r="C54" s="155">
        <v>10814</v>
      </c>
      <c r="D54" s="302">
        <v>1413412</v>
      </c>
      <c r="E54" s="141">
        <f t="shared" si="18"/>
        <v>251.81044004988419</v>
      </c>
      <c r="F54" s="162">
        <f t="shared" si="21"/>
        <v>1413412</v>
      </c>
      <c r="G54" s="111">
        <v>2931</v>
      </c>
      <c r="H54" s="154">
        <f t="shared" si="19"/>
        <v>7883</v>
      </c>
      <c r="I54" s="104">
        <f t="shared" si="20"/>
        <v>4733</v>
      </c>
      <c r="J54" s="119">
        <v>6080</v>
      </c>
      <c r="K54" s="118">
        <v>1</v>
      </c>
    </row>
    <row r="55" spans="1:11" ht="18.75" thickBot="1" x14ac:dyDescent="0.3">
      <c r="A55" s="67" t="s">
        <v>56</v>
      </c>
      <c r="B55" s="157">
        <v>8356</v>
      </c>
      <c r="C55" s="158">
        <v>15775</v>
      </c>
      <c r="D55" s="398">
        <v>2050772</v>
      </c>
      <c r="E55" s="141">
        <f t="shared" si="18"/>
        <v>245.42508377213977</v>
      </c>
      <c r="F55" s="162">
        <f t="shared" si="21"/>
        <v>2050772</v>
      </c>
      <c r="G55" s="142">
        <v>3891</v>
      </c>
      <c r="H55" s="154">
        <f t="shared" si="19"/>
        <v>11884</v>
      </c>
      <c r="I55" s="104">
        <f t="shared" si="20"/>
        <v>7046</v>
      </c>
      <c r="J55" s="126">
        <v>8728</v>
      </c>
      <c r="K55" s="125">
        <v>1</v>
      </c>
    </row>
    <row r="56" spans="1:11" ht="18.75" thickBot="1" x14ac:dyDescent="0.3">
      <c r="A56" s="84" t="s">
        <v>48</v>
      </c>
      <c r="B56" s="131">
        <f>SUM(B49:B55)</f>
        <v>63981</v>
      </c>
      <c r="C56" s="131">
        <f t="shared" ref="C56:K56" si="22">SUM(C49:C55)</f>
        <v>123050</v>
      </c>
      <c r="D56" s="160">
        <f t="shared" si="22"/>
        <v>16053073</v>
      </c>
      <c r="E56" s="90">
        <f t="shared" si="22"/>
        <v>1768.9258015701766</v>
      </c>
      <c r="F56" s="132">
        <f t="shared" si="22"/>
        <v>16053073</v>
      </c>
      <c r="G56" s="132">
        <f t="shared" si="22"/>
        <v>34084</v>
      </c>
      <c r="H56" s="132">
        <f t="shared" si="22"/>
        <v>88966</v>
      </c>
      <c r="I56" s="89">
        <f t="shared" si="22"/>
        <v>53438</v>
      </c>
      <c r="J56" s="97">
        <f t="shared" si="22"/>
        <v>69604</v>
      </c>
      <c r="K56" s="90">
        <f t="shared" si="22"/>
        <v>8</v>
      </c>
    </row>
    <row r="57" spans="1:11" ht="18.75" thickBot="1" x14ac:dyDescent="0.3">
      <c r="A57" s="146"/>
      <c r="B57" s="147"/>
      <c r="C57" s="147"/>
      <c r="D57" s="147"/>
      <c r="E57" s="148"/>
      <c r="F57" s="147"/>
      <c r="G57" s="137"/>
      <c r="H57" s="137"/>
      <c r="I57" s="81"/>
      <c r="J57" s="81"/>
      <c r="K57" s="81"/>
    </row>
    <row r="58" spans="1:11" ht="18.75" thickBot="1" x14ac:dyDescent="0.3">
      <c r="A58" s="46" t="s">
        <v>57</v>
      </c>
      <c r="B58" s="138"/>
      <c r="C58" s="138"/>
      <c r="D58" s="138"/>
      <c r="E58" s="138"/>
      <c r="F58" s="140"/>
      <c r="G58" s="138"/>
      <c r="H58" s="138"/>
      <c r="I58" s="138"/>
      <c r="J58" s="138"/>
      <c r="K58" s="138"/>
    </row>
    <row r="59" spans="1:11" ht="18" x14ac:dyDescent="0.25">
      <c r="A59" s="54" t="s">
        <v>58</v>
      </c>
      <c r="B59" s="151">
        <v>9170</v>
      </c>
      <c r="C59" s="161">
        <v>18382</v>
      </c>
      <c r="D59" s="151">
        <v>2374906</v>
      </c>
      <c r="E59" s="60">
        <f t="shared" ref="E59:E65" si="23">D59/B59</f>
        <v>258.98647764449294</v>
      </c>
      <c r="F59" s="161">
        <f>D59</f>
        <v>2374906</v>
      </c>
      <c r="G59" s="154">
        <v>5460</v>
      </c>
      <c r="H59" s="154">
        <f t="shared" ref="H59:H65" si="24">C59-G59</f>
        <v>12922</v>
      </c>
      <c r="I59" s="102">
        <f t="shared" ref="I59:I65" si="25">C59-J59-K59</f>
        <v>7889</v>
      </c>
      <c r="J59" s="348">
        <v>10491</v>
      </c>
      <c r="K59" s="103">
        <v>2</v>
      </c>
    </row>
    <row r="60" spans="1:11" ht="18" x14ac:dyDescent="0.25">
      <c r="A60" s="67" t="s">
        <v>59</v>
      </c>
      <c r="B60" s="116">
        <v>9687</v>
      </c>
      <c r="C60" s="163">
        <v>18819</v>
      </c>
      <c r="D60" s="116">
        <v>2427751</v>
      </c>
      <c r="E60" s="141">
        <f t="shared" si="23"/>
        <v>250.61949003819552</v>
      </c>
      <c r="F60" s="162">
        <f t="shared" ref="F60:F65" si="26">D60</f>
        <v>2427751</v>
      </c>
      <c r="G60" s="154">
        <v>5895</v>
      </c>
      <c r="H60" s="154">
        <f t="shared" si="24"/>
        <v>12924</v>
      </c>
      <c r="I60" s="104">
        <f t="shared" si="25"/>
        <v>7677</v>
      </c>
      <c r="J60" s="119">
        <v>11140</v>
      </c>
      <c r="K60" s="118">
        <v>2</v>
      </c>
    </row>
    <row r="61" spans="1:11" ht="18" x14ac:dyDescent="0.25">
      <c r="A61" s="67" t="s">
        <v>60</v>
      </c>
      <c r="B61" s="116">
        <v>11624</v>
      </c>
      <c r="C61" s="163">
        <v>22081</v>
      </c>
      <c r="D61" s="116">
        <v>2856777</v>
      </c>
      <c r="E61" s="141">
        <f t="shared" si="23"/>
        <v>245.76539917412251</v>
      </c>
      <c r="F61" s="162">
        <f t="shared" si="26"/>
        <v>2856777</v>
      </c>
      <c r="G61" s="154">
        <v>7163</v>
      </c>
      <c r="H61" s="154">
        <f t="shared" si="24"/>
        <v>14918</v>
      </c>
      <c r="I61" s="104">
        <f t="shared" si="25"/>
        <v>8527</v>
      </c>
      <c r="J61" s="119">
        <v>13551</v>
      </c>
      <c r="K61" s="118">
        <v>3</v>
      </c>
    </row>
    <row r="62" spans="1:11" ht="18" x14ac:dyDescent="0.25">
      <c r="A62" s="67" t="s">
        <v>61</v>
      </c>
      <c r="B62" s="116">
        <v>5247</v>
      </c>
      <c r="C62" s="163">
        <v>10906</v>
      </c>
      <c r="D62" s="116">
        <v>1442763</v>
      </c>
      <c r="E62" s="141">
        <f t="shared" si="23"/>
        <v>274.96912521440822</v>
      </c>
      <c r="F62" s="162">
        <f t="shared" si="26"/>
        <v>1442763</v>
      </c>
      <c r="G62" s="154">
        <v>3333</v>
      </c>
      <c r="H62" s="154">
        <f t="shared" si="24"/>
        <v>7573</v>
      </c>
      <c r="I62" s="104">
        <f t="shared" si="25"/>
        <v>4615</v>
      </c>
      <c r="J62" s="119">
        <v>6290</v>
      </c>
      <c r="K62" s="118">
        <v>1</v>
      </c>
    </row>
    <row r="63" spans="1:11" ht="18" x14ac:dyDescent="0.25">
      <c r="A63" s="67" t="s">
        <v>62</v>
      </c>
      <c r="B63" s="116">
        <v>3875</v>
      </c>
      <c r="C63" s="163">
        <v>7512</v>
      </c>
      <c r="D63" s="116">
        <v>974080</v>
      </c>
      <c r="E63" s="141">
        <f t="shared" si="23"/>
        <v>251.37548387096774</v>
      </c>
      <c r="F63" s="162">
        <f t="shared" si="26"/>
        <v>974080</v>
      </c>
      <c r="G63" s="154">
        <v>2132</v>
      </c>
      <c r="H63" s="154">
        <f t="shared" si="24"/>
        <v>5380</v>
      </c>
      <c r="I63" s="104">
        <f t="shared" si="25"/>
        <v>3278</v>
      </c>
      <c r="J63" s="119">
        <v>4231</v>
      </c>
      <c r="K63" s="118">
        <v>3</v>
      </c>
    </row>
    <row r="64" spans="1:11" ht="18" x14ac:dyDescent="0.25">
      <c r="A64" s="67" t="s">
        <v>63</v>
      </c>
      <c r="B64" s="116">
        <v>9706</v>
      </c>
      <c r="C64" s="163">
        <v>18882</v>
      </c>
      <c r="D64" s="116">
        <v>2437962</v>
      </c>
      <c r="E64" s="141">
        <f t="shared" si="23"/>
        <v>251.18091901916341</v>
      </c>
      <c r="F64" s="162">
        <f t="shared" si="26"/>
        <v>2437962</v>
      </c>
      <c r="G64" s="154">
        <v>5458</v>
      </c>
      <c r="H64" s="154">
        <f t="shared" si="24"/>
        <v>13424</v>
      </c>
      <c r="I64" s="104">
        <f t="shared" si="25"/>
        <v>8060</v>
      </c>
      <c r="J64" s="119">
        <v>10822</v>
      </c>
      <c r="K64" s="118">
        <v>0</v>
      </c>
    </row>
    <row r="65" spans="1:11" ht="18.75" thickBot="1" x14ac:dyDescent="0.3">
      <c r="A65" s="67" t="s">
        <v>64</v>
      </c>
      <c r="B65" s="157">
        <v>9146</v>
      </c>
      <c r="C65" s="164">
        <v>17414</v>
      </c>
      <c r="D65" s="157">
        <v>2282270</v>
      </c>
      <c r="E65" s="141">
        <f t="shared" si="23"/>
        <v>249.53750273343539</v>
      </c>
      <c r="F65" s="162">
        <f t="shared" si="26"/>
        <v>2282270</v>
      </c>
      <c r="G65" s="167">
        <v>5293</v>
      </c>
      <c r="H65" s="154">
        <f t="shared" si="24"/>
        <v>12121</v>
      </c>
      <c r="I65" s="104">
        <f t="shared" si="25"/>
        <v>7296</v>
      </c>
      <c r="J65" s="126">
        <v>10116</v>
      </c>
      <c r="K65" s="125">
        <v>2</v>
      </c>
    </row>
    <row r="66" spans="1:11" ht="18.75" thickBot="1" x14ac:dyDescent="0.3">
      <c r="A66" s="84" t="s">
        <v>48</v>
      </c>
      <c r="B66" s="131">
        <f>SUM(B59:B65)</f>
        <v>58455</v>
      </c>
      <c r="C66" s="131">
        <f t="shared" ref="C66:K66" si="27">SUM(C59:C65)</f>
        <v>113996</v>
      </c>
      <c r="D66" s="131">
        <f t="shared" si="27"/>
        <v>14796509</v>
      </c>
      <c r="E66" s="88">
        <f t="shared" si="27"/>
        <v>1782.4343976947857</v>
      </c>
      <c r="F66" s="132">
        <f t="shared" si="27"/>
        <v>14796509</v>
      </c>
      <c r="G66" s="132">
        <f t="shared" si="27"/>
        <v>34734</v>
      </c>
      <c r="H66" s="132">
        <f t="shared" si="27"/>
        <v>79262</v>
      </c>
      <c r="I66" s="89">
        <f t="shared" si="27"/>
        <v>47342</v>
      </c>
      <c r="J66" s="97">
        <f t="shared" si="27"/>
        <v>66641</v>
      </c>
      <c r="K66" s="93">
        <f t="shared" si="27"/>
        <v>13</v>
      </c>
    </row>
    <row r="67" spans="1:11" ht="18.75" thickBot="1" x14ac:dyDescent="0.3">
      <c r="A67" s="146"/>
      <c r="B67" s="147"/>
      <c r="C67" s="147"/>
      <c r="D67" s="147"/>
      <c r="E67" s="148"/>
      <c r="F67" s="147"/>
      <c r="G67" s="137"/>
      <c r="H67" s="137"/>
      <c r="I67" s="81"/>
      <c r="J67" s="81"/>
      <c r="K67" s="81"/>
    </row>
    <row r="68" spans="1:11" ht="18.75" thickBot="1" x14ac:dyDescent="0.3">
      <c r="A68" s="46" t="s">
        <v>65</v>
      </c>
      <c r="B68" s="138"/>
      <c r="C68" s="138"/>
      <c r="D68" s="138"/>
      <c r="E68" s="138"/>
      <c r="F68" s="140"/>
      <c r="G68" s="138"/>
      <c r="H68" s="138"/>
      <c r="I68" s="138"/>
      <c r="J68" s="138"/>
      <c r="K68" s="138"/>
    </row>
    <row r="69" spans="1:11" ht="18" x14ac:dyDescent="0.25">
      <c r="A69" s="54" t="s">
        <v>66</v>
      </c>
      <c r="B69" s="151">
        <v>4081</v>
      </c>
      <c r="C69" s="161">
        <v>8095</v>
      </c>
      <c r="D69" s="151">
        <v>1052182</v>
      </c>
      <c r="E69" s="284">
        <f t="shared" ref="E69:E74" si="28">D69/B69</f>
        <v>257.8245528056849</v>
      </c>
      <c r="F69" s="161">
        <f>D69</f>
        <v>1052182</v>
      </c>
      <c r="G69" s="154">
        <v>2241</v>
      </c>
      <c r="H69" s="154">
        <f t="shared" ref="H69:H74" si="29">C69-G69</f>
        <v>5854</v>
      </c>
      <c r="I69" s="102">
        <f t="shared" ref="I69:I74" si="30">C69-J69-K69</f>
        <v>3520</v>
      </c>
      <c r="J69" s="348">
        <v>4574</v>
      </c>
      <c r="K69" s="103">
        <v>1</v>
      </c>
    </row>
    <row r="70" spans="1:11" ht="18" x14ac:dyDescent="0.25">
      <c r="A70" s="67" t="s">
        <v>67</v>
      </c>
      <c r="B70" s="116">
        <v>7587</v>
      </c>
      <c r="C70" s="163">
        <v>13974</v>
      </c>
      <c r="D70" s="116">
        <v>1809989</v>
      </c>
      <c r="E70" s="156">
        <f t="shared" si="28"/>
        <v>238.5645182549097</v>
      </c>
      <c r="F70" s="162">
        <f>D70</f>
        <v>1809989</v>
      </c>
      <c r="G70" s="154">
        <v>3654</v>
      </c>
      <c r="H70" s="154">
        <f t="shared" si="29"/>
        <v>10320</v>
      </c>
      <c r="I70" s="104">
        <f t="shared" si="30"/>
        <v>6099</v>
      </c>
      <c r="J70" s="119">
        <v>7875</v>
      </c>
      <c r="K70" s="118">
        <v>0</v>
      </c>
    </row>
    <row r="71" spans="1:11" ht="18" x14ac:dyDescent="0.25">
      <c r="A71" s="67" t="s">
        <v>65</v>
      </c>
      <c r="B71" s="116">
        <v>8021</v>
      </c>
      <c r="C71" s="163">
        <v>15689</v>
      </c>
      <c r="D71" s="116">
        <v>2041702</v>
      </c>
      <c r="E71" s="156">
        <f t="shared" si="28"/>
        <v>254.54457050243113</v>
      </c>
      <c r="F71" s="162">
        <f>D71</f>
        <v>2041702</v>
      </c>
      <c r="G71" s="154">
        <v>4530</v>
      </c>
      <c r="H71" s="154">
        <f t="shared" si="29"/>
        <v>11159</v>
      </c>
      <c r="I71" s="104">
        <f t="shared" si="30"/>
        <v>6880</v>
      </c>
      <c r="J71" s="119">
        <v>8809</v>
      </c>
      <c r="K71" s="118">
        <v>0</v>
      </c>
    </row>
    <row r="72" spans="1:11" ht="18" x14ac:dyDescent="0.25">
      <c r="A72" s="67" t="s">
        <v>68</v>
      </c>
      <c r="B72" s="116">
        <v>4310</v>
      </c>
      <c r="C72" s="163">
        <v>8174</v>
      </c>
      <c r="D72" s="116">
        <v>1067579</v>
      </c>
      <c r="E72" s="156">
        <f t="shared" si="28"/>
        <v>247.69814385150812</v>
      </c>
      <c r="F72" s="162">
        <f t="shared" ref="F72:F74" si="31">D72</f>
        <v>1067579</v>
      </c>
      <c r="G72" s="154">
        <v>2060</v>
      </c>
      <c r="H72" s="154">
        <f t="shared" si="29"/>
        <v>6114</v>
      </c>
      <c r="I72" s="104">
        <f t="shared" si="30"/>
        <v>3799</v>
      </c>
      <c r="J72" s="119">
        <v>4375</v>
      </c>
      <c r="K72" s="118">
        <v>0</v>
      </c>
    </row>
    <row r="73" spans="1:11" ht="18" x14ac:dyDescent="0.25">
      <c r="A73" s="67" t="s">
        <v>69</v>
      </c>
      <c r="B73" s="116">
        <v>6583</v>
      </c>
      <c r="C73" s="163">
        <v>12796</v>
      </c>
      <c r="D73" s="116">
        <v>1665421</v>
      </c>
      <c r="E73" s="156">
        <f t="shared" si="28"/>
        <v>252.98815129879995</v>
      </c>
      <c r="F73" s="162">
        <f t="shared" si="31"/>
        <v>1665421</v>
      </c>
      <c r="G73" s="154">
        <v>3574</v>
      </c>
      <c r="H73" s="154">
        <f t="shared" si="29"/>
        <v>9222</v>
      </c>
      <c r="I73" s="104">
        <f t="shared" si="30"/>
        <v>5670</v>
      </c>
      <c r="J73" s="119">
        <v>7126</v>
      </c>
      <c r="K73" s="118">
        <v>0</v>
      </c>
    </row>
    <row r="74" spans="1:11" ht="18.75" thickBot="1" x14ac:dyDescent="0.3">
      <c r="A74" s="72" t="s">
        <v>70</v>
      </c>
      <c r="B74" s="157">
        <v>4436</v>
      </c>
      <c r="C74" s="164">
        <v>8778</v>
      </c>
      <c r="D74" s="157">
        <v>1139900</v>
      </c>
      <c r="E74" s="202">
        <f t="shared" si="28"/>
        <v>256.96573489630299</v>
      </c>
      <c r="F74" s="165">
        <f t="shared" si="31"/>
        <v>1139900</v>
      </c>
      <c r="G74" s="167">
        <v>2526</v>
      </c>
      <c r="H74" s="154">
        <f t="shared" si="29"/>
        <v>6252</v>
      </c>
      <c r="I74" s="104">
        <f t="shared" si="30"/>
        <v>3892</v>
      </c>
      <c r="J74" s="126">
        <v>4886</v>
      </c>
      <c r="K74" s="125">
        <v>0</v>
      </c>
    </row>
    <row r="75" spans="1:11" ht="18.75" thickBot="1" x14ac:dyDescent="0.3">
      <c r="A75" s="84" t="s">
        <v>48</v>
      </c>
      <c r="B75" s="131">
        <f>SUM(B69:B74)</f>
        <v>35018</v>
      </c>
      <c r="C75" s="131">
        <f t="shared" ref="C75:K75" si="32">SUM(C69:C74)</f>
        <v>67506</v>
      </c>
      <c r="D75" s="131">
        <f t="shared" si="32"/>
        <v>8776773</v>
      </c>
      <c r="E75" s="90">
        <f t="shared" si="32"/>
        <v>1508.5856716096368</v>
      </c>
      <c r="F75" s="132">
        <f t="shared" si="32"/>
        <v>8776773</v>
      </c>
      <c r="G75" s="132">
        <f t="shared" si="32"/>
        <v>18585</v>
      </c>
      <c r="H75" s="132">
        <f t="shared" si="32"/>
        <v>48921</v>
      </c>
      <c r="I75" s="89">
        <f t="shared" si="32"/>
        <v>29860</v>
      </c>
      <c r="J75" s="97">
        <f t="shared" si="32"/>
        <v>37645</v>
      </c>
      <c r="K75" s="90">
        <f t="shared" si="32"/>
        <v>1</v>
      </c>
    </row>
    <row r="76" spans="1:11" ht="18.75" thickBot="1" x14ac:dyDescent="0.3">
      <c r="A76" s="146"/>
      <c r="B76" s="147"/>
      <c r="C76" s="147"/>
      <c r="D76" s="147"/>
      <c r="E76" s="148"/>
      <c r="F76" s="147"/>
      <c r="G76" s="137"/>
      <c r="H76" s="137"/>
      <c r="I76" s="81"/>
      <c r="J76" s="81"/>
      <c r="K76" s="81"/>
    </row>
    <row r="77" spans="1:11" ht="18.75" thickBot="1" x14ac:dyDescent="0.3">
      <c r="A77" s="46" t="s">
        <v>71</v>
      </c>
      <c r="B77" s="138"/>
      <c r="C77" s="138"/>
      <c r="D77" s="138"/>
      <c r="E77" s="138"/>
      <c r="F77" s="140"/>
      <c r="G77" s="138"/>
      <c r="H77" s="138"/>
      <c r="I77" s="138"/>
      <c r="J77" s="138"/>
      <c r="K77" s="138"/>
    </row>
    <row r="78" spans="1:11" ht="18" x14ac:dyDescent="0.25">
      <c r="A78" s="54" t="s">
        <v>72</v>
      </c>
      <c r="B78" s="151">
        <v>2569</v>
      </c>
      <c r="C78" s="161">
        <v>4936</v>
      </c>
      <c r="D78" s="151">
        <v>634831</v>
      </c>
      <c r="E78" s="284">
        <f t="shared" ref="E78:E87" si="33">D78/B78</f>
        <v>247.11210587777344</v>
      </c>
      <c r="F78" s="161">
        <f>D78</f>
        <v>634831</v>
      </c>
      <c r="G78" s="154">
        <v>1441</v>
      </c>
      <c r="H78" s="154">
        <f t="shared" ref="H78:H87" si="34">C78-G78</f>
        <v>3495</v>
      </c>
      <c r="I78" s="102">
        <f t="shared" ref="I78:I87" si="35">C78-J78-K78</f>
        <v>2124</v>
      </c>
      <c r="J78" s="348">
        <v>2812</v>
      </c>
      <c r="K78" s="103">
        <v>0</v>
      </c>
    </row>
    <row r="79" spans="1:11" ht="18" x14ac:dyDescent="0.25">
      <c r="A79" s="67" t="s">
        <v>117</v>
      </c>
      <c r="B79" s="116">
        <v>234</v>
      </c>
      <c r="C79" s="163">
        <v>475</v>
      </c>
      <c r="D79" s="116">
        <v>59899</v>
      </c>
      <c r="E79" s="156">
        <f t="shared" si="33"/>
        <v>255.97863247863248</v>
      </c>
      <c r="F79" s="162">
        <f t="shared" ref="F79:F87" si="36">D79</f>
        <v>59899</v>
      </c>
      <c r="G79" s="154">
        <v>136</v>
      </c>
      <c r="H79" s="154">
        <f t="shared" si="34"/>
        <v>339</v>
      </c>
      <c r="I79" s="104">
        <f t="shared" si="35"/>
        <v>217</v>
      </c>
      <c r="J79" s="119">
        <v>258</v>
      </c>
      <c r="K79" s="118">
        <v>0</v>
      </c>
    </row>
    <row r="80" spans="1:11" ht="18" x14ac:dyDescent="0.25">
      <c r="A80" s="67" t="s">
        <v>73</v>
      </c>
      <c r="B80" s="116">
        <v>6637</v>
      </c>
      <c r="C80" s="163">
        <v>12843</v>
      </c>
      <c r="D80" s="116">
        <v>1684322</v>
      </c>
      <c r="E80" s="156">
        <f t="shared" si="33"/>
        <v>253.77761036612927</v>
      </c>
      <c r="F80" s="162">
        <f t="shared" si="36"/>
        <v>1684322</v>
      </c>
      <c r="G80" s="154">
        <v>3963</v>
      </c>
      <c r="H80" s="154">
        <f t="shared" si="34"/>
        <v>8880</v>
      </c>
      <c r="I80" s="104">
        <f t="shared" si="35"/>
        <v>5328</v>
      </c>
      <c r="J80" s="119">
        <v>7515</v>
      </c>
      <c r="K80" s="118">
        <v>0</v>
      </c>
    </row>
    <row r="81" spans="1:11" ht="18" x14ac:dyDescent="0.25">
      <c r="A81" s="67" t="s">
        <v>71</v>
      </c>
      <c r="B81" s="116">
        <v>10705</v>
      </c>
      <c r="C81" s="163">
        <v>20160</v>
      </c>
      <c r="D81" s="116">
        <v>2620994</v>
      </c>
      <c r="E81" s="156">
        <f t="shared" si="33"/>
        <v>244.83829985987856</v>
      </c>
      <c r="F81" s="162">
        <f t="shared" si="36"/>
        <v>2620994</v>
      </c>
      <c r="G81" s="154">
        <v>5714</v>
      </c>
      <c r="H81" s="154">
        <f t="shared" si="34"/>
        <v>14446</v>
      </c>
      <c r="I81" s="104">
        <f t="shared" si="35"/>
        <v>8483</v>
      </c>
      <c r="J81" s="119">
        <v>11676</v>
      </c>
      <c r="K81" s="118">
        <v>1</v>
      </c>
    </row>
    <row r="82" spans="1:11" ht="18" x14ac:dyDescent="0.25">
      <c r="A82" s="67" t="s">
        <v>74</v>
      </c>
      <c r="B82" s="116">
        <v>8312</v>
      </c>
      <c r="C82" s="163">
        <v>16446</v>
      </c>
      <c r="D82" s="116">
        <v>2150638</v>
      </c>
      <c r="E82" s="156">
        <f t="shared" si="33"/>
        <v>258.73893166506258</v>
      </c>
      <c r="F82" s="162">
        <f t="shared" si="36"/>
        <v>2150638</v>
      </c>
      <c r="G82" s="154">
        <v>4796</v>
      </c>
      <c r="H82" s="154">
        <f t="shared" si="34"/>
        <v>11650</v>
      </c>
      <c r="I82" s="104">
        <f t="shared" si="35"/>
        <v>7146</v>
      </c>
      <c r="J82" s="119">
        <v>9299</v>
      </c>
      <c r="K82" s="118">
        <v>1</v>
      </c>
    </row>
    <row r="83" spans="1:11" ht="18" x14ac:dyDescent="0.25">
      <c r="A83" s="67" t="s">
        <v>75</v>
      </c>
      <c r="B83" s="116">
        <v>7902</v>
      </c>
      <c r="C83" s="163">
        <v>14878</v>
      </c>
      <c r="D83" s="116">
        <v>1951999</v>
      </c>
      <c r="E83" s="156">
        <f t="shared" si="33"/>
        <v>247.02594279929133</v>
      </c>
      <c r="F83" s="162">
        <f t="shared" si="36"/>
        <v>1951999</v>
      </c>
      <c r="G83" s="154">
        <v>4080</v>
      </c>
      <c r="H83" s="154">
        <f t="shared" si="34"/>
        <v>10798</v>
      </c>
      <c r="I83" s="104">
        <f t="shared" si="35"/>
        <v>6546</v>
      </c>
      <c r="J83" s="119">
        <v>8327</v>
      </c>
      <c r="K83" s="118">
        <v>5</v>
      </c>
    </row>
    <row r="84" spans="1:11" ht="18" x14ac:dyDescent="0.25">
      <c r="A84" s="67" t="s">
        <v>76</v>
      </c>
      <c r="B84" s="116">
        <v>2920</v>
      </c>
      <c r="C84" s="163">
        <v>5485</v>
      </c>
      <c r="D84" s="116">
        <v>710914</v>
      </c>
      <c r="E84" s="156">
        <f t="shared" si="33"/>
        <v>243.46369863013697</v>
      </c>
      <c r="F84" s="162">
        <f t="shared" si="36"/>
        <v>710914</v>
      </c>
      <c r="G84" s="154">
        <v>1346</v>
      </c>
      <c r="H84" s="154">
        <f t="shared" si="34"/>
        <v>4139</v>
      </c>
      <c r="I84" s="104">
        <f t="shared" si="35"/>
        <v>2528</v>
      </c>
      <c r="J84" s="119">
        <v>2956</v>
      </c>
      <c r="K84" s="118">
        <v>1</v>
      </c>
    </row>
    <row r="85" spans="1:11" ht="18" x14ac:dyDescent="0.25">
      <c r="A85" s="67" t="s">
        <v>77</v>
      </c>
      <c r="B85" s="116">
        <v>5725</v>
      </c>
      <c r="C85" s="163">
        <v>11289</v>
      </c>
      <c r="D85" s="116">
        <v>1476454</v>
      </c>
      <c r="E85" s="156">
        <f t="shared" si="33"/>
        <v>257.89589519650656</v>
      </c>
      <c r="F85" s="162">
        <f t="shared" si="36"/>
        <v>1476454</v>
      </c>
      <c r="G85" s="154">
        <v>3294</v>
      </c>
      <c r="H85" s="154">
        <f t="shared" si="34"/>
        <v>7995</v>
      </c>
      <c r="I85" s="104">
        <f t="shared" si="35"/>
        <v>4912</v>
      </c>
      <c r="J85" s="119">
        <v>6377</v>
      </c>
      <c r="K85" s="118">
        <v>0</v>
      </c>
    </row>
    <row r="86" spans="1:11" ht="18" x14ac:dyDescent="0.25">
      <c r="A86" s="67" t="s">
        <v>78</v>
      </c>
      <c r="B86" s="116">
        <v>1921</v>
      </c>
      <c r="C86" s="163">
        <v>3706</v>
      </c>
      <c r="D86" s="116">
        <v>492911</v>
      </c>
      <c r="E86" s="156">
        <f t="shared" si="33"/>
        <v>256.59083810515358</v>
      </c>
      <c r="F86" s="162">
        <f t="shared" si="36"/>
        <v>492911</v>
      </c>
      <c r="G86" s="154">
        <v>1213</v>
      </c>
      <c r="H86" s="154">
        <f t="shared" si="34"/>
        <v>2493</v>
      </c>
      <c r="I86" s="104">
        <f t="shared" si="35"/>
        <v>1664</v>
      </c>
      <c r="J86" s="119">
        <v>2042</v>
      </c>
      <c r="K86" s="118">
        <v>0</v>
      </c>
    </row>
    <row r="87" spans="1:11" ht="18.75" thickBot="1" x14ac:dyDescent="0.3">
      <c r="A87" s="72" t="s">
        <v>79</v>
      </c>
      <c r="B87" s="157">
        <v>9242</v>
      </c>
      <c r="C87" s="164">
        <v>16940</v>
      </c>
      <c r="D87" s="157">
        <v>2207103</v>
      </c>
      <c r="E87" s="202">
        <f t="shared" si="33"/>
        <v>238.81227007141311</v>
      </c>
      <c r="F87" s="165">
        <f t="shared" si="36"/>
        <v>2207103</v>
      </c>
      <c r="G87" s="167">
        <v>4305</v>
      </c>
      <c r="H87" s="154">
        <f t="shared" si="34"/>
        <v>12635</v>
      </c>
      <c r="I87" s="104">
        <f t="shared" si="35"/>
        <v>7646</v>
      </c>
      <c r="J87" s="126">
        <v>9292</v>
      </c>
      <c r="K87" s="125">
        <v>2</v>
      </c>
    </row>
    <row r="88" spans="1:11" ht="18.75" thickBot="1" x14ac:dyDescent="0.3">
      <c r="A88" s="84" t="s">
        <v>48</v>
      </c>
      <c r="B88" s="131">
        <f>SUM(B78:B87)</f>
        <v>56167</v>
      </c>
      <c r="C88" s="131">
        <f t="shared" ref="C88:E88" si="37">SUM(C78:C87)</f>
        <v>107158</v>
      </c>
      <c r="D88" s="131">
        <f t="shared" si="37"/>
        <v>13990065</v>
      </c>
      <c r="E88" s="89">
        <f t="shared" si="37"/>
        <v>2504.2342250499778</v>
      </c>
      <c r="F88" s="168">
        <f>SUM(F78:F87)</f>
        <v>13990065</v>
      </c>
      <c r="G88" s="187">
        <f>SUM(G78:G87)</f>
        <v>30288</v>
      </c>
      <c r="H88" s="187">
        <f>SUM(H78:H87)</f>
        <v>76870</v>
      </c>
      <c r="I88" s="89">
        <f>SUM(I78:I87)</f>
        <v>46594</v>
      </c>
      <c r="J88" s="97">
        <f t="shared" ref="J88:K88" si="38">SUM(J78:J87)</f>
        <v>60554</v>
      </c>
      <c r="K88" s="93">
        <f t="shared" si="38"/>
        <v>10</v>
      </c>
    </row>
    <row r="89" spans="1:11" ht="18.75" thickBot="1" x14ac:dyDescent="0.3">
      <c r="A89" s="146"/>
      <c r="B89" s="147"/>
      <c r="C89" s="147"/>
      <c r="D89" s="147"/>
      <c r="E89" s="81"/>
      <c r="F89" s="137"/>
      <c r="G89" s="137"/>
      <c r="H89" s="137"/>
      <c r="I89" s="81"/>
      <c r="J89" s="81"/>
      <c r="K89" s="81"/>
    </row>
    <row r="90" spans="1:11" ht="18.75" thickBot="1" x14ac:dyDescent="0.3">
      <c r="A90" s="46" t="s">
        <v>80</v>
      </c>
      <c r="B90" s="138"/>
      <c r="C90" s="138"/>
      <c r="D90" s="138"/>
      <c r="E90" s="138"/>
      <c r="F90" s="140"/>
      <c r="G90" s="138"/>
      <c r="H90" s="138"/>
      <c r="I90" s="138"/>
      <c r="J90" s="138"/>
      <c r="K90" s="138"/>
    </row>
    <row r="91" spans="1:11" ht="18" x14ac:dyDescent="0.25">
      <c r="A91" s="54" t="s">
        <v>81</v>
      </c>
      <c r="B91" s="151">
        <v>5754</v>
      </c>
      <c r="C91" s="161">
        <v>10873</v>
      </c>
      <c r="D91" s="397">
        <v>1407532</v>
      </c>
      <c r="E91" s="60">
        <f t="shared" ref="E91:E99" si="39">D91/B91</f>
        <v>244.61800486618006</v>
      </c>
      <c r="F91" s="161">
        <f>D91</f>
        <v>1407532</v>
      </c>
      <c r="G91" s="154">
        <v>2613</v>
      </c>
      <c r="H91" s="154">
        <f t="shared" ref="H91:H99" si="40">C91-G91</f>
        <v>8260</v>
      </c>
      <c r="I91" s="102">
        <f t="shared" ref="I91:I99" si="41">C91-J91-K91</f>
        <v>5018</v>
      </c>
      <c r="J91" s="348">
        <v>5854</v>
      </c>
      <c r="K91" s="103">
        <v>1</v>
      </c>
    </row>
    <row r="92" spans="1:11" ht="18" x14ac:dyDescent="0.25">
      <c r="A92" s="67" t="s">
        <v>82</v>
      </c>
      <c r="B92" s="116">
        <v>8107</v>
      </c>
      <c r="C92" s="163">
        <v>16008</v>
      </c>
      <c r="D92" s="302">
        <v>2093150</v>
      </c>
      <c r="E92" s="141">
        <f t="shared" si="39"/>
        <v>258.19045269520166</v>
      </c>
      <c r="F92" s="162">
        <f t="shared" ref="F92:F99" si="42">D92</f>
        <v>2093150</v>
      </c>
      <c r="G92" s="154">
        <v>4169</v>
      </c>
      <c r="H92" s="154">
        <f t="shared" si="40"/>
        <v>11839</v>
      </c>
      <c r="I92" s="104">
        <f t="shared" si="41"/>
        <v>6995</v>
      </c>
      <c r="J92" s="119">
        <v>9013</v>
      </c>
      <c r="K92" s="118">
        <v>0</v>
      </c>
    </row>
    <row r="93" spans="1:11" ht="18" x14ac:dyDescent="0.25">
      <c r="A93" s="67" t="s">
        <v>83</v>
      </c>
      <c r="B93" s="116">
        <v>4176</v>
      </c>
      <c r="C93" s="163">
        <v>8303</v>
      </c>
      <c r="D93" s="302">
        <v>1090526</v>
      </c>
      <c r="E93" s="141">
        <f t="shared" si="39"/>
        <v>261.14128352490422</v>
      </c>
      <c r="F93" s="162">
        <f t="shared" si="42"/>
        <v>1090526</v>
      </c>
      <c r="G93" s="154">
        <v>2104</v>
      </c>
      <c r="H93" s="154">
        <f t="shared" si="40"/>
        <v>6199</v>
      </c>
      <c r="I93" s="104">
        <f t="shared" si="41"/>
        <v>3738</v>
      </c>
      <c r="J93" s="119">
        <v>4562</v>
      </c>
      <c r="K93" s="118">
        <v>3</v>
      </c>
    </row>
    <row r="94" spans="1:11" ht="18" x14ac:dyDescent="0.25">
      <c r="A94" s="67" t="s">
        <v>84</v>
      </c>
      <c r="B94" s="116">
        <v>2699</v>
      </c>
      <c r="C94" s="163">
        <v>4864</v>
      </c>
      <c r="D94" s="302">
        <v>636853</v>
      </c>
      <c r="E94" s="141">
        <f t="shared" si="39"/>
        <v>235.95887365690996</v>
      </c>
      <c r="F94" s="162">
        <f t="shared" si="42"/>
        <v>636853</v>
      </c>
      <c r="G94" s="154">
        <v>1100</v>
      </c>
      <c r="H94" s="154">
        <f t="shared" si="40"/>
        <v>3764</v>
      </c>
      <c r="I94" s="104">
        <f t="shared" si="41"/>
        <v>2063</v>
      </c>
      <c r="J94" s="119">
        <v>2801</v>
      </c>
      <c r="K94" s="118">
        <v>0</v>
      </c>
    </row>
    <row r="95" spans="1:11" ht="18" x14ac:dyDescent="0.25">
      <c r="A95" s="67" t="s">
        <v>85</v>
      </c>
      <c r="B95" s="116">
        <v>5354</v>
      </c>
      <c r="C95" s="163">
        <v>10751</v>
      </c>
      <c r="D95" s="302">
        <v>1406445</v>
      </c>
      <c r="E95" s="141">
        <f t="shared" si="39"/>
        <v>262.69051176690323</v>
      </c>
      <c r="F95" s="162">
        <f t="shared" si="42"/>
        <v>1406445</v>
      </c>
      <c r="G95" s="154">
        <v>2789</v>
      </c>
      <c r="H95" s="154">
        <f t="shared" si="40"/>
        <v>7962</v>
      </c>
      <c r="I95" s="104">
        <f t="shared" si="41"/>
        <v>4868</v>
      </c>
      <c r="J95" s="119">
        <v>5883</v>
      </c>
      <c r="K95" s="118">
        <v>0</v>
      </c>
    </row>
    <row r="96" spans="1:11" ht="18" x14ac:dyDescent="0.25">
      <c r="A96" s="67" t="s">
        <v>86</v>
      </c>
      <c r="B96" s="116">
        <v>1184</v>
      </c>
      <c r="C96" s="163">
        <v>2639</v>
      </c>
      <c r="D96" s="302">
        <v>345566</v>
      </c>
      <c r="E96" s="141">
        <f t="shared" si="39"/>
        <v>291.86317567567568</v>
      </c>
      <c r="F96" s="162">
        <f t="shared" si="42"/>
        <v>345566</v>
      </c>
      <c r="G96" s="154">
        <v>738</v>
      </c>
      <c r="H96" s="154">
        <f t="shared" si="40"/>
        <v>1901</v>
      </c>
      <c r="I96" s="104">
        <f t="shared" si="41"/>
        <v>1278</v>
      </c>
      <c r="J96" s="119">
        <v>1361</v>
      </c>
      <c r="K96" s="118">
        <v>0</v>
      </c>
    </row>
    <row r="97" spans="1:11" ht="18" x14ac:dyDescent="0.25">
      <c r="A97" s="67" t="s">
        <v>87</v>
      </c>
      <c r="B97" s="116">
        <v>16424</v>
      </c>
      <c r="C97" s="163">
        <v>30691</v>
      </c>
      <c r="D97" s="302">
        <v>4074182</v>
      </c>
      <c r="E97" s="141">
        <f t="shared" si="39"/>
        <v>248.06271310277643</v>
      </c>
      <c r="F97" s="162">
        <f t="shared" si="42"/>
        <v>4074182</v>
      </c>
      <c r="G97" s="154">
        <v>8206</v>
      </c>
      <c r="H97" s="154">
        <f t="shared" si="40"/>
        <v>22485</v>
      </c>
      <c r="I97" s="104">
        <f t="shared" si="41"/>
        <v>13153</v>
      </c>
      <c r="J97" s="119">
        <v>17537</v>
      </c>
      <c r="K97" s="118">
        <v>1</v>
      </c>
    </row>
    <row r="98" spans="1:11" ht="18.75" customHeight="1" x14ac:dyDescent="0.25">
      <c r="A98" s="169" t="s">
        <v>88</v>
      </c>
      <c r="B98" s="116">
        <v>4634</v>
      </c>
      <c r="C98" s="163">
        <v>9329</v>
      </c>
      <c r="D98" s="329">
        <v>1200308</v>
      </c>
      <c r="E98" s="321">
        <f t="shared" si="39"/>
        <v>259.02201122140701</v>
      </c>
      <c r="F98" s="417">
        <f t="shared" si="42"/>
        <v>1200308</v>
      </c>
      <c r="G98" s="154">
        <v>2541</v>
      </c>
      <c r="H98" s="154">
        <f t="shared" si="40"/>
        <v>6788</v>
      </c>
      <c r="I98" s="104">
        <f t="shared" si="41"/>
        <v>4200</v>
      </c>
      <c r="J98" s="119">
        <v>5129</v>
      </c>
      <c r="K98" s="118">
        <v>0</v>
      </c>
    </row>
    <row r="99" spans="1:11" ht="18.75" thickBot="1" x14ac:dyDescent="0.3">
      <c r="A99" s="67" t="s">
        <v>89</v>
      </c>
      <c r="B99" s="157">
        <v>6847</v>
      </c>
      <c r="C99" s="164">
        <v>13520</v>
      </c>
      <c r="D99" s="398">
        <v>1758571</v>
      </c>
      <c r="E99" s="145">
        <f t="shared" si="39"/>
        <v>256.83817730392872</v>
      </c>
      <c r="F99" s="164">
        <f t="shared" si="42"/>
        <v>1758571</v>
      </c>
      <c r="G99" s="167">
        <v>3613</v>
      </c>
      <c r="H99" s="154">
        <f t="shared" si="40"/>
        <v>9907</v>
      </c>
      <c r="I99" s="104">
        <f t="shared" si="41"/>
        <v>6115</v>
      </c>
      <c r="J99" s="126">
        <v>7405</v>
      </c>
      <c r="K99" s="125">
        <v>0</v>
      </c>
    </row>
    <row r="100" spans="1:11" ht="18.75" thickBot="1" x14ac:dyDescent="0.3">
      <c r="A100" s="84" t="s">
        <v>48</v>
      </c>
      <c r="B100" s="131">
        <f>SUM(B91:B99)</f>
        <v>55179</v>
      </c>
      <c r="C100" s="131">
        <f t="shared" ref="C100:H100" si="43">SUM(C91:C99)</f>
        <v>106978</v>
      </c>
      <c r="D100" s="131">
        <f t="shared" si="43"/>
        <v>14013133</v>
      </c>
      <c r="E100" s="90">
        <f t="shared" si="43"/>
        <v>2318.3852038138871</v>
      </c>
      <c r="F100" s="132">
        <f>SUM(F91:F99)</f>
        <v>14013133</v>
      </c>
      <c r="G100" s="132">
        <f t="shared" si="43"/>
        <v>27873</v>
      </c>
      <c r="H100" s="132">
        <f t="shared" si="43"/>
        <v>79105</v>
      </c>
      <c r="I100" s="89">
        <f>SUM(I91:I99)</f>
        <v>47428</v>
      </c>
      <c r="J100" s="97">
        <f>SUM(J91:J99)</f>
        <v>59545</v>
      </c>
      <c r="K100" s="90">
        <f>SUM(K91:K99)</f>
        <v>5</v>
      </c>
    </row>
    <row r="101" spans="1:11" ht="18.75" thickBot="1" x14ac:dyDescent="0.3">
      <c r="A101" s="146"/>
      <c r="B101" s="147"/>
      <c r="C101" s="147"/>
      <c r="D101" s="147"/>
      <c r="E101" s="148"/>
      <c r="F101" s="147"/>
      <c r="G101" s="137"/>
      <c r="H101" s="137"/>
      <c r="I101" s="81"/>
      <c r="J101" s="81"/>
      <c r="K101" s="81"/>
    </row>
    <row r="102" spans="1:11" ht="18.75" thickBot="1" x14ac:dyDescent="0.3">
      <c r="A102" s="96" t="s">
        <v>90</v>
      </c>
      <c r="B102" s="138"/>
      <c r="C102" s="138"/>
      <c r="D102" s="138"/>
      <c r="E102" s="138"/>
      <c r="F102" s="140"/>
      <c r="G102" s="138"/>
      <c r="H102" s="138"/>
      <c r="I102" s="138"/>
      <c r="J102" s="138"/>
      <c r="K102" s="138"/>
    </row>
    <row r="103" spans="1:11" ht="18" x14ac:dyDescent="0.25">
      <c r="A103" s="170" t="s">
        <v>91</v>
      </c>
      <c r="B103" s="171">
        <v>3969</v>
      </c>
      <c r="C103" s="172">
        <v>8795</v>
      </c>
      <c r="D103" s="171">
        <v>1156552</v>
      </c>
      <c r="E103" s="284">
        <f t="shared" ref="E103:E116" si="44">D103/B103</f>
        <v>291.3963214915596</v>
      </c>
      <c r="F103" s="161">
        <f>D103</f>
        <v>1156552</v>
      </c>
      <c r="G103" s="154">
        <v>2443</v>
      </c>
      <c r="H103" s="154">
        <f t="shared" ref="H103:H116" si="45">C103-G103</f>
        <v>6352</v>
      </c>
      <c r="I103" s="102">
        <f t="shared" ref="I103:I116" si="46">C103-J103-K103</f>
        <v>4047</v>
      </c>
      <c r="J103" s="348">
        <v>4747</v>
      </c>
      <c r="K103" s="103">
        <v>1</v>
      </c>
    </row>
    <row r="104" spans="1:11" ht="18" x14ac:dyDescent="0.25">
      <c r="A104" s="175" t="s">
        <v>92</v>
      </c>
      <c r="B104" s="116">
        <v>5612</v>
      </c>
      <c r="C104" s="117">
        <v>10693</v>
      </c>
      <c r="D104" s="116">
        <v>1388053</v>
      </c>
      <c r="E104" s="156">
        <f t="shared" si="44"/>
        <v>247.33660014255167</v>
      </c>
      <c r="F104" s="162">
        <f t="shared" ref="F104:F116" si="47">D104</f>
        <v>1388053</v>
      </c>
      <c r="G104" s="154">
        <v>2858</v>
      </c>
      <c r="H104" s="154">
        <f t="shared" si="45"/>
        <v>7835</v>
      </c>
      <c r="I104" s="104">
        <f t="shared" si="46"/>
        <v>4845</v>
      </c>
      <c r="J104" s="119">
        <v>5848</v>
      </c>
      <c r="K104" s="118">
        <v>0</v>
      </c>
    </row>
    <row r="105" spans="1:11" ht="18" x14ac:dyDescent="0.25">
      <c r="A105" s="175" t="s">
        <v>93</v>
      </c>
      <c r="B105" s="111">
        <v>901</v>
      </c>
      <c r="C105" s="162">
        <v>1847</v>
      </c>
      <c r="D105" s="111">
        <v>252337</v>
      </c>
      <c r="E105" s="156">
        <f t="shared" si="44"/>
        <v>280.06326304106551</v>
      </c>
      <c r="F105" s="162">
        <f t="shared" si="47"/>
        <v>252337</v>
      </c>
      <c r="G105" s="154">
        <v>428</v>
      </c>
      <c r="H105" s="154">
        <f t="shared" si="45"/>
        <v>1419</v>
      </c>
      <c r="I105" s="104">
        <f t="shared" si="46"/>
        <v>918</v>
      </c>
      <c r="J105" s="119">
        <v>929</v>
      </c>
      <c r="K105" s="118">
        <v>0</v>
      </c>
    </row>
    <row r="106" spans="1:11" ht="18" x14ac:dyDescent="0.25">
      <c r="A106" s="175" t="s">
        <v>94</v>
      </c>
      <c r="B106" s="116">
        <v>7662</v>
      </c>
      <c r="C106" s="163">
        <v>15372</v>
      </c>
      <c r="D106" s="116">
        <v>2003143</v>
      </c>
      <c r="E106" s="156">
        <f t="shared" si="44"/>
        <v>261.43865831375621</v>
      </c>
      <c r="F106" s="162">
        <f t="shared" si="47"/>
        <v>2003143</v>
      </c>
      <c r="G106" s="154">
        <v>4227</v>
      </c>
      <c r="H106" s="154">
        <f t="shared" si="45"/>
        <v>11145</v>
      </c>
      <c r="I106" s="104">
        <f t="shared" si="46"/>
        <v>6894</v>
      </c>
      <c r="J106" s="119">
        <v>8476</v>
      </c>
      <c r="K106" s="118">
        <v>2</v>
      </c>
    </row>
    <row r="107" spans="1:11" ht="18" x14ac:dyDescent="0.25">
      <c r="A107" s="67" t="s">
        <v>95</v>
      </c>
      <c r="B107" s="116">
        <v>4843</v>
      </c>
      <c r="C107" s="163">
        <v>9848</v>
      </c>
      <c r="D107" s="116">
        <v>1296126</v>
      </c>
      <c r="E107" s="156">
        <f t="shared" si="44"/>
        <v>267.62874251497004</v>
      </c>
      <c r="F107" s="162">
        <f t="shared" si="47"/>
        <v>1296126</v>
      </c>
      <c r="G107" s="154">
        <v>2750</v>
      </c>
      <c r="H107" s="154">
        <f t="shared" si="45"/>
        <v>7098</v>
      </c>
      <c r="I107" s="104">
        <f t="shared" si="46"/>
        <v>4447</v>
      </c>
      <c r="J107" s="119">
        <v>5401</v>
      </c>
      <c r="K107" s="118">
        <v>0</v>
      </c>
    </row>
    <row r="108" spans="1:11" ht="18" x14ac:dyDescent="0.25">
      <c r="A108" s="67" t="s">
        <v>96</v>
      </c>
      <c r="B108" s="116">
        <v>3771</v>
      </c>
      <c r="C108" s="163">
        <v>7938</v>
      </c>
      <c r="D108" s="116">
        <v>1046342</v>
      </c>
      <c r="E108" s="156">
        <f t="shared" si="44"/>
        <v>277.470697427738</v>
      </c>
      <c r="F108" s="162">
        <f t="shared" si="47"/>
        <v>1046342</v>
      </c>
      <c r="G108" s="154">
        <v>2178</v>
      </c>
      <c r="H108" s="154">
        <f t="shared" si="45"/>
        <v>5760</v>
      </c>
      <c r="I108" s="104">
        <f t="shared" si="46"/>
        <v>3798</v>
      </c>
      <c r="J108" s="119">
        <v>4138</v>
      </c>
      <c r="K108" s="118">
        <v>2</v>
      </c>
    </row>
    <row r="109" spans="1:11" ht="18" x14ac:dyDescent="0.25">
      <c r="A109" s="67" t="s">
        <v>97</v>
      </c>
      <c r="B109" s="116">
        <v>8973</v>
      </c>
      <c r="C109" s="163">
        <v>18642</v>
      </c>
      <c r="D109" s="116">
        <v>2408839</v>
      </c>
      <c r="E109" s="156">
        <f t="shared" si="44"/>
        <v>268.4541401983729</v>
      </c>
      <c r="F109" s="162">
        <f t="shared" si="47"/>
        <v>2408839</v>
      </c>
      <c r="G109" s="154">
        <v>5145</v>
      </c>
      <c r="H109" s="154">
        <f t="shared" si="45"/>
        <v>13497</v>
      </c>
      <c r="I109" s="104">
        <f t="shared" si="46"/>
        <v>8269</v>
      </c>
      <c r="J109" s="119">
        <v>10371</v>
      </c>
      <c r="K109" s="118">
        <v>2</v>
      </c>
    </row>
    <row r="110" spans="1:11" ht="18" x14ac:dyDescent="0.25">
      <c r="A110" s="67" t="s">
        <v>98</v>
      </c>
      <c r="B110" s="116">
        <v>5908</v>
      </c>
      <c r="C110" s="163">
        <v>12345</v>
      </c>
      <c r="D110" s="116">
        <v>1601826</v>
      </c>
      <c r="E110" s="156">
        <f t="shared" si="44"/>
        <v>271.12830060934328</v>
      </c>
      <c r="F110" s="162">
        <f t="shared" si="47"/>
        <v>1601826</v>
      </c>
      <c r="G110" s="154">
        <v>3269</v>
      </c>
      <c r="H110" s="154">
        <f t="shared" si="45"/>
        <v>9076</v>
      </c>
      <c r="I110" s="104">
        <f t="shared" si="46"/>
        <v>5958</v>
      </c>
      <c r="J110" s="119">
        <v>6386</v>
      </c>
      <c r="K110" s="118">
        <v>1</v>
      </c>
    </row>
    <row r="111" spans="1:11" ht="18" x14ac:dyDescent="0.25">
      <c r="A111" s="67" t="s">
        <v>99</v>
      </c>
      <c r="B111" s="116">
        <v>5408</v>
      </c>
      <c r="C111" s="163">
        <v>11439</v>
      </c>
      <c r="D111" s="116">
        <v>1485913</v>
      </c>
      <c r="E111" s="156">
        <f t="shared" si="44"/>
        <v>274.76201923076923</v>
      </c>
      <c r="F111" s="162">
        <f t="shared" si="47"/>
        <v>1485913</v>
      </c>
      <c r="G111" s="154">
        <v>3486</v>
      </c>
      <c r="H111" s="154">
        <f t="shared" si="45"/>
        <v>7953</v>
      </c>
      <c r="I111" s="104">
        <f t="shared" si="46"/>
        <v>5150</v>
      </c>
      <c r="J111" s="119">
        <v>6288</v>
      </c>
      <c r="K111" s="118">
        <v>1</v>
      </c>
    </row>
    <row r="112" spans="1:11" ht="18" x14ac:dyDescent="0.25">
      <c r="A112" s="67" t="s">
        <v>100</v>
      </c>
      <c r="B112" s="116">
        <v>7829</v>
      </c>
      <c r="C112" s="163">
        <v>14862</v>
      </c>
      <c r="D112" s="116">
        <v>1962646</v>
      </c>
      <c r="E112" s="156">
        <f t="shared" si="44"/>
        <v>250.6892323412952</v>
      </c>
      <c r="F112" s="162">
        <f t="shared" si="47"/>
        <v>1962646</v>
      </c>
      <c r="G112" s="154">
        <v>4317</v>
      </c>
      <c r="H112" s="154">
        <f t="shared" si="45"/>
        <v>10545</v>
      </c>
      <c r="I112" s="104">
        <f t="shared" si="46"/>
        <v>6272</v>
      </c>
      <c r="J112" s="119">
        <v>8590</v>
      </c>
      <c r="K112" s="118">
        <v>0</v>
      </c>
    </row>
    <row r="113" spans="1:11" ht="18" x14ac:dyDescent="0.25">
      <c r="A113" s="67" t="s">
        <v>101</v>
      </c>
      <c r="B113" s="116">
        <v>8963</v>
      </c>
      <c r="C113" s="163">
        <v>18924</v>
      </c>
      <c r="D113" s="116">
        <v>2460224</v>
      </c>
      <c r="E113" s="156">
        <f t="shared" si="44"/>
        <v>274.48666741046526</v>
      </c>
      <c r="F113" s="162">
        <f t="shared" si="47"/>
        <v>2460224</v>
      </c>
      <c r="G113" s="154">
        <v>5815</v>
      </c>
      <c r="H113" s="154">
        <f t="shared" si="45"/>
        <v>13109</v>
      </c>
      <c r="I113" s="104">
        <f t="shared" si="46"/>
        <v>8201</v>
      </c>
      <c r="J113" s="119">
        <v>10721</v>
      </c>
      <c r="K113" s="118">
        <v>2</v>
      </c>
    </row>
    <row r="114" spans="1:11" ht="18" x14ac:dyDescent="0.25">
      <c r="A114" s="67" t="s">
        <v>102</v>
      </c>
      <c r="B114" s="116">
        <v>16866</v>
      </c>
      <c r="C114" s="163">
        <v>33979</v>
      </c>
      <c r="D114" s="116">
        <v>4491654</v>
      </c>
      <c r="E114" s="156">
        <f t="shared" si="44"/>
        <v>266.31412308786906</v>
      </c>
      <c r="F114" s="162">
        <f t="shared" si="47"/>
        <v>4491654</v>
      </c>
      <c r="G114" s="154">
        <v>10189</v>
      </c>
      <c r="H114" s="154">
        <f t="shared" si="45"/>
        <v>23790</v>
      </c>
      <c r="I114" s="104">
        <f t="shared" si="46"/>
        <v>14630</v>
      </c>
      <c r="J114" s="119">
        <v>19347</v>
      </c>
      <c r="K114" s="118">
        <v>2</v>
      </c>
    </row>
    <row r="115" spans="1:11" ht="18" x14ac:dyDescent="0.25">
      <c r="A115" s="67" t="s">
        <v>103</v>
      </c>
      <c r="B115" s="116">
        <v>5774</v>
      </c>
      <c r="C115" s="163">
        <v>12175</v>
      </c>
      <c r="D115" s="116">
        <v>1596134</v>
      </c>
      <c r="E115" s="156">
        <f t="shared" si="44"/>
        <v>276.43470730862487</v>
      </c>
      <c r="F115" s="162">
        <f t="shared" si="47"/>
        <v>1596134</v>
      </c>
      <c r="G115" s="154">
        <v>3364</v>
      </c>
      <c r="H115" s="154">
        <f t="shared" si="45"/>
        <v>8811</v>
      </c>
      <c r="I115" s="104">
        <f t="shared" si="46"/>
        <v>5530</v>
      </c>
      <c r="J115" s="119">
        <v>6645</v>
      </c>
      <c r="K115" s="118">
        <v>0</v>
      </c>
    </row>
    <row r="116" spans="1:11" ht="18.75" thickBot="1" x14ac:dyDescent="0.3">
      <c r="A116" s="67" t="s">
        <v>104</v>
      </c>
      <c r="B116" s="157">
        <v>8714</v>
      </c>
      <c r="C116" s="164">
        <v>17099</v>
      </c>
      <c r="D116" s="157">
        <v>2249530</v>
      </c>
      <c r="E116" s="202">
        <f t="shared" si="44"/>
        <v>258.15125086068394</v>
      </c>
      <c r="F116" s="165">
        <f t="shared" si="47"/>
        <v>2249530</v>
      </c>
      <c r="G116" s="167">
        <v>4341</v>
      </c>
      <c r="H116" s="154">
        <f t="shared" si="45"/>
        <v>12758</v>
      </c>
      <c r="I116" s="104">
        <f t="shared" si="46"/>
        <v>7648</v>
      </c>
      <c r="J116" s="126">
        <v>9451</v>
      </c>
      <c r="K116" s="125">
        <v>0</v>
      </c>
    </row>
    <row r="117" spans="1:11" ht="18.75" thickBot="1" x14ac:dyDescent="0.3">
      <c r="A117" s="84" t="s">
        <v>48</v>
      </c>
      <c r="B117" s="131">
        <f>SUM(B103:B116)</f>
        <v>95193</v>
      </c>
      <c r="C117" s="131">
        <f t="shared" ref="C117:K117" si="48">SUM(C103:C116)</f>
        <v>193958</v>
      </c>
      <c r="D117" s="131">
        <f t="shared" si="48"/>
        <v>25399319</v>
      </c>
      <c r="E117" s="90">
        <f t="shared" si="48"/>
        <v>3765.7547239790647</v>
      </c>
      <c r="F117" s="132">
        <f>SUM(F103:F116)</f>
        <v>25399319</v>
      </c>
      <c r="G117" s="132">
        <f t="shared" si="48"/>
        <v>54810</v>
      </c>
      <c r="H117" s="132">
        <f t="shared" si="48"/>
        <v>139148</v>
      </c>
      <c r="I117" s="89">
        <f>SUM(I103:I116)</f>
        <v>86607</v>
      </c>
      <c r="J117" s="97">
        <f t="shared" si="48"/>
        <v>107338</v>
      </c>
      <c r="K117" s="90">
        <f t="shared" si="48"/>
        <v>13</v>
      </c>
    </row>
    <row r="118" spans="1:11" ht="18.75" thickBot="1" x14ac:dyDescent="0.3">
      <c r="A118" s="146"/>
      <c r="B118" s="147"/>
      <c r="C118" s="147"/>
      <c r="D118" s="147"/>
      <c r="E118" s="148"/>
      <c r="F118" s="147"/>
      <c r="G118" s="137"/>
      <c r="H118" s="137"/>
      <c r="I118" s="81"/>
      <c r="J118" s="81"/>
      <c r="K118" s="81"/>
    </row>
    <row r="119" spans="1:11" ht="18.75" thickBot="1" x14ac:dyDescent="0.3">
      <c r="A119" s="46" t="s">
        <v>105</v>
      </c>
      <c r="B119" s="139"/>
      <c r="C119" s="138"/>
      <c r="D119" s="138"/>
      <c r="E119" s="138"/>
      <c r="F119" s="140"/>
      <c r="G119" s="150"/>
      <c r="H119" s="150"/>
      <c r="I119" s="150"/>
      <c r="J119" s="150"/>
      <c r="K119" s="150"/>
    </row>
    <row r="120" spans="1:11" ht="18" x14ac:dyDescent="0.25">
      <c r="A120" s="54" t="s">
        <v>106</v>
      </c>
      <c r="B120" s="151">
        <v>1756</v>
      </c>
      <c r="C120" s="307">
        <v>3680</v>
      </c>
      <c r="D120" s="151">
        <v>488687</v>
      </c>
      <c r="E120" s="284">
        <f t="shared" ref="E120:E127" si="49">D120/B120</f>
        <v>278.29555808656039</v>
      </c>
      <c r="F120" s="152">
        <f>D120</f>
        <v>488687</v>
      </c>
      <c r="G120" s="151">
        <v>1355</v>
      </c>
      <c r="H120" s="307">
        <f t="shared" ref="H120:H127" si="50">C120-G120</f>
        <v>2325</v>
      </c>
      <c r="I120" s="60">
        <f t="shared" ref="I120:I127" si="51">C120-J120-K120</f>
        <v>1560</v>
      </c>
      <c r="J120" s="315">
        <v>2120</v>
      </c>
      <c r="K120" s="301">
        <v>0</v>
      </c>
    </row>
    <row r="121" spans="1:11" ht="18" x14ac:dyDescent="0.25">
      <c r="A121" s="67" t="s">
        <v>107</v>
      </c>
      <c r="B121" s="111">
        <v>9347</v>
      </c>
      <c r="C121" s="154">
        <v>17714</v>
      </c>
      <c r="D121" s="111">
        <v>2332164</v>
      </c>
      <c r="E121" s="156">
        <f t="shared" si="49"/>
        <v>249.50936129239329</v>
      </c>
      <c r="F121" s="154">
        <f>D121</f>
        <v>2332164</v>
      </c>
      <c r="G121" s="116">
        <v>5333</v>
      </c>
      <c r="H121" s="115">
        <f t="shared" si="50"/>
        <v>12381</v>
      </c>
      <c r="I121" s="141">
        <f t="shared" si="51"/>
        <v>7338</v>
      </c>
      <c r="J121" s="107">
        <v>10376</v>
      </c>
      <c r="K121" s="291">
        <v>0</v>
      </c>
    </row>
    <row r="122" spans="1:11" ht="18" x14ac:dyDescent="0.25">
      <c r="A122" s="67" t="s">
        <v>108</v>
      </c>
      <c r="B122" s="116">
        <v>1512</v>
      </c>
      <c r="C122" s="155">
        <v>2876</v>
      </c>
      <c r="D122" s="116">
        <v>376339</v>
      </c>
      <c r="E122" s="156">
        <f t="shared" si="49"/>
        <v>248.90145502645504</v>
      </c>
      <c r="F122" s="154">
        <f t="shared" ref="F122:F127" si="52">D122</f>
        <v>376339</v>
      </c>
      <c r="G122" s="116">
        <v>857</v>
      </c>
      <c r="H122" s="115">
        <f t="shared" si="50"/>
        <v>2019</v>
      </c>
      <c r="I122" s="141">
        <f t="shared" si="51"/>
        <v>1190</v>
      </c>
      <c r="J122" s="107">
        <v>1686</v>
      </c>
      <c r="K122" s="291">
        <v>0</v>
      </c>
    </row>
    <row r="123" spans="1:11" ht="18" x14ac:dyDescent="0.25">
      <c r="A123" s="67" t="s">
        <v>109</v>
      </c>
      <c r="B123" s="116">
        <v>8575</v>
      </c>
      <c r="C123" s="155">
        <v>14260</v>
      </c>
      <c r="D123" s="116">
        <v>1889928</v>
      </c>
      <c r="E123" s="156">
        <f t="shared" si="49"/>
        <v>220.39976676384839</v>
      </c>
      <c r="F123" s="154">
        <f t="shared" si="52"/>
        <v>1889928</v>
      </c>
      <c r="G123" s="116">
        <v>3780</v>
      </c>
      <c r="H123" s="115">
        <f t="shared" si="50"/>
        <v>10480</v>
      </c>
      <c r="I123" s="141">
        <f t="shared" si="51"/>
        <v>5880</v>
      </c>
      <c r="J123" s="107">
        <v>8380</v>
      </c>
      <c r="K123" s="291">
        <v>0</v>
      </c>
    </row>
    <row r="124" spans="1:11" ht="18" x14ac:dyDescent="0.25">
      <c r="A124" s="67" t="s">
        <v>110</v>
      </c>
      <c r="B124" s="116">
        <v>11046</v>
      </c>
      <c r="C124" s="155">
        <v>22196</v>
      </c>
      <c r="D124" s="116">
        <v>2917426</v>
      </c>
      <c r="E124" s="156">
        <f t="shared" si="49"/>
        <v>264.11606011225786</v>
      </c>
      <c r="F124" s="154">
        <f t="shared" si="52"/>
        <v>2917426</v>
      </c>
      <c r="G124" s="116">
        <v>7670</v>
      </c>
      <c r="H124" s="115">
        <f t="shared" si="50"/>
        <v>14526</v>
      </c>
      <c r="I124" s="141">
        <f t="shared" si="51"/>
        <v>8738</v>
      </c>
      <c r="J124" s="107">
        <v>13458</v>
      </c>
      <c r="K124" s="291">
        <v>0</v>
      </c>
    </row>
    <row r="125" spans="1:11" ht="18" x14ac:dyDescent="0.25">
      <c r="A125" s="67" t="s">
        <v>111</v>
      </c>
      <c r="B125" s="116">
        <v>9623</v>
      </c>
      <c r="C125" s="155">
        <v>18809</v>
      </c>
      <c r="D125" s="116">
        <v>2447876</v>
      </c>
      <c r="E125" s="156">
        <f t="shared" si="49"/>
        <v>254.37763691156604</v>
      </c>
      <c r="F125" s="154">
        <f t="shared" si="52"/>
        <v>2447876</v>
      </c>
      <c r="G125" s="116">
        <v>6534</v>
      </c>
      <c r="H125" s="115">
        <f t="shared" si="50"/>
        <v>12275</v>
      </c>
      <c r="I125" s="141">
        <f t="shared" si="51"/>
        <v>7234</v>
      </c>
      <c r="J125" s="107">
        <v>11571</v>
      </c>
      <c r="K125" s="291">
        <v>4</v>
      </c>
    </row>
    <row r="126" spans="1:11" ht="18" x14ac:dyDescent="0.25">
      <c r="A126" s="67" t="s">
        <v>112</v>
      </c>
      <c r="B126" s="116">
        <v>7741</v>
      </c>
      <c r="C126" s="155">
        <v>15703</v>
      </c>
      <c r="D126" s="116">
        <v>2076416</v>
      </c>
      <c r="E126" s="156">
        <f t="shared" si="49"/>
        <v>268.23614520087841</v>
      </c>
      <c r="F126" s="154">
        <f t="shared" si="52"/>
        <v>2076416</v>
      </c>
      <c r="G126" s="116">
        <v>5554</v>
      </c>
      <c r="H126" s="115">
        <f t="shared" si="50"/>
        <v>10149</v>
      </c>
      <c r="I126" s="141">
        <f t="shared" si="51"/>
        <v>6265</v>
      </c>
      <c r="J126" s="107">
        <v>9436</v>
      </c>
      <c r="K126" s="291">
        <v>2</v>
      </c>
    </row>
    <row r="127" spans="1:11" ht="18.75" thickBot="1" x14ac:dyDescent="0.3">
      <c r="A127" s="169" t="s">
        <v>113</v>
      </c>
      <c r="B127" s="157">
        <v>14257</v>
      </c>
      <c r="C127" s="158">
        <v>26609</v>
      </c>
      <c r="D127" s="157">
        <v>3488316</v>
      </c>
      <c r="E127" s="202">
        <f t="shared" si="49"/>
        <v>244.67391456828224</v>
      </c>
      <c r="F127" s="154">
        <f t="shared" si="52"/>
        <v>3488316</v>
      </c>
      <c r="G127" s="157">
        <v>8789</v>
      </c>
      <c r="H127" s="298">
        <f t="shared" si="50"/>
        <v>17820</v>
      </c>
      <c r="I127" s="145">
        <f t="shared" si="51"/>
        <v>10498</v>
      </c>
      <c r="J127" s="292">
        <v>16111</v>
      </c>
      <c r="K127" s="293">
        <v>0</v>
      </c>
    </row>
    <row r="128" spans="1:11" ht="18.75" thickBot="1" x14ac:dyDescent="0.3">
      <c r="A128" s="84" t="s">
        <v>48</v>
      </c>
      <c r="B128" s="131">
        <f t="shared" ref="B128:K128" si="53">SUM(B120:B127)</f>
        <v>63857</v>
      </c>
      <c r="C128" s="131">
        <f t="shared" si="53"/>
        <v>121847</v>
      </c>
      <c r="D128" s="131">
        <f t="shared" si="53"/>
        <v>16017152</v>
      </c>
      <c r="E128" s="90">
        <f t="shared" si="53"/>
        <v>2028.5098979622417</v>
      </c>
      <c r="F128" s="132">
        <f>SUM(F120:F127)</f>
        <v>16017152</v>
      </c>
      <c r="G128" s="135">
        <f t="shared" si="53"/>
        <v>39872</v>
      </c>
      <c r="H128" s="135">
        <f t="shared" si="53"/>
        <v>81975</v>
      </c>
      <c r="I128" s="336">
        <f>SUM(I120:I127)</f>
        <v>48703</v>
      </c>
      <c r="J128" s="416">
        <f t="shared" si="53"/>
        <v>73138</v>
      </c>
      <c r="K128" s="290">
        <f t="shared" si="53"/>
        <v>6</v>
      </c>
    </row>
    <row r="129" spans="1:11" ht="18.75" thickBot="1" x14ac:dyDescent="0.3">
      <c r="A129" s="146"/>
      <c r="B129" s="147"/>
      <c r="C129" s="147"/>
      <c r="D129" s="147"/>
      <c r="E129" s="148"/>
      <c r="F129" s="147"/>
      <c r="G129" s="137"/>
      <c r="H129" s="137"/>
      <c r="I129" s="81"/>
      <c r="J129" s="81"/>
      <c r="K129" s="81"/>
    </row>
    <row r="130" spans="1:11" ht="18.75" thickBot="1" x14ac:dyDescent="0.3">
      <c r="A130" s="177" t="s">
        <v>114</v>
      </c>
      <c r="B130" s="133">
        <f>SUM(B128+B117+B100+B88+B75+B66+B56+B46+B31+B15)</f>
        <v>666055</v>
      </c>
      <c r="C130" s="133">
        <f t="shared" ref="C130:K130" si="54">SUM(C128+C117+C100+C88+C75+C66+C56+C46+C31+C15)</f>
        <v>1299476</v>
      </c>
      <c r="D130" s="133">
        <f t="shared" si="54"/>
        <v>169878257</v>
      </c>
      <c r="E130" s="133">
        <f t="shared" si="54"/>
        <v>21057.991733995561</v>
      </c>
      <c r="F130" s="132">
        <f t="shared" si="54"/>
        <v>190735590</v>
      </c>
      <c r="G130" s="132">
        <f t="shared" si="54"/>
        <v>368515</v>
      </c>
      <c r="H130" s="132">
        <f t="shared" si="54"/>
        <v>930961</v>
      </c>
      <c r="I130" s="131">
        <f t="shared" si="54"/>
        <v>565017</v>
      </c>
      <c r="J130" s="187">
        <f t="shared" si="54"/>
        <v>734370</v>
      </c>
      <c r="K130" s="178">
        <f t="shared" si="54"/>
        <v>89</v>
      </c>
    </row>
    <row r="132" spans="1:11" x14ac:dyDescent="0.2">
      <c r="B132" s="180"/>
    </row>
    <row r="133" spans="1:11" x14ac:dyDescent="0.2">
      <c r="B133" s="180"/>
    </row>
  </sheetData>
  <mergeCells count="4">
    <mergeCell ref="C4:F4"/>
    <mergeCell ref="D1:F1"/>
    <mergeCell ref="C2:F2"/>
    <mergeCell ref="C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</sheetPr>
  <dimension ref="A1:O132"/>
  <sheetViews>
    <sheetView workbookViewId="0">
      <selection activeCell="K20" sqref="K20"/>
    </sheetView>
  </sheetViews>
  <sheetFormatPr defaultRowHeight="15" x14ac:dyDescent="0.25"/>
  <cols>
    <col min="1" max="1" width="19.5703125" style="536" bestFit="1" customWidth="1"/>
    <col min="2" max="2" width="11.42578125" style="536" bestFit="1" customWidth="1"/>
    <col min="3" max="3" width="15.7109375" style="536" customWidth="1"/>
    <col min="4" max="4" width="16" style="536" bestFit="1" customWidth="1"/>
    <col min="5" max="8" width="9.140625" style="536"/>
    <col min="9" max="9" width="10.5703125" style="536" bestFit="1" customWidth="1"/>
    <col min="10" max="10" width="11.5703125" style="536" bestFit="1" customWidth="1"/>
    <col min="11" max="11" width="18.42578125" style="536" bestFit="1" customWidth="1"/>
    <col min="12" max="16384" width="9.140625" style="536"/>
  </cols>
  <sheetData>
    <row r="1" spans="1:11" ht="15.75" x14ac:dyDescent="0.25">
      <c r="A1" s="600" t="s">
        <v>0</v>
      </c>
      <c r="B1" s="600"/>
      <c r="C1" s="600"/>
      <c r="D1" s="600"/>
    </row>
    <row r="2" spans="1:11" ht="15.75" x14ac:dyDescent="0.25">
      <c r="A2" s="600" t="s">
        <v>1</v>
      </c>
      <c r="B2" s="600"/>
      <c r="C2" s="600"/>
      <c r="D2" s="600"/>
    </row>
    <row r="3" spans="1:11" ht="18.75" x14ac:dyDescent="0.3">
      <c r="A3" s="601" t="s">
        <v>115</v>
      </c>
      <c r="B3" s="601"/>
      <c r="C3" s="601"/>
      <c r="D3" s="601"/>
    </row>
    <row r="4" spans="1:11" ht="15.75" x14ac:dyDescent="0.25">
      <c r="A4" s="600" t="s">
        <v>116</v>
      </c>
      <c r="B4" s="600"/>
      <c r="C4" s="600"/>
      <c r="D4" s="600"/>
    </row>
    <row r="5" spans="1:11" ht="16.5" thickBot="1" x14ac:dyDescent="0.3">
      <c r="A5" s="602" t="s">
        <v>148</v>
      </c>
      <c r="B5" s="602"/>
      <c r="C5" s="602"/>
      <c r="D5" s="602"/>
    </row>
    <row r="6" spans="1:11" ht="32.25" thickBot="1" x14ac:dyDescent="0.3">
      <c r="A6" s="537"/>
      <c r="B6" s="538" t="s">
        <v>2</v>
      </c>
      <c r="C6" s="539" t="s">
        <v>6</v>
      </c>
      <c r="D6" s="540" t="s">
        <v>4</v>
      </c>
    </row>
    <row r="7" spans="1:11" ht="16.5" thickBot="1" x14ac:dyDescent="0.3">
      <c r="A7" s="541" t="s">
        <v>7</v>
      </c>
      <c r="B7" s="542"/>
      <c r="C7" s="542"/>
      <c r="D7" s="543"/>
    </row>
    <row r="8" spans="1:11" ht="16.5" thickBot="1" x14ac:dyDescent="0.3">
      <c r="A8" s="544" t="s">
        <v>10</v>
      </c>
      <c r="B8" s="545">
        <f>('Octubre 14'!B8+'Noviembre 14'!B8+'Dec 14'!B8+'Ene 15'!B8+'Feb 15'!B8+'Mar 15'!B8+'Apr 15'!B8+'May 15'!B8+'Jun 15'!B8+'Jul 15'!B7+'Ago 15'!B7+'Sep 15'!B7)/12</f>
        <v>8069.583333333333</v>
      </c>
      <c r="C8" s="546">
        <f>('Octubre 14'!C8+'Noviembre 14'!C8+'Dec 14'!C8+'Ene 15'!C8+'Feb 15'!C8+'Mar 15'!C8+'Apr 15'!C8+'May 15'!C8+'Jun 15'!C8+'Jul 15'!C7+'Ago 15'!C7+'Sep 15'!C7)/12</f>
        <v>16671.916666666668</v>
      </c>
      <c r="D8" s="547">
        <f>('Octubre 14'!D8+'Noviembre 14'!D8+'Dec 14'!D8+'Ene 15'!D8+'Feb 15'!D8+'Mar 15'!D8+'Apr 15'!D8+'May 15'!D8+'Jun 15'!D8+'Jul 15'!D7+'Ago 15'!D7+'Sep 15'!D7)</f>
        <v>23432440</v>
      </c>
    </row>
    <row r="9" spans="1:11" ht="16.5" thickBot="1" x14ac:dyDescent="0.3">
      <c r="A9" s="544" t="s">
        <v>11</v>
      </c>
      <c r="B9" s="548">
        <f>('Octubre 14'!B9+'Noviembre 14'!B9+'Dec 14'!B9+'Ene 15'!B9+'Feb 15'!B9+'Mar 15'!B9+'Apr 15'!B9+'May 15'!B9+'Jun 15'!B9+'Jul 15'!B8+'Ago 15'!B8+'Sep 15'!B8)/12</f>
        <v>5774</v>
      </c>
      <c r="C9" s="549">
        <f>('Octubre 14'!C9+'Noviembre 14'!C9+'Dec 14'!C9+'Ene 15'!C9+'Feb 15'!C9+'Mar 15'!C9+'Apr 15'!C9+'May 15'!C9+'Jun 15'!C9+'Jul 15'!C8+'Ago 15'!C8+'Sep 15'!C8)/12</f>
        <v>11398.416666666666</v>
      </c>
      <c r="D9" s="550">
        <f>('Octubre 14'!D9+'Noviembre 14'!D9+'Dec 14'!D9+'Ene 15'!D9+'Feb 15'!D9+'Mar 15'!D9+'Apr 15'!D9+'May 15'!D9+'Jun 15'!D9+'Jul 15'!D8+'Ago 15'!D8+'Sep 15'!D8)</f>
        <v>16477238</v>
      </c>
    </row>
    <row r="10" spans="1:11" ht="16.5" thickBot="1" x14ac:dyDescent="0.3">
      <c r="A10" s="544" t="s">
        <v>12</v>
      </c>
      <c r="B10" s="548">
        <f>('Octubre 14'!B10+'Noviembre 14'!B10+'Dec 14'!B10+'Ene 15'!B10+'Feb 15'!B10+'Mar 15'!B10+'Apr 15'!B10+'May 15'!B10+'Jun 15'!B10+'Jul 15'!B9+'Ago 15'!B9+'Sep 15'!B9)/12</f>
        <v>6507.916666666667</v>
      </c>
      <c r="C10" s="549">
        <f>('Octubre 14'!C10+'Noviembre 14'!C10+'Dec 14'!C10+'Ene 15'!C10+'Feb 15'!C10+'Mar 15'!C10+'Apr 15'!C10+'May 15'!C10+'Jun 15'!C10+'Jul 15'!C9+'Ago 15'!C9+'Sep 15'!C9)/12</f>
        <v>12339.666666666666</v>
      </c>
      <c r="D10" s="550">
        <f>('Octubre 14'!D10+'Noviembre 14'!D10+'Dec 14'!D10+'Ene 15'!D10+'Feb 15'!D10+'Mar 15'!D10+'Apr 15'!D10+'May 15'!D10+'Jun 15'!D10+'Jul 15'!D9+'Ago 15'!D9+'Sep 15'!D9)</f>
        <v>17901915</v>
      </c>
      <c r="I10" s="551"/>
      <c r="J10" s="551"/>
      <c r="K10" s="551"/>
    </row>
    <row r="11" spans="1:11" ht="16.5" thickBot="1" x14ac:dyDescent="0.3">
      <c r="A11" s="544" t="s">
        <v>13</v>
      </c>
      <c r="B11" s="548">
        <f>('Octubre 14'!B11+'Noviembre 14'!B11+'Dec 14'!B11+'Ene 15'!B11+'Feb 15'!B11+'Mar 15'!B11+'Apr 15'!B11+'May 15'!B11+'Jun 15'!B11+'Jul 15'!B10+'Ago 15'!B10+'Sep 15'!B10)/12</f>
        <v>8492.3333333333339</v>
      </c>
      <c r="C11" s="549">
        <f>('Octubre 14'!C11+'Noviembre 14'!C11+'Dec 14'!C11+'Ene 15'!C11+'Feb 15'!C11+'Mar 15'!C11+'Apr 15'!C11+'May 15'!C11+'Jun 15'!C11+'Jul 15'!C10+'Ago 15'!C10+'Sep 15'!C10)/12</f>
        <v>16758</v>
      </c>
      <c r="D11" s="550">
        <f>('Octubre 14'!D11+'Noviembre 14'!D11+'Dec 14'!D11+'Ene 15'!D11+'Feb 15'!D11+'Mar 15'!D11+'Apr 15'!D11+'May 15'!D11+'Jun 15'!D11+'Jul 15'!D10+'Ago 15'!D10+'Sep 15'!D10)</f>
        <v>23677535</v>
      </c>
      <c r="I11" s="551"/>
      <c r="J11" s="551"/>
      <c r="K11" s="551"/>
    </row>
    <row r="12" spans="1:11" ht="16.5" thickBot="1" x14ac:dyDescent="0.3">
      <c r="A12" s="544" t="s">
        <v>14</v>
      </c>
      <c r="B12" s="548">
        <f>('Octubre 14'!B12+'Noviembre 14'!B12+'Dec 14'!B12+'Ene 15'!B12+'Feb 15'!B12+'Mar 15'!B12+'Apr 15'!B12+'May 15'!B12+'Jun 15'!B12+'Jul 15'!B11+'Ago 15'!B11+'Sep 15'!B11)/12</f>
        <v>2135.6666666666665</v>
      </c>
      <c r="C12" s="549">
        <f>('Octubre 14'!C12+'Noviembre 14'!C12+'Dec 14'!C12+'Ene 15'!C12+'Feb 15'!C12+'Mar 15'!C12+'Apr 15'!C12+'May 15'!C12+'Jun 15'!C12+'Jul 15'!C11+'Ago 15'!C11+'Sep 15'!C11)/12</f>
        <v>4466.916666666667</v>
      </c>
      <c r="D12" s="550">
        <f>('Octubre 14'!D12+'Noviembre 14'!D12+'Dec 14'!D12+'Ene 15'!D12+'Feb 15'!D12+'Mar 15'!D12+'Apr 15'!D12+'May 15'!D12+'Jun 15'!D12+'Jul 15'!D11+'Ago 15'!D11+'Sep 15'!D11)</f>
        <v>6376675</v>
      </c>
      <c r="I12" s="551"/>
      <c r="J12" s="551"/>
      <c r="K12" s="551"/>
    </row>
    <row r="13" spans="1:11" ht="16.5" thickBot="1" x14ac:dyDescent="0.3">
      <c r="A13" s="544" t="s">
        <v>15</v>
      </c>
      <c r="B13" s="548">
        <f>('Octubre 14'!B13+'Noviembre 14'!B13+'Dec 14'!B13+'Ene 15'!B13+'Feb 15'!B13+'Mar 15'!B13+'Apr 15'!B13+'May 15'!B13+'Jun 15'!B13+'Jul 15'!B12+'Ago 15'!B12+'Sep 15'!B12)/12</f>
        <v>8585.1666666666661</v>
      </c>
      <c r="C13" s="549">
        <f>('Octubre 14'!C13+'Noviembre 14'!C13+'Dec 14'!C13+'Ene 15'!C13+'Feb 15'!C13+'Mar 15'!C13+'Apr 15'!C13+'May 15'!C13+'Jun 15'!C13+'Jul 15'!C12+'Ago 15'!C12+'Sep 15'!C12)/12</f>
        <v>17823.25</v>
      </c>
      <c r="D13" s="550">
        <f>('Octubre 14'!D13+'Noviembre 14'!D13+'Dec 14'!D13+'Ene 15'!D13+'Feb 15'!D13+'Mar 15'!D13+'Apr 15'!D13+'May 15'!D13+'Jun 15'!D13+'Jul 15'!D12+'Ago 15'!D12+'Sep 15'!D12)</f>
        <v>25264107</v>
      </c>
      <c r="I13" s="551"/>
      <c r="J13" s="551"/>
      <c r="K13" s="551"/>
    </row>
    <row r="14" spans="1:11" ht="16.5" thickBot="1" x14ac:dyDescent="0.3">
      <c r="A14" s="544" t="s">
        <v>16</v>
      </c>
      <c r="B14" s="548">
        <f>('Octubre 14'!B14+'Noviembre 14'!B14+'Dec 14'!B14+'Ene 15'!B14+'Feb 15'!B14+'Mar 15'!B14+'Apr 15'!B14+'May 15'!B14+'Jun 15'!B14+'Jul 15'!B13+'Ago 15'!B13+'Sep 15'!B13)/12</f>
        <v>3101.75</v>
      </c>
      <c r="C14" s="549">
        <f>('Octubre 14'!C14+'Noviembre 14'!C14+'Dec 14'!C14+'Ene 15'!C14+'Feb 15'!C14+'Mar 15'!C14+'Apr 15'!C14+'May 15'!C14+'Jun 15'!C14+'Jul 15'!C13+'Ago 15'!C13+'Sep 15'!C13)/12</f>
        <v>5860.25</v>
      </c>
      <c r="D14" s="550">
        <f>('Octubre 14'!D14+'Noviembre 14'!D14+'Dec 14'!D14+'Ene 15'!D14+'Feb 15'!D14+'Mar 15'!D14+'Apr 15'!D14+'May 15'!D14+'Jun 15'!D14+'Jul 15'!D13+'Ago 15'!D13+'Sep 15'!D13)</f>
        <v>8305611</v>
      </c>
      <c r="I14" s="551"/>
      <c r="J14" s="551"/>
      <c r="K14" s="551"/>
    </row>
    <row r="15" spans="1:11" ht="16.5" thickBot="1" x14ac:dyDescent="0.3">
      <c r="A15" s="544" t="s">
        <v>17</v>
      </c>
      <c r="B15" s="552">
        <f>('Octubre 14'!B15+'Noviembre 14'!B15+'Dec 14'!B15+'Ene 15'!B15+'Feb 15'!B15+'Mar 15'!B15+'Apr 15'!B15+'May 15'!B15+'Jun 15'!B15+'Jul 15'!B14+'Ago 15'!B14+'Sep 15'!B14)/12</f>
        <v>10034.5</v>
      </c>
      <c r="C15" s="553">
        <f>('Octubre 14'!C15+'Noviembre 14'!C15+'Dec 14'!C15+'Ene 15'!C15+'Feb 15'!C15+'Mar 15'!C15+'Apr 15'!C15+'May 15'!C15+'Jun 15'!C15+'Jul 15'!C14+'Ago 15'!C14+'Sep 15'!C14)/12</f>
        <v>19601.333333333332</v>
      </c>
      <c r="D15" s="554">
        <f>('Octubre 14'!D15+'Noviembre 14'!D15+'Dec 14'!D15+'Ene 15'!D15+'Feb 15'!D15+'Mar 15'!D15+'Apr 15'!D15+'May 15'!D15+'Jun 15'!D15+'Jul 15'!D14+'Ago 15'!D14+'Sep 15'!D14)</f>
        <v>28289842</v>
      </c>
      <c r="I15" s="551"/>
      <c r="J15" s="551"/>
      <c r="K15" s="551"/>
    </row>
    <row r="16" spans="1:11" ht="16.5" thickBot="1" x14ac:dyDescent="0.3">
      <c r="A16" s="555" t="s">
        <v>18</v>
      </c>
      <c r="B16" s="556">
        <f>SUM(B8:B15)</f>
        <v>52700.916666666672</v>
      </c>
      <c r="C16" s="556">
        <f t="shared" ref="C16:D16" si="0">SUM(C8:C15)</f>
        <v>104919.74999999999</v>
      </c>
      <c r="D16" s="556">
        <f t="shared" si="0"/>
        <v>149725363</v>
      </c>
      <c r="I16" s="551"/>
      <c r="J16" s="551"/>
      <c r="K16" s="551"/>
    </row>
    <row r="17" spans="1:11" ht="16.5" thickBot="1" x14ac:dyDescent="0.3">
      <c r="A17" s="557"/>
      <c r="B17" s="558"/>
      <c r="C17" s="558"/>
      <c r="D17" s="559"/>
      <c r="I17" s="551"/>
      <c r="J17" s="551"/>
      <c r="K17" s="551"/>
    </row>
    <row r="18" spans="1:11" ht="16.5" thickBot="1" x14ac:dyDescent="0.3">
      <c r="A18" s="560" t="s">
        <v>19</v>
      </c>
      <c r="B18" s="561"/>
      <c r="C18" s="562"/>
      <c r="D18" s="563"/>
      <c r="I18" s="551"/>
      <c r="J18" s="551"/>
      <c r="K18" s="551"/>
    </row>
    <row r="19" spans="1:11" ht="16.5" thickBot="1" x14ac:dyDescent="0.3">
      <c r="A19" s="564" t="s">
        <v>20</v>
      </c>
      <c r="B19" s="545">
        <f>('Octubre 14'!B19+'Noviembre 14'!B19+'Dec 14'!B19+'Ene 15'!B19+'Feb 15'!B19+'Mar 15'!B19+'Apr 15'!B19+'May 15'!B19+'Jun 15'!B19+'Jul 15'!B18+'Ago 15'!B18+'Sep 15'!B18)/12</f>
        <v>14732.166666666666</v>
      </c>
      <c r="C19" s="589">
        <f>('Octubre 14'!C19+'Noviembre 14'!C19+'Dec 14'!C19+'Ene 15'!C19+'Feb 15'!C19+'Mar 15'!C19+'Apr 15'!C19+'May 15'!C19+'Jun 15'!C19+'Jul 15'!C18+'Ago 15'!C18+'Sep 15'!C18)/12</f>
        <v>27134.333333333332</v>
      </c>
      <c r="D19" s="590">
        <f>('Octubre 14'!D19+'Noviembre 14'!D19+'Dec 14'!D19+'Ene 15'!D19+'Feb 15'!D19+'Mar 15'!D19+'Apr 15'!D19+'May 15'!D19+'Jun 15'!D19+'Jul 15'!D18+'Ago 15'!D18+'Sep 15'!D18)</f>
        <v>39399451</v>
      </c>
      <c r="I19" s="551"/>
      <c r="J19" s="551"/>
      <c r="K19" s="551"/>
    </row>
    <row r="20" spans="1:11" ht="16.5" thickBot="1" x14ac:dyDescent="0.3">
      <c r="A20" s="564" t="s">
        <v>21</v>
      </c>
      <c r="B20" s="548">
        <f>('Octubre 14'!B20+'Noviembre 14'!B20+'Dec 14'!B20+'Ene 15'!B20+'Feb 15'!B20+'Mar 15'!B20+'Apr 15'!B20+'May 15'!B20+'Jun 15'!B20+'Jul 15'!B19+'Ago 15'!B19+'Sep 15'!B19)/12</f>
        <v>7373.583333333333</v>
      </c>
      <c r="C20" s="565">
        <f>('Octubre 14'!C20+'Noviembre 14'!C20+'Dec 14'!C20+'Ene 15'!C20+'Feb 15'!C20+'Mar 15'!C20+'Apr 15'!C20+'May 15'!C20+'Jun 15'!C20+'Jul 15'!C19+'Ago 15'!C19+'Sep 15'!C19)/12</f>
        <v>13207.916666666666</v>
      </c>
      <c r="D20" s="591">
        <f>('Octubre 14'!D20+'Noviembre 14'!D20+'Dec 14'!D20+'Ene 15'!D20+'Feb 15'!D20+'Mar 15'!D20+'Apr 15'!D20+'May 15'!D20+'Jun 15'!D20+'Jul 15'!D19+'Ago 15'!D19+'Sep 15'!D19)</f>
        <v>19273078</v>
      </c>
      <c r="I20" s="551"/>
      <c r="J20" s="551"/>
      <c r="K20" s="551"/>
    </row>
    <row r="21" spans="1:11" ht="16.5" thickBot="1" x14ac:dyDescent="0.3">
      <c r="A21" s="566" t="s">
        <v>22</v>
      </c>
      <c r="B21" s="548">
        <f>('Octubre 14'!B21+'Noviembre 14'!B21+'Dec 14'!B21+'Ene 15'!B21+'Feb 15'!B21+'Mar 15'!B21+'Apr 15'!B21+'May 15'!B21+'Jun 15'!B21+'Jul 15'!B20+'Ago 15'!B20+'Sep 15'!B20)/12</f>
        <v>5970.083333333333</v>
      </c>
      <c r="C21" s="565">
        <f>('Octubre 14'!C21+'Noviembre 14'!C21+'Dec 14'!C21+'Ene 15'!C21+'Feb 15'!C21+'Mar 15'!C21+'Apr 15'!C21+'May 15'!C21+'Jun 15'!C21+'Jul 15'!C20+'Ago 15'!C20+'Sep 15'!C20)/12</f>
        <v>11348.666666666666</v>
      </c>
      <c r="D21" s="591">
        <f>('Octubre 14'!D21+'Noviembre 14'!D21+'Dec 14'!D21+'Ene 15'!D21+'Feb 15'!D21+'Mar 15'!D21+'Apr 15'!D21+'May 15'!D21+'Jun 15'!D21+'Jul 15'!D20+'Ago 15'!D20+'Sep 15'!D20)</f>
        <v>16269158</v>
      </c>
    </row>
    <row r="22" spans="1:11" ht="16.5" thickBot="1" x14ac:dyDescent="0.3">
      <c r="A22" s="566" t="s">
        <v>23</v>
      </c>
      <c r="B22" s="548">
        <f>('Octubre 14'!B22+'Noviembre 14'!B22+'Dec 14'!B22+'Ene 15'!B22+'Feb 15'!B22+'Mar 15'!B22+'Apr 15'!B22+'May 15'!B22+'Jun 15'!B22+'Jul 15'!B21+'Ago 15'!B21+'Sep 15'!B21)/12</f>
        <v>7446.416666666667</v>
      </c>
      <c r="C22" s="565">
        <f>('Octubre 14'!C22+'Noviembre 14'!C22+'Dec 14'!C22+'Ene 15'!C22+'Feb 15'!C22+'Mar 15'!C22+'Apr 15'!C22+'May 15'!C22+'Jun 15'!C22+'Jul 15'!C21+'Ago 15'!C21+'Sep 15'!C21)/12</f>
        <v>14594.666666666666</v>
      </c>
      <c r="D22" s="591">
        <f>('Octubre 14'!D22+'Noviembre 14'!D22+'Dec 14'!D22+'Ene 15'!D22+'Feb 15'!D22+'Mar 15'!D22+'Apr 15'!D22+'May 15'!D22+'Jun 15'!D22+'Jul 15'!D21+'Ago 15'!D21+'Sep 15'!D21)</f>
        <v>20599139</v>
      </c>
    </row>
    <row r="23" spans="1:11" ht="16.5" thickBot="1" x14ac:dyDescent="0.3">
      <c r="A23" s="566" t="s">
        <v>24</v>
      </c>
      <c r="B23" s="548">
        <f>('Octubre 14'!B23+'Noviembre 14'!B23+'Dec 14'!B23+'Ene 15'!B23+'Feb 15'!B23+'Mar 15'!B23+'Apr 15'!B23+'May 15'!B23+'Jun 15'!B23+'Jul 15'!B22+'Ago 15'!B22+'Sep 15'!B22)/12</f>
        <v>4889.416666666667</v>
      </c>
      <c r="C23" s="565">
        <f>('Octubre 14'!C23+'Noviembre 14'!C23+'Dec 14'!C23+'Ene 15'!C23+'Feb 15'!C23+'Mar 15'!C23+'Apr 15'!C23+'May 15'!C23+'Jun 15'!C23+'Jul 15'!C22+'Ago 15'!C22+'Sep 15'!C22)/12</f>
        <v>9796.75</v>
      </c>
      <c r="D23" s="591">
        <f>('Octubre 14'!D23+'Noviembre 14'!D23+'Dec 14'!D23+'Ene 15'!D23+'Feb 15'!D23+'Mar 15'!D23+'Apr 15'!D23+'May 15'!D23+'Jun 15'!D23+'Jul 15'!D22+'Ago 15'!D22+'Sep 15'!D22)</f>
        <v>13853471</v>
      </c>
    </row>
    <row r="24" spans="1:11" ht="16.5" thickBot="1" x14ac:dyDescent="0.3">
      <c r="A24" s="566" t="s">
        <v>25</v>
      </c>
      <c r="B24" s="548">
        <f>('Octubre 14'!B24+'Noviembre 14'!B24+'Dec 14'!B24+'Ene 15'!B24+'Feb 15'!B24+'Mar 15'!B24+'Apr 15'!B24+'May 15'!B24+'Jun 15'!B24+'Jul 15'!B23+'Ago 15'!B23+'Sep 15'!B23)/12</f>
        <v>3356.6666666666665</v>
      </c>
      <c r="C24" s="565">
        <f>('Octubre 14'!C24+'Noviembre 14'!C24+'Dec 14'!C24+'Ene 15'!C24+'Feb 15'!C24+'Mar 15'!C24+'Apr 15'!C24+'May 15'!C24+'Jun 15'!C24+'Jul 15'!C23+'Ago 15'!C23+'Sep 15'!C23)/12</f>
        <v>6752.25</v>
      </c>
      <c r="D24" s="591">
        <f>('Octubre 14'!D24+'Noviembre 14'!D24+'Dec 14'!D24+'Ene 15'!D24+'Feb 15'!D24+'Mar 15'!D24+'Apr 15'!D24+'May 15'!D24+'Jun 15'!D24+'Jul 15'!D23+'Ago 15'!D23+'Sep 15'!D23)</f>
        <v>9678230</v>
      </c>
    </row>
    <row r="25" spans="1:11" ht="16.5" thickBot="1" x14ac:dyDescent="0.3">
      <c r="A25" s="566" t="s">
        <v>26</v>
      </c>
      <c r="B25" s="548">
        <f>('Octubre 14'!B25+'Noviembre 14'!B25+'Dec 14'!B25+'Ene 15'!B25+'Feb 15'!B25+'Mar 15'!B25+'Apr 15'!B25+'May 15'!B25+'Jun 15'!B25+'Jul 15'!B24+'Ago 15'!B24+'Sep 15'!B24)/12</f>
        <v>8550.4166666666661</v>
      </c>
      <c r="C25" s="565">
        <f>('Octubre 14'!C25+'Noviembre 14'!C25+'Dec 14'!C25+'Ene 15'!C25+'Feb 15'!C25+'Mar 15'!C25+'Apr 15'!C25+'May 15'!C25+'Jun 15'!C25+'Jul 15'!C24+'Ago 15'!C24+'Sep 15'!C24)/12</f>
        <v>16538.666666666668</v>
      </c>
      <c r="D25" s="591">
        <f>('Octubre 14'!D25+'Noviembre 14'!D25+'Dec 14'!D25+'Ene 15'!D25+'Feb 15'!D25+'Mar 15'!D25+'Apr 15'!D25+'May 15'!D25+'Jun 15'!D25+'Jul 15'!D24+'Ago 15'!D24+'Sep 15'!D24)</f>
        <v>23731992</v>
      </c>
    </row>
    <row r="26" spans="1:11" ht="16.5" thickBot="1" x14ac:dyDescent="0.3">
      <c r="A26" s="566" t="s">
        <v>27</v>
      </c>
      <c r="B26" s="548">
        <f>('Octubre 14'!B26+'Noviembre 14'!B26+'Dec 14'!B26+'Ene 15'!B26+'Feb 15'!B26+'Mar 15'!B26+'Apr 15'!B26+'May 15'!B26+'Jun 15'!B26+'Jul 15'!B25+'Ago 15'!B25+'Sep 15'!B25)/12</f>
        <v>7733.916666666667</v>
      </c>
      <c r="C26" s="565">
        <f>('Octubre 14'!C26+'Noviembre 14'!C26+'Dec 14'!C26+'Ene 15'!C26+'Feb 15'!C26+'Mar 15'!C26+'Apr 15'!C26+'May 15'!C26+'Jun 15'!C26+'Jul 15'!C25+'Ago 15'!C25+'Sep 15'!C25)/12</f>
        <v>15815.75</v>
      </c>
      <c r="D26" s="591">
        <f>('Octubre 14'!D26+'Noviembre 14'!D26+'Dec 14'!D26+'Ene 15'!D26+'Feb 15'!D26+'Mar 15'!D26+'Apr 15'!D26+'May 15'!D26+'Jun 15'!D26+'Jul 15'!D25+'Ago 15'!D25+'Sep 15'!D25)</f>
        <v>22672183</v>
      </c>
    </row>
    <row r="27" spans="1:11" ht="16.5" thickBot="1" x14ac:dyDescent="0.3">
      <c r="A27" s="566" t="s">
        <v>28</v>
      </c>
      <c r="B27" s="548">
        <f>('Octubre 14'!B27+'Noviembre 14'!B27+'Dec 14'!B27+'Ene 15'!B27+'Feb 15'!B27+'Mar 15'!B27+'Apr 15'!B27+'May 15'!B27+'Jun 15'!B27+'Jul 15'!B26+'Ago 15'!B26+'Sep 15'!B26)/12</f>
        <v>9720.9166666666661</v>
      </c>
      <c r="C27" s="565">
        <f>('Octubre 14'!C27+'Noviembre 14'!C27+'Dec 14'!C27+'Ene 15'!C27+'Feb 15'!C27+'Mar 15'!C27+'Apr 15'!C27+'May 15'!C27+'Jun 15'!C27+'Jul 15'!C26+'Ago 15'!C26+'Sep 15'!C26)/12</f>
        <v>18512.166666666668</v>
      </c>
      <c r="D27" s="591">
        <f>('Octubre 14'!D27+'Noviembre 14'!D27+'Dec 14'!D27+'Ene 15'!D27+'Feb 15'!D27+'Mar 15'!D27+'Apr 15'!D27+'May 15'!D27+'Jun 15'!D27+'Jul 15'!D26+'Ago 15'!D26+'Sep 15'!D26)</f>
        <v>26424739</v>
      </c>
    </row>
    <row r="28" spans="1:11" ht="16.5" thickBot="1" x14ac:dyDescent="0.3">
      <c r="A28" s="566" t="s">
        <v>29</v>
      </c>
      <c r="B28" s="548">
        <f>('Octubre 14'!B28+'Noviembre 14'!B28+'Dec 14'!B28+'Ene 15'!B28+'Feb 15'!B28+'Mar 15'!B28+'Apr 15'!B28+'May 15'!B28+'Jun 15'!B28+'Jul 15'!B27+'Ago 15'!B27+'Sep 15'!B27)/12</f>
        <v>6929.25</v>
      </c>
      <c r="C28" s="565">
        <f>('Octubre 14'!C28+'Noviembre 14'!C28+'Dec 14'!C28+'Ene 15'!C28+'Feb 15'!C28+'Mar 15'!C28+'Apr 15'!C28+'May 15'!C28+'Jun 15'!C28+'Jul 15'!C27+'Ago 15'!C27+'Sep 15'!C27)/12</f>
        <v>14545.416666666666</v>
      </c>
      <c r="D28" s="591">
        <f>('Octubre 14'!D28+'Noviembre 14'!D28+'Dec 14'!D28+'Ene 15'!D28+'Feb 15'!D28+'Mar 15'!D28+'Apr 15'!D28+'May 15'!D28+'Jun 15'!D28+'Jul 15'!D27+'Ago 15'!D27+'Sep 15'!D27)</f>
        <v>20588427</v>
      </c>
    </row>
    <row r="29" spans="1:11" ht="16.5" thickBot="1" x14ac:dyDescent="0.3">
      <c r="A29" s="566" t="s">
        <v>30</v>
      </c>
      <c r="B29" s="548">
        <f>('Octubre 14'!B29+'Noviembre 14'!B29+'Dec 14'!B29+'Ene 15'!B29+'Feb 15'!B29+'Mar 15'!B29+'Apr 15'!B29+'May 15'!B29+'Jun 15'!B29+'Jul 15'!B28+'Ago 15'!B28+'Sep 15'!B28)/12</f>
        <v>5649.666666666667</v>
      </c>
      <c r="C29" s="565">
        <f>('Octubre 14'!C29+'Noviembre 14'!C29+'Dec 14'!C29+'Ene 15'!C29+'Feb 15'!C29+'Mar 15'!C29+'Apr 15'!C29+'May 15'!C29+'Jun 15'!C29+'Jul 15'!C28+'Ago 15'!C28+'Sep 15'!C28)/12</f>
        <v>11351.916666666666</v>
      </c>
      <c r="D29" s="591">
        <f>('Octubre 14'!D29+'Noviembre 14'!D29+'Dec 14'!D29+'Ene 15'!D29+'Feb 15'!D29+'Mar 15'!D29+'Apr 15'!D29+'May 15'!D29+'Jun 15'!D29+'Jul 15'!D28+'Ago 15'!D28+'Sep 15'!D28)</f>
        <v>16028783</v>
      </c>
    </row>
    <row r="30" spans="1:11" ht="16.5" thickBot="1" x14ac:dyDescent="0.3">
      <c r="A30" s="566" t="s">
        <v>31</v>
      </c>
      <c r="B30" s="548">
        <f>('Octubre 14'!B30+'Noviembre 14'!B30+'Dec 14'!B30+'Ene 15'!B30+'Feb 15'!B30+'Mar 15'!B30+'Apr 15'!B30+'May 15'!B30+'Jun 15'!B30+'Jul 15'!B29+'Ago 15'!B29+'Sep 15'!B29)/12</f>
        <v>5399.583333333333</v>
      </c>
      <c r="C30" s="565">
        <f>('Octubre 14'!C30+'Noviembre 14'!C30+'Dec 14'!C30+'Ene 15'!C30+'Feb 15'!C30+'Mar 15'!C30+'Apr 15'!C30+'May 15'!C30+'Jun 15'!C30+'Jul 15'!C29+'Ago 15'!C29+'Sep 15'!C29)/12</f>
        <v>10998.333333333334</v>
      </c>
      <c r="D30" s="591">
        <f>('Octubre 14'!D30+'Noviembre 14'!D30+'Dec 14'!D30+'Ene 15'!D30+'Feb 15'!D30+'Mar 15'!D30+'Apr 15'!D30+'May 15'!D30+'Jun 15'!D30+'Jul 15'!D29+'Ago 15'!D29+'Sep 15'!D29)</f>
        <v>15834116</v>
      </c>
    </row>
    <row r="31" spans="1:11" ht="16.5" thickBot="1" x14ac:dyDescent="0.3">
      <c r="A31" s="566" t="s">
        <v>32</v>
      </c>
      <c r="B31" s="552">
        <f>('Octubre 14'!B31+'Noviembre 14'!B31+'Dec 14'!B31+'Ene 15'!B31+'Feb 15'!B31+'Mar 15'!B31+'Apr 15'!B31+'May 15'!B31+'Jun 15'!B31+'Jul 15'!B30+'Ago 15'!B30+'Sep 15'!B30)/12</f>
        <v>1999.3333333333333</v>
      </c>
      <c r="C31" s="592">
        <f>('Octubre 14'!C31+'Noviembre 14'!C31+'Dec 14'!C31+'Ene 15'!C31+'Feb 15'!C31+'Mar 15'!C31+'Apr 15'!C31+'May 15'!C31+'Jun 15'!C31+'Jul 15'!C30+'Ago 15'!C30+'Sep 15'!C30)/12</f>
        <v>4047.8333333333335</v>
      </c>
      <c r="D31" s="593">
        <f>('Octubre 14'!D31+'Noviembre 14'!D31+'Dec 14'!D31+'Ene 15'!D31+'Feb 15'!D31+'Mar 15'!D31+'Apr 15'!D31+'May 15'!D31+'Jun 15'!D31+'Jul 15'!D30+'Ago 15'!D30+'Sep 15'!D30)</f>
        <v>5837204</v>
      </c>
    </row>
    <row r="32" spans="1:11" ht="16.5" thickBot="1" x14ac:dyDescent="0.3">
      <c r="A32" s="555" t="s">
        <v>33</v>
      </c>
      <c r="B32" s="567">
        <f>SUM(B19:B31)</f>
        <v>89751.416666666657</v>
      </c>
      <c r="C32" s="567">
        <f t="shared" ref="C32:D32" si="1">SUM(C19:C31)</f>
        <v>174644.66666666666</v>
      </c>
      <c r="D32" s="567">
        <f t="shared" si="1"/>
        <v>250189971</v>
      </c>
    </row>
    <row r="33" spans="1:5" ht="16.5" thickBot="1" x14ac:dyDescent="0.3">
      <c r="A33" s="557"/>
      <c r="B33" s="568"/>
      <c r="C33" s="568"/>
      <c r="D33" s="559"/>
      <c r="E33" s="569"/>
    </row>
    <row r="34" spans="1:5" ht="16.5" thickBot="1" x14ac:dyDescent="0.3">
      <c r="A34" s="541" t="s">
        <v>34</v>
      </c>
      <c r="B34" s="570"/>
      <c r="C34" s="570"/>
      <c r="D34" s="571"/>
    </row>
    <row r="35" spans="1:5" ht="16.5" thickBot="1" x14ac:dyDescent="0.3">
      <c r="A35" s="566" t="s">
        <v>35</v>
      </c>
      <c r="B35" s="545">
        <f>('Octubre 14'!B35+'Noviembre 14'!B35+'Dec 14'!B35+'Ene 15'!B35+'Feb 15'!B35+'Mar 15'!B35+'Apr 15'!B35+'May 15'!B35+'Jun 15'!B35+'Jul 15'!B34+'Ago 15'!B34+'Sep 15'!B34)/12</f>
        <v>11484.25</v>
      </c>
      <c r="C35" s="589">
        <f>('Octubre 14'!C35+'Noviembre 14'!C35+'Dec 14'!C35+'Ene 15'!C35+'Feb 15'!C35+'Mar 15'!C35+'Apr 15'!C35+'May 15'!C35+'Jun 15'!C35+'Jul 15'!C34+'Ago 15'!C34+'Sep 15'!C34)/12</f>
        <v>21824</v>
      </c>
      <c r="D35" s="590">
        <v>31118329</v>
      </c>
    </row>
    <row r="36" spans="1:5" ht="16.5" thickBot="1" x14ac:dyDescent="0.3">
      <c r="A36" s="566" t="s">
        <v>36</v>
      </c>
      <c r="B36" s="548">
        <f>('Octubre 14'!B36+'Noviembre 14'!B36+'Dec 14'!B36+'Ene 15'!B36+'Feb 15'!B36+'Mar 15'!B36+'Apr 15'!B36+'May 15'!B36+'Jun 15'!B36+'Jul 15'!B35+'Ago 15'!B35+'Sep 15'!B35)/12</f>
        <v>15566.666666666666</v>
      </c>
      <c r="C36" s="565">
        <f>('Octubre 14'!C36+'Noviembre 14'!C36+'Dec 14'!C36+'Ene 15'!C36+'Feb 15'!C36+'Mar 15'!C36+'Apr 15'!C36+'May 15'!C36+'Jun 15'!C36+'Jul 15'!C35+'Ago 15'!C35+'Sep 15'!C35)/12</f>
        <v>31122</v>
      </c>
      <c r="D36" s="591">
        <v>43801367</v>
      </c>
    </row>
    <row r="37" spans="1:5" ht="16.5" thickBot="1" x14ac:dyDescent="0.3">
      <c r="A37" s="566" t="s">
        <v>38</v>
      </c>
      <c r="B37" s="548">
        <f>('Octubre 14'!B37+'Noviembre 14'!B37+'Dec 14'!B37+'Ene 15'!B37+'Feb 15'!B37+'Mar 15'!B37+'Apr 15'!B37+'May 15'!B37+'Jun 15'!B37+'Jul 15'!B36+'Ago 15'!B36+'Sep 15'!B36)/12</f>
        <v>5407.5</v>
      </c>
      <c r="C37" s="565">
        <f>('Octubre 14'!C37+'Noviembre 14'!C37+'Dec 14'!C37+'Ene 15'!C37+'Feb 15'!C37+'Mar 15'!C37+'Apr 15'!C37+'May 15'!C37+'Jun 15'!C37+'Jul 15'!C36+'Ago 15'!C36+'Sep 15'!C36)/12</f>
        <v>18752.583333333332</v>
      </c>
      <c r="D37" s="591">
        <f>('Octubre 14'!D37+'Noviembre 14'!D37+'Dec 14'!D37+'Ene 15'!D37+'Feb 15'!D37+'Mar 15'!D37+'Apr 15'!D37+'May 15'!D37+'Jun 15'!D37+'Jul 15'!D36+'Ago 15'!D36+'Sep 15'!D36)</f>
        <v>15686116</v>
      </c>
    </row>
    <row r="38" spans="1:5" ht="16.5" thickBot="1" x14ac:dyDescent="0.3">
      <c r="A38" s="566" t="s">
        <v>39</v>
      </c>
      <c r="B38" s="548">
        <f>('Octubre 14'!B38+'Noviembre 14'!B38+'Dec 14'!B38+'Ene 15'!B38+'Feb 15'!B38+'Mar 15'!B38+'Apr 15'!B38+'May 15'!B38+'Jun 15'!B38+'Jul 15'!B37+'Ago 15'!B37+'Sep 15'!B37)/12</f>
        <v>8394.4166666666661</v>
      </c>
      <c r="C38" s="565">
        <f>('Octubre 14'!C38+'Noviembre 14'!C38+'Dec 14'!C38+'Ene 15'!C38+'Feb 15'!C38+'Mar 15'!C38+'Apr 15'!C38+'May 15'!C38+'Jun 15'!C38+'Jul 15'!C37+'Ago 15'!C37+'Sep 15'!C37)/12</f>
        <v>17130.583333333332</v>
      </c>
      <c r="D38" s="591">
        <f>('Octubre 14'!D38+'Noviembre 14'!D38+'Dec 14'!D38+'Ene 15'!D38+'Feb 15'!D38+'Mar 15'!D38+'Apr 15'!D38+'May 15'!D38+'Jun 15'!D38+'Jul 15'!D37+'Ago 15'!D37+'Sep 15'!D37)</f>
        <v>24196829</v>
      </c>
    </row>
    <row r="39" spans="1:5" ht="16.5" thickBot="1" x14ac:dyDescent="0.3">
      <c r="A39" s="566" t="s">
        <v>40</v>
      </c>
      <c r="B39" s="548">
        <f>('Octubre 14'!B39+'Noviembre 14'!B39+'Dec 14'!B39+'Ene 15'!B39+'Feb 15'!B39+'Mar 15'!B39+'Apr 15'!B39+'May 15'!B39+'Jun 15'!B39+'Jul 15'!B38+'Ago 15'!B38+'Sep 15'!B38)/12</f>
        <v>5775.583333333333</v>
      </c>
      <c r="C39" s="565">
        <f>('Octubre 14'!C39+'Noviembre 14'!C39+'Dec 14'!C39+'Ene 15'!C39+'Feb 15'!C39+'Mar 15'!C39+'Apr 15'!C39+'May 15'!C39+'Jun 15'!C39+'Jul 15'!C38+'Ago 15'!C38+'Sep 15'!C38)/12</f>
        <v>11313.666666666666</v>
      </c>
      <c r="D39" s="591">
        <f>('Octubre 14'!D39+'Noviembre 14'!D39+'Dec 14'!D39+'Ene 15'!D39+'Feb 15'!D39+'Mar 15'!D39+'Apr 15'!D39+'May 15'!D39+'Jun 15'!D39+'Jul 15'!D38+'Ago 15'!D38+'Sep 15'!D38)</f>
        <v>15978340</v>
      </c>
    </row>
    <row r="40" spans="1:5" ht="16.5" thickBot="1" x14ac:dyDescent="0.3">
      <c r="A40" s="566" t="s">
        <v>41</v>
      </c>
      <c r="B40" s="548">
        <f>('Octubre 14'!B40+'Noviembre 14'!B40+'Dec 14'!B40+'Ene 15'!B40+'Feb 15'!B40+'Mar 15'!B40+'Apr 15'!B40+'May 15'!B40+'Jun 15'!B40+'Jul 15'!B39+'Ago 15'!B39+'Sep 15'!B39)/12</f>
        <v>7463</v>
      </c>
      <c r="C40" s="565">
        <f>('Octubre 14'!C40+'Noviembre 14'!C40+'Dec 14'!C40+'Ene 15'!C40+'Feb 15'!C40+'Mar 15'!C40+'Apr 15'!C40+'May 15'!C40+'Jun 15'!C40+'Jul 15'!C39+'Ago 15'!C39+'Sep 15'!C39)/12</f>
        <v>15468.083333333334</v>
      </c>
      <c r="D40" s="591">
        <f>('Octubre 14'!D40+'Noviembre 14'!D40+'Dec 14'!D40+'Ene 15'!D40+'Feb 15'!D40+'Mar 15'!D40+'Apr 15'!D40+'May 15'!D40+'Jun 15'!D40+'Jul 15'!D39+'Ago 15'!D39+'Sep 15'!D39)</f>
        <v>21830169</v>
      </c>
    </row>
    <row r="41" spans="1:5" ht="16.5" thickBot="1" x14ac:dyDescent="0.3">
      <c r="A41" s="566" t="s">
        <v>42</v>
      </c>
      <c r="B41" s="548">
        <f>('Octubre 14'!B41+'Noviembre 14'!B41+'Dec 14'!B41+'Ene 15'!B41+'Feb 15'!B41+'Mar 15'!B41+'Apr 15'!B41+'May 15'!B41+'Jun 15'!B41+'Jul 15'!B40+'Ago 15'!B40+'Sep 15'!B40)/12</f>
        <v>10028.75</v>
      </c>
      <c r="C41" s="565">
        <f>('Octubre 14'!C41+'Noviembre 14'!C41+'Dec 14'!C41+'Ene 15'!C41+'Feb 15'!C41+'Mar 15'!C41+'Apr 15'!C41+'May 15'!C41+'Jun 15'!C41+'Jul 15'!C40+'Ago 15'!C40+'Sep 15'!C40)/12</f>
        <v>20600.333333333332</v>
      </c>
      <c r="D41" s="591">
        <f>('Octubre 14'!D41+'Noviembre 14'!D41+'Dec 14'!D41+'Ene 15'!D41+'Feb 15'!D41+'Mar 15'!D41+'Apr 15'!D41+'May 15'!D41+'Jun 15'!D41+'Jul 15'!D40+'Ago 15'!D40+'Sep 15'!D40)</f>
        <v>28970517</v>
      </c>
    </row>
    <row r="42" spans="1:5" ht="16.5" thickBot="1" x14ac:dyDescent="0.3">
      <c r="A42" s="566" t="s">
        <v>43</v>
      </c>
      <c r="B42" s="548">
        <f>('Octubre 14'!B42+'Noviembre 14'!B42+'Dec 14'!B42+'Ene 15'!B42+'Feb 15'!B42+'Mar 15'!B42+'Apr 15'!B42+'May 15'!B42+'Jun 15'!B42+'Jul 15'!B41+'Ago 15'!B41+'Sep 15'!B41)/12</f>
        <v>6940.166666666667</v>
      </c>
      <c r="C42" s="565">
        <f>('Octubre 14'!C42+'Noviembre 14'!C42+'Dec 14'!C42+'Ene 15'!C42+'Feb 15'!C42+'Mar 15'!C42+'Apr 15'!C42+'May 15'!C42+'Jun 15'!C42+'Jul 15'!C41+'Ago 15'!C41+'Sep 15'!C41)/12</f>
        <v>13689.583333333334</v>
      </c>
      <c r="D42" s="591">
        <f>('Octubre 14'!D42+'Noviembre 14'!D42+'Dec 14'!D42+'Ene 15'!D42+'Feb 15'!D42+'Mar 15'!D42+'Apr 15'!D42+'May 15'!D42+'Jun 15'!D42+'Jul 15'!D41+'Ago 15'!D41+'Sep 15'!D41)</f>
        <v>19317293</v>
      </c>
    </row>
    <row r="43" spans="1:5" ht="16.5" thickBot="1" x14ac:dyDescent="0.3">
      <c r="A43" s="566" t="s">
        <v>44</v>
      </c>
      <c r="B43" s="548">
        <f>('Octubre 14'!B43+'Noviembre 14'!B43+'Dec 14'!B43+'Ene 15'!B43+'Feb 15'!B43+'Mar 15'!B43+'Apr 15'!B43+'May 15'!B43+'Jun 15'!B43+'Jul 15'!B42+'Ago 15'!B42+'Sep 15'!B42)/12</f>
        <v>5247.083333333333</v>
      </c>
      <c r="C43" s="565">
        <f>('Octubre 14'!C43+'Noviembre 14'!C43+'Dec 14'!C43+'Ene 15'!C43+'Feb 15'!C43+'Mar 15'!C43+'Apr 15'!C43+'May 15'!C43+'Jun 15'!C43+'Jul 15'!C42+'Ago 15'!C42+'Sep 15'!C42)/12</f>
        <v>10092.166666666666</v>
      </c>
      <c r="D43" s="591">
        <f>('Octubre 14'!D43+'Noviembre 14'!D43+'Dec 14'!D43+'Ene 15'!D43+'Feb 15'!D43+'Mar 15'!D43+'Apr 15'!D43+'May 15'!D43+'Jun 15'!D43+'Jul 15'!D42+'Ago 15'!D42+'Sep 15'!D42)</f>
        <v>14232945</v>
      </c>
    </row>
    <row r="44" spans="1:5" ht="16.5" thickBot="1" x14ac:dyDescent="0.3">
      <c r="A44" s="566" t="s">
        <v>45</v>
      </c>
      <c r="B44" s="548">
        <f>('Octubre 14'!B44+'Noviembre 14'!B44+'Dec 14'!B44+'Ene 15'!B44+'Feb 15'!B44+'Mar 15'!B44+'Apr 15'!B44+'May 15'!B44+'Jun 15'!B44+'Jul 15'!B43+'Ago 15'!B43+'Sep 15'!B43)/12</f>
        <v>7829.333333333333</v>
      </c>
      <c r="C44" s="565">
        <f>('Octubre 14'!C44+'Noviembre 14'!C44+'Dec 14'!C44+'Ene 15'!C44+'Feb 15'!C44+'Mar 15'!C44+'Apr 15'!C44+'May 15'!C44+'Jun 15'!C44+'Jul 15'!C43+'Ago 15'!C43+'Sep 15'!C43)/12</f>
        <v>15882.416666666666</v>
      </c>
      <c r="D44" s="591">
        <f>('Octubre 14'!D44+'Noviembre 14'!D44+'Dec 14'!D44+'Ene 15'!D44+'Feb 15'!D44+'Mar 15'!D44+'Apr 15'!D44+'May 15'!D44+'Jun 15'!D44+'Jul 15'!D43+'Ago 15'!D43+'Sep 15'!D43)</f>
        <v>22447672</v>
      </c>
    </row>
    <row r="45" spans="1:5" ht="16.5" thickBot="1" x14ac:dyDescent="0.3">
      <c r="A45" s="566" t="s">
        <v>46</v>
      </c>
      <c r="B45" s="548">
        <f>('Octubre 14'!B45+'Noviembre 14'!B45+'Dec 14'!B45+'Ene 15'!B45+'Feb 15'!B45+'Mar 15'!B45+'Apr 15'!B45+'May 15'!B45+'Jun 15'!B45+'Jul 15'!B44+'Ago 15'!B44+'Sep 15'!B44)/12</f>
        <v>6763.583333333333</v>
      </c>
      <c r="C45" s="565">
        <f>('Octubre 14'!C45+'Noviembre 14'!C45+'Dec 14'!C45+'Ene 15'!C45+'Feb 15'!C45+'Mar 15'!C45+'Apr 15'!C45+'May 15'!C45+'Jun 15'!C45+'Jul 15'!C44+'Ago 15'!C44+'Sep 15'!C44)/12</f>
        <v>13288.5</v>
      </c>
      <c r="D45" s="591">
        <f>('Octubre 14'!D45+'Noviembre 14'!D45+'Dec 14'!D45+'Ene 15'!D45+'Feb 15'!D45+'Mar 15'!D45+'Apr 15'!D45+'May 15'!D45+'Jun 15'!D45+'Jul 15'!D44+'Ago 15'!D44+'Sep 15'!D44)</f>
        <v>18989096</v>
      </c>
    </row>
    <row r="46" spans="1:5" ht="16.5" thickBot="1" x14ac:dyDescent="0.3">
      <c r="A46" s="566" t="s">
        <v>47</v>
      </c>
      <c r="B46" s="552">
        <f>('Octubre 14'!B46+'Noviembre 14'!B46+'Dec 14'!B46+'Ene 15'!B46+'Feb 15'!B46+'Mar 15'!B46+'Apr 15'!B46+'May 15'!B46+'Jun 15'!B46+'Jul 15'!B45+'Ago 15'!B45+'Sep 15'!B45)/12</f>
        <v>4720.333333333333</v>
      </c>
      <c r="C46" s="592">
        <f>('Octubre 14'!C46+'Noviembre 14'!C46+'Dec 14'!C46+'Ene 15'!C46+'Feb 15'!C46+'Mar 15'!C46+'Apr 15'!C46+'May 15'!C46+'Jun 15'!C46+'Jul 15'!C45+'Ago 15'!C45+'Sep 15'!C45)/12</f>
        <v>9102.9166666666661</v>
      </c>
      <c r="D46" s="593">
        <f>('Octubre 14'!D46+'Noviembre 14'!D46+'Dec 14'!D46+'Ene 15'!D46+'Feb 15'!D46+'Mar 15'!D46+'Apr 15'!D46+'May 15'!D46+'Jun 15'!D46+'Jul 15'!D45+'Ago 15'!D45+'Sep 15'!D45)</f>
        <v>12806046</v>
      </c>
    </row>
    <row r="47" spans="1:5" ht="16.5" thickBot="1" x14ac:dyDescent="0.3">
      <c r="A47" s="555" t="s">
        <v>48</v>
      </c>
      <c r="B47" s="567">
        <f>SUM(B35:B46)</f>
        <v>95620.666666666642</v>
      </c>
      <c r="C47" s="567">
        <f>SUM(C35:C46)</f>
        <v>198266.83333333331</v>
      </c>
      <c r="D47" s="567">
        <f>SUM(D35:D46)</f>
        <v>269374719</v>
      </c>
    </row>
    <row r="48" spans="1:5" ht="16.5" thickBot="1" x14ac:dyDescent="0.3">
      <c r="A48" s="572"/>
      <c r="B48" s="573"/>
      <c r="C48" s="573"/>
      <c r="D48" s="574"/>
    </row>
    <row r="49" spans="1:4" ht="16.5" thickBot="1" x14ac:dyDescent="0.3">
      <c r="A49" s="541" t="s">
        <v>49</v>
      </c>
      <c r="B49" s="570"/>
      <c r="C49" s="570"/>
      <c r="D49" s="571"/>
    </row>
    <row r="50" spans="1:4" ht="16.5" thickBot="1" x14ac:dyDescent="0.3">
      <c r="A50" s="566" t="s">
        <v>50</v>
      </c>
      <c r="B50" s="565">
        <f>('Octubre 14'!B50+'Noviembre 14'!B50+'Dec 14'!B50+'Ene 15'!B50+'Feb 15'!B50+'Mar 15'!B50+'Apr 15'!B50+'May 15'!B50+'Jun 15'!B50+'Jul 15'!B49+'Ago 15'!B49+'Sep 15'!B49)/12</f>
        <v>5526.416666666667</v>
      </c>
      <c r="C50" s="565">
        <f>('Octubre 14'!C50+'Noviembre 14'!C50+'Dec 14'!C50+'Ene 15'!C50+'Feb 15'!C50+'Mar 15'!C50+'Apr 15'!C50+'May 15'!C50+'Jun 15'!C50+'Jul 15'!C49+'Ago 15'!C49+'Sep 15'!C49)/12</f>
        <v>10733.833333333334</v>
      </c>
      <c r="D50" s="565">
        <f>('Octubre 14'!D50+'Noviembre 14'!D50+'Dec 14'!D50+'Ene 15'!D50+'Feb 15'!D50+'Mar 15'!D50+'Apr 15'!D50+'May 15'!D50+'Jun 15'!D50+'Jul 15'!D49+'Ago 15'!D49+'Sep 15'!D49)</f>
        <v>15285467</v>
      </c>
    </row>
    <row r="51" spans="1:4" ht="16.5" thickBot="1" x14ac:dyDescent="0.3">
      <c r="A51" s="566" t="s">
        <v>51</v>
      </c>
      <c r="B51" s="565">
        <f>('Octubre 14'!B51+'Noviembre 14'!B51+'Dec 14'!B51+'Ene 15'!B51+'Feb 15'!B51+'Mar 15'!B51+'Apr 15'!B51+'May 15'!B51+'Jun 15'!B51+'Jul 15'!B50+'Ago 15'!B50+'Sep 15'!B50)/12</f>
        <v>8092.833333333333</v>
      </c>
      <c r="C51" s="565">
        <f>('Octubre 14'!C51+'Noviembre 14'!C51+'Dec 14'!C51+'Ene 15'!C51+'Feb 15'!C51+'Mar 15'!C51+'Apr 15'!C51+'May 15'!C51+'Jun 15'!C51+'Jul 15'!C50+'Ago 15'!C50+'Sep 15'!C50)/12</f>
        <v>16945.333333333332</v>
      </c>
      <c r="D51" s="565">
        <f>('Octubre 14'!D51+'Noviembre 14'!D51+'Dec 14'!D51+'Ene 15'!D51+'Feb 15'!D51+'Mar 15'!D51+'Apr 15'!D51+'May 15'!D51+'Jun 15'!D51+'Jul 15'!D50+'Ago 15'!D50+'Sep 15'!D50)</f>
        <v>24170616</v>
      </c>
    </row>
    <row r="52" spans="1:4" ht="16.5" thickBot="1" x14ac:dyDescent="0.3">
      <c r="A52" s="566" t="s">
        <v>52</v>
      </c>
      <c r="B52" s="565">
        <f>('Octubre 14'!B52+'Noviembre 14'!B52+'Dec 14'!B52+'Ene 15'!B52+'Feb 15'!B52+'Mar 15'!B52+'Apr 15'!B52+'May 15'!B52+'Jun 15'!B52+'Jul 15'!B51+'Ago 15'!B51+'Sep 15'!B51)/12</f>
        <v>22954.166666666668</v>
      </c>
      <c r="C52" s="565">
        <f>('Octubre 14'!C52+'Noviembre 14'!C52+'Dec 14'!C52+'Ene 15'!C52+'Feb 15'!C52+'Mar 15'!C52+'Apr 15'!C52+'May 15'!C52+'Jun 15'!C52+'Jul 15'!C51+'Ago 15'!C51+'Sep 15'!C51)/12</f>
        <v>43448</v>
      </c>
      <c r="D52" s="565">
        <f>('Octubre 14'!D52+'Noviembre 14'!D52+'Dec 14'!D52+'Ene 15'!D52+'Feb 15'!D52+'Mar 15'!D52+'Apr 15'!D52+'May 15'!D52+'Jun 15'!D52+'Jul 15'!D51+'Ago 15'!D51+'Sep 15'!D51)</f>
        <v>61576529</v>
      </c>
    </row>
    <row r="53" spans="1:4" ht="16.5" thickBot="1" x14ac:dyDescent="0.3">
      <c r="A53" s="566" t="s">
        <v>53</v>
      </c>
      <c r="B53" s="565">
        <f>('Octubre 14'!B53+'Noviembre 14'!B53+'Dec 14'!B53+'Ene 15'!B53+'Feb 15'!B53+'Mar 15'!B53+'Apr 15'!B53+'May 15'!B53+'Jun 15'!B53+'Jul 15'!B52+'Ago 15'!B52+'Sep 15'!B52)/12</f>
        <v>7824.833333333333</v>
      </c>
      <c r="C53" s="565">
        <f>('Octubre 14'!C53+'Noviembre 14'!C53+'Dec 14'!C53+'Ene 15'!C53+'Feb 15'!C53+'Mar 15'!C53+'Apr 15'!C53+'May 15'!C53+'Jun 15'!C53+'Jul 15'!C52+'Ago 15'!C52+'Sep 15'!C52)/12</f>
        <v>15434.416666666666</v>
      </c>
      <c r="D53" s="565">
        <f>('Octubre 14'!D53+'Noviembre 14'!D53+'Dec 14'!D53+'Ene 15'!D53+'Feb 15'!D53+'Mar 15'!D53+'Apr 15'!D53+'May 15'!D53+'Jun 15'!D53+'Jul 15'!D52+'Ago 15'!D52+'Sep 15'!D52)</f>
        <v>21692049</v>
      </c>
    </row>
    <row r="54" spans="1:4" ht="16.5" thickBot="1" x14ac:dyDescent="0.3">
      <c r="A54" s="566" t="s">
        <v>54</v>
      </c>
      <c r="B54" s="565">
        <f>('Octubre 14'!B54+'Noviembre 14'!B54+'Dec 14'!B54+'Ene 15'!B54+'Feb 15'!B54+'Mar 15'!B54+'Apr 15'!B54+'May 15'!B54+'Jun 15'!B54+'Jul 15'!B53+'Ago 15'!B53+'Sep 15'!B53)/12</f>
        <v>5826</v>
      </c>
      <c r="C54" s="565">
        <f>('Octubre 14'!C54+'Noviembre 14'!C54+'Dec 14'!C54+'Ene 15'!C54+'Feb 15'!C54+'Mar 15'!C54+'Apr 15'!C54+'May 15'!C54+'Jun 15'!C54+'Jul 15'!C53+'Ago 15'!C53+'Sep 15'!C53)/12</f>
        <v>11164.166666666666</v>
      </c>
      <c r="D54" s="565">
        <f>('Octubre 14'!D54+'Noviembre 14'!D54+'Dec 14'!D54+'Ene 15'!D54+'Feb 15'!D54+'Mar 15'!D54+'Apr 15'!D54+'May 15'!D54+'Jun 15'!D54+'Jul 15'!D53+'Ago 15'!D53+'Sep 15'!D53)</f>
        <v>16190315</v>
      </c>
    </row>
    <row r="55" spans="1:4" ht="16.5" thickBot="1" x14ac:dyDescent="0.3">
      <c r="A55" s="566" t="s">
        <v>55</v>
      </c>
      <c r="B55" s="565">
        <f>('Octubre 14'!B55+'Noviembre 14'!B55+'Dec 14'!B55+'Ene 15'!B55+'Feb 15'!B55+'Mar 15'!B55+'Apr 15'!B55+'May 15'!B55+'Jun 15'!B55+'Jul 15'!B54+'Ago 15'!B54+'Sep 15'!B54)/12</f>
        <v>5661.916666666667</v>
      </c>
      <c r="C55" s="565">
        <f>('Octubre 14'!C55+'Noviembre 14'!C55+'Dec 14'!C55+'Ene 15'!C55+'Feb 15'!C55+'Mar 15'!C55+'Apr 15'!C55+'May 15'!C55+'Jun 15'!C55+'Jul 15'!C54+'Ago 15'!C54+'Sep 15'!C54)/12</f>
        <v>11075.25</v>
      </c>
      <c r="D55" s="565">
        <f>('Octubre 14'!D55+'Noviembre 14'!D55+'Dec 14'!D55+'Ene 15'!D55+'Feb 15'!D55+'Mar 15'!D55+'Apr 15'!D55+'May 15'!D55+'Jun 15'!D55+'Jul 15'!D54+'Ago 15'!D54+'Sep 15'!D54)</f>
        <v>15742107</v>
      </c>
    </row>
    <row r="56" spans="1:4" ht="16.5" thickBot="1" x14ac:dyDescent="0.3">
      <c r="A56" s="566" t="s">
        <v>56</v>
      </c>
      <c r="B56" s="565">
        <f>('Octubre 14'!B56+'Noviembre 14'!B56+'Dec 14'!B56+'Ene 15'!B56+'Feb 15'!B56+'Mar 15'!B56+'Apr 15'!B56+'May 15'!B56+'Jun 15'!B56+'Jul 15'!B55+'Ago 15'!B55+'Sep 15'!B55)/12</f>
        <v>8290.3333333333339</v>
      </c>
      <c r="C56" s="565">
        <f>('Octubre 14'!C56+'Noviembre 14'!C56+'Dec 14'!C56+'Ene 15'!C56+'Feb 15'!C56+'Mar 15'!C56+'Apr 15'!C56+'May 15'!C56+'Jun 15'!C56+'Jul 15'!C55+'Ago 15'!C55+'Sep 15'!C55)/12</f>
        <v>15792.166666666666</v>
      </c>
      <c r="D56" s="565">
        <f>('Octubre 14'!D56+'Noviembre 14'!D56+'Dec 14'!D56+'Ene 15'!D56+'Feb 15'!D56+'Mar 15'!D56+'Apr 15'!D56+'May 15'!D56+'Jun 15'!D56+'Jul 15'!D55+'Ago 15'!D55+'Sep 15'!D55)</f>
        <v>22334162</v>
      </c>
    </row>
    <row r="57" spans="1:4" ht="16.5" thickBot="1" x14ac:dyDescent="0.3">
      <c r="A57" s="555" t="s">
        <v>48</v>
      </c>
      <c r="B57" s="567">
        <f>SUM(B50:B56)</f>
        <v>64176.500000000007</v>
      </c>
      <c r="C57" s="567">
        <f t="shared" ref="C57:D57" si="2">SUM(C50:C56)</f>
        <v>124593.16666666667</v>
      </c>
      <c r="D57" s="567">
        <f t="shared" si="2"/>
        <v>176991245</v>
      </c>
    </row>
    <row r="58" spans="1:4" ht="16.5" thickBot="1" x14ac:dyDescent="0.3">
      <c r="A58" s="572"/>
      <c r="B58" s="573"/>
      <c r="C58" s="573"/>
      <c r="D58" s="574"/>
    </row>
    <row r="59" spans="1:4" ht="16.5" thickBot="1" x14ac:dyDescent="0.3">
      <c r="A59" s="555" t="s">
        <v>57</v>
      </c>
      <c r="B59" s="570"/>
      <c r="C59" s="575"/>
      <c r="D59" s="563"/>
    </row>
    <row r="60" spans="1:4" ht="16.5" thickBot="1" x14ac:dyDescent="0.3">
      <c r="A60" s="566" t="s">
        <v>58</v>
      </c>
      <c r="B60" s="545">
        <f>('Octubre 14'!B60+'Noviembre 14'!B60+'Dec 14'!B60+'Ene 15'!B60+'Feb 15'!B60+'Mar 15'!B60+'Apr 15'!B60+'May 15'!B60+'Jun 15'!B60+'Jul 15'!B59+'Ago 15'!B59+'Sep 15'!B59)/12</f>
        <v>9230.3333333333339</v>
      </c>
      <c r="C60" s="589">
        <f>('Octubre 14'!C60+'Noviembre 14'!C60+'Dec 14'!C60+'Ene 15'!C60+'Feb 15'!C60+'Mar 15'!C60+'Apr 15'!C60+'May 15'!C60+'Jun 15'!C60+'Jul 15'!C59+'Ago 15'!C59+'Sep 15'!C59)/12</f>
        <v>18642.583333333332</v>
      </c>
      <c r="D60" s="590">
        <f>('Octubre 14'!D60+'Noviembre 14'!D60+'Dec 14'!D60+'Ene 15'!D60+'Feb 15'!D60+'Mar 15'!D60+'Apr 15'!D60+'May 15'!D60+'Jun 15'!D60+'Jul 15'!D59+'Ago 15'!D59+'Sep 15'!D59)</f>
        <v>26213820</v>
      </c>
    </row>
    <row r="61" spans="1:4" ht="16.5" thickBot="1" x14ac:dyDescent="0.3">
      <c r="A61" s="566" t="s">
        <v>59</v>
      </c>
      <c r="B61" s="548">
        <f>('Octubre 14'!B61+'Noviembre 14'!B61+'Dec 14'!B61+'Ene 15'!B61+'Feb 15'!B61+'Mar 15'!B61+'Apr 15'!B61+'May 15'!B61+'Jun 15'!B61+'Jul 15'!B60+'Ago 15'!B60+'Sep 15'!B60)/12</f>
        <v>9712.5833333333339</v>
      </c>
      <c r="C61" s="565">
        <f>('Octubre 14'!C61+'Noviembre 14'!C61+'Dec 14'!C61+'Ene 15'!C61+'Feb 15'!C61+'Mar 15'!C61+'Apr 15'!C61+'May 15'!C61+'Jun 15'!C61+'Jul 15'!C60+'Ago 15'!C60+'Sep 15'!C60)/12</f>
        <v>19129.25</v>
      </c>
      <c r="D61" s="591">
        <f>('Octubre 14'!D61+'Noviembre 14'!D61+'Dec 14'!D61+'Ene 15'!D61+'Feb 15'!D61+'Mar 15'!D61+'Apr 15'!D61+'May 15'!D61+'Jun 15'!D61+'Jul 15'!D60+'Ago 15'!D60+'Sep 15'!D60)</f>
        <v>26913960</v>
      </c>
    </row>
    <row r="62" spans="1:4" ht="16.5" thickBot="1" x14ac:dyDescent="0.3">
      <c r="A62" s="566" t="s">
        <v>60</v>
      </c>
      <c r="B62" s="548">
        <f>('Octubre 14'!B62+'Noviembre 14'!B62+'Dec 14'!B62+'Ene 15'!B62+'Feb 15'!B62+'Mar 15'!B62+'Apr 15'!B62+'May 15'!B62+'Jun 15'!B62+'Jul 15'!B61+'Ago 15'!B61+'Sep 15'!B61)/12</f>
        <v>11689.5</v>
      </c>
      <c r="C62" s="565">
        <f>('Octubre 14'!C62+'Noviembre 14'!C62+'Dec 14'!C62+'Ene 15'!C62+'Feb 15'!C62+'Mar 15'!C62+'Apr 15'!C62+'May 15'!C62+'Jun 15'!C62+'Jul 15'!C61+'Ago 15'!C61+'Sep 15'!C61)/12</f>
        <v>22471.166666666668</v>
      </c>
      <c r="D62" s="591">
        <f>('Octubre 14'!D62+'Noviembre 14'!D62+'Dec 14'!D62+'Ene 15'!D62+'Feb 15'!D62+'Mar 15'!D62+'Apr 15'!D62+'May 15'!D62+'Jun 15'!D62+'Jul 15'!D61+'Ago 15'!D61+'Sep 15'!D61)</f>
        <v>31619355</v>
      </c>
    </row>
    <row r="63" spans="1:4" ht="16.5" thickBot="1" x14ac:dyDescent="0.3">
      <c r="A63" s="566" t="s">
        <v>61</v>
      </c>
      <c r="B63" s="548">
        <f>('Octubre 14'!B63+'Noviembre 14'!B63+'Dec 14'!B63+'Ene 15'!B63+'Feb 15'!B63+'Mar 15'!B63+'Apr 15'!B63+'May 15'!B63+'Jun 15'!B63+'Jul 15'!B62+'Ago 15'!B62+'Sep 15'!B62)/12</f>
        <v>5284.75</v>
      </c>
      <c r="C63" s="565">
        <f>('Octubre 14'!C63+'Noviembre 14'!C63+'Dec 14'!C63+'Ene 15'!C63+'Feb 15'!C63+'Mar 15'!C63+'Apr 15'!C63+'May 15'!C63+'Jun 15'!C63+'Jul 15'!C62+'Ago 15'!C62+'Sep 15'!C62)/12</f>
        <v>11105.5</v>
      </c>
      <c r="D63" s="591">
        <f>('Octubre 14'!D63+'Noviembre 14'!D63+'Dec 14'!D63+'Ene 15'!D63+'Feb 15'!D63+'Mar 15'!D63+'Apr 15'!D63+'May 15'!D63+'Jun 15'!D63+'Jul 15'!D62+'Ago 15'!D62+'Sep 15'!D62)</f>
        <v>15977388</v>
      </c>
    </row>
    <row r="64" spans="1:4" ht="16.5" thickBot="1" x14ac:dyDescent="0.3">
      <c r="A64" s="566" t="s">
        <v>62</v>
      </c>
      <c r="B64" s="548">
        <f>('Octubre 14'!B64+'Noviembre 14'!B64+'Dec 14'!B64+'Ene 15'!B64+'Feb 15'!B64+'Mar 15'!B64+'Apr 15'!B64+'May 15'!B64+'Jun 15'!B64+'Jul 15'!B63+'Ago 15'!B63+'Sep 15'!B63)/12</f>
        <v>3932.8333333333335</v>
      </c>
      <c r="C64" s="565">
        <f>('Octubre 14'!C64+'Noviembre 14'!C64+'Dec 14'!C64+'Ene 15'!C64+'Feb 15'!C64+'Mar 15'!C64+'Apr 15'!C64+'May 15'!C64+'Jun 15'!C64+'Jul 15'!C63+'Ago 15'!C63+'Sep 15'!C63)/12</f>
        <v>7657.916666666667</v>
      </c>
      <c r="D64" s="591">
        <f>('Octubre 14'!D64+'Noviembre 14'!D64+'Dec 14'!D64+'Ene 15'!D64+'Feb 15'!D64+'Mar 15'!D64+'Apr 15'!D64+'May 15'!D64+'Jun 15'!D64+'Jul 15'!D63+'Ago 15'!D63+'Sep 15'!D63)</f>
        <v>10824906</v>
      </c>
    </row>
    <row r="65" spans="1:4" ht="16.5" thickBot="1" x14ac:dyDescent="0.3">
      <c r="A65" s="566" t="s">
        <v>63</v>
      </c>
      <c r="B65" s="548">
        <f>('Octubre 14'!B65+'Noviembre 14'!B65+'Dec 14'!B65+'Ene 15'!B65+'Feb 15'!B65+'Mar 15'!B65+'Apr 15'!B65+'May 15'!B65+'Jun 15'!B65+'Jul 15'!B64+'Ago 15'!B64+'Sep 15'!B64)/12</f>
        <v>9785.6666666666661</v>
      </c>
      <c r="C65" s="565">
        <f>('Octubre 14'!C65+'Noviembre 14'!C65+'Dec 14'!C65+'Ene 15'!C65+'Feb 15'!C65+'Mar 15'!C65+'Apr 15'!C65+'May 15'!C65+'Jun 15'!C65+'Jul 15'!C64+'Ago 15'!C64+'Sep 15'!C64)/12</f>
        <v>19242.75</v>
      </c>
      <c r="D65" s="591">
        <f>('Octubre 14'!D65+'Noviembre 14'!D65+'Dec 14'!D65+'Ene 15'!D65+'Feb 15'!D65+'Mar 15'!D65+'Apr 15'!D65+'May 15'!D65+'Jun 15'!D65+'Jul 15'!D64+'Ago 15'!D64+'Sep 15'!D64)</f>
        <v>27040955</v>
      </c>
    </row>
    <row r="66" spans="1:4" ht="16.5" thickBot="1" x14ac:dyDescent="0.3">
      <c r="A66" s="566" t="s">
        <v>64</v>
      </c>
      <c r="B66" s="552">
        <f>('Octubre 14'!B66+'Noviembre 14'!B66+'Dec 14'!B66+'Ene 15'!B66+'Feb 15'!B66+'Mar 15'!B66+'Apr 15'!B66+'May 15'!B66+'Jun 15'!B66+'Jul 15'!B65+'Ago 15'!B65+'Sep 15'!B65)/12</f>
        <v>9076.9166666666661</v>
      </c>
      <c r="C66" s="592">
        <f>('Octubre 14'!C66+'Noviembre 14'!C66+'Dec 14'!C66+'Ene 15'!C66+'Feb 15'!C66+'Mar 15'!C66+'Apr 15'!C66+'May 15'!C66+'Jun 15'!C66+'Jul 15'!C65+'Ago 15'!C65+'Sep 15'!C65)/12</f>
        <v>17504.916666666668</v>
      </c>
      <c r="D66" s="593">
        <f>('Octubre 14'!D66+'Noviembre 14'!D66+'Dec 14'!D66+'Ene 15'!D66+'Feb 15'!D66+'Mar 15'!D66+'Apr 15'!D66+'May 15'!D66+'Jun 15'!D66+'Jul 15'!D65+'Ago 15'!D65+'Sep 15'!D65)</f>
        <v>25007271</v>
      </c>
    </row>
    <row r="67" spans="1:4" ht="16.5" thickBot="1" x14ac:dyDescent="0.3">
      <c r="A67" s="555" t="s">
        <v>48</v>
      </c>
      <c r="B67" s="567">
        <f>SUM(B60:B66)</f>
        <v>58712.583333333336</v>
      </c>
      <c r="C67" s="567">
        <f t="shared" ref="C67:D67" si="3">SUM(C60:C66)</f>
        <v>115754.08333333334</v>
      </c>
      <c r="D67" s="567">
        <f t="shared" si="3"/>
        <v>163597655</v>
      </c>
    </row>
    <row r="68" spans="1:4" ht="16.5" thickBot="1" x14ac:dyDescent="0.3">
      <c r="A68" s="572"/>
      <c r="B68" s="573"/>
      <c r="C68" s="573"/>
      <c r="D68" s="574"/>
    </row>
    <row r="69" spans="1:4" ht="16.5" thickBot="1" x14ac:dyDescent="0.3">
      <c r="A69" s="541" t="s">
        <v>65</v>
      </c>
      <c r="B69" s="570"/>
      <c r="C69" s="575"/>
      <c r="D69" s="563"/>
    </row>
    <row r="70" spans="1:4" ht="16.5" thickBot="1" x14ac:dyDescent="0.3">
      <c r="A70" s="566" t="s">
        <v>66</v>
      </c>
      <c r="B70" s="545">
        <f>('Octubre 14'!B70+'Noviembre 14'!B70+'Dec 14'!B70+'Ene 15'!B70+'Feb 15'!B70+'Mar 15'!B70+'Apr 15'!B70+'May 15'!B70+'Jun 15'!B70+'Jul 15'!B69+'Ago 15'!B69+'Sep 15'!B69)/12</f>
        <v>4086.75</v>
      </c>
      <c r="C70" s="589">
        <f>('Octubre 14'!C70+'Noviembre 14'!C70+'Dec 14'!C70+'Ene 15'!C70+'Feb 15'!C70+'Mar 15'!C70+'Apr 15'!C70+'May 15'!C70+'Jun 15'!C70+'Jul 15'!C69+'Ago 15'!C69+'Sep 15'!C69)/12</f>
        <v>8220.1666666666661</v>
      </c>
      <c r="D70" s="590">
        <f>('Octubre 14'!D70+'Noviembre 14'!D70+'Dec 14'!D70+'Ene 15'!D70+'Feb 15'!D70+'Mar 15'!D70+'Apr 15'!D70+'May 15'!D70+'Jun 15'!D70+'Jul 15'!D69+'Jul 15'!D69+'Ago 15'!D69+'Sep 15'!D69)</f>
        <v>12665860</v>
      </c>
    </row>
    <row r="71" spans="1:4" ht="16.5" thickBot="1" x14ac:dyDescent="0.3">
      <c r="A71" s="566" t="s">
        <v>67</v>
      </c>
      <c r="B71" s="548">
        <f>('Octubre 14'!B71+'Noviembre 14'!B71+'Dec 14'!B71+'Ene 15'!B71+'Feb 15'!B71+'Mar 15'!B71+'Apr 15'!B71+'May 15'!B71+'Jun 15'!B71+'Jul 15'!B70+'Ago 15'!B70+'Sep 15'!B70)/12</f>
        <v>7599.833333333333</v>
      </c>
      <c r="C71" s="565">
        <f>('Octubre 14'!C71+'Noviembre 14'!C71+'Dec 14'!C71+'Ene 15'!C71+'Feb 15'!C71+'Mar 15'!C71+'Apr 15'!C71+'May 15'!C71+'Jun 15'!C71+'Jul 15'!C70+'Ago 15'!C70+'Sep 15'!C70)/12</f>
        <v>14113.5</v>
      </c>
      <c r="D71" s="591">
        <f>('Octubre 14'!D71+'Noviembre 14'!D71+'Dec 14'!D71+'Ene 15'!D71+'Feb 15'!D71+'Mar 15'!D71+'Apr 15'!D71+'May 15'!D71+'Jun 15'!D71+'Jul 15'!D70+'Jul 15'!D70+'Ago 15'!D70+'Sep 15'!D70)</f>
        <v>21641994</v>
      </c>
    </row>
    <row r="72" spans="1:4" ht="16.5" thickBot="1" x14ac:dyDescent="0.3">
      <c r="A72" s="566" t="s">
        <v>65</v>
      </c>
      <c r="B72" s="548">
        <f>('Octubre 14'!B72+'Noviembre 14'!B72+'Dec 14'!B72+'Ene 15'!B72+'Feb 15'!B72+'Mar 15'!B72+'Apr 15'!B72+'May 15'!B72+'Jun 15'!B72+'Jul 15'!B71+'Ago 15'!B71+'Sep 15'!B71)/12</f>
        <v>8020.75</v>
      </c>
      <c r="C72" s="565">
        <f>('Octubre 14'!C72+'Noviembre 14'!C72+'Dec 14'!C72+'Ene 15'!C72+'Feb 15'!C72+'Mar 15'!C72+'Apr 15'!C72+'May 15'!C72+'Jun 15'!C72+'Jul 15'!C71+'Ago 15'!C71+'Sep 15'!C71)/12</f>
        <v>15904.333333333334</v>
      </c>
      <c r="D72" s="591">
        <f>('Octubre 14'!D72+'Noviembre 14'!D72+'Dec 14'!D72+'Ene 15'!D72+'Feb 15'!D72+'Mar 15'!D72+'Apr 15'!D72+'May 15'!D72+'Jun 15'!D72+'Jul 15'!D71+'Jul 15'!D71+'Ago 15'!D71+'Sep 15'!D71)</f>
        <v>24495017</v>
      </c>
    </row>
    <row r="73" spans="1:4" ht="16.5" thickBot="1" x14ac:dyDescent="0.3">
      <c r="A73" s="566" t="s">
        <v>68</v>
      </c>
      <c r="B73" s="548">
        <f>('Octubre 14'!B73+'Noviembre 14'!B73+'Dec 14'!B73+'Ene 15'!B73+'Feb 15'!B73+'Mar 15'!B73+'Apr 15'!B73+'May 15'!B73+'Jun 15'!B73+'Jul 15'!B72+'Ago 15'!B72+'Sep 15'!B72)/12</f>
        <v>4302</v>
      </c>
      <c r="C73" s="565">
        <f>('Octubre 14'!C73+'Noviembre 14'!C73+'Dec 14'!C73+'Ene 15'!C73+'Feb 15'!C73+'Mar 15'!C73+'Apr 15'!C73+'May 15'!C73+'Jun 15'!C73+'Jul 15'!C72+'Ago 15'!C72+'Sep 15'!C72)/12</f>
        <v>8264.25</v>
      </c>
      <c r="D73" s="591">
        <f>('Octubre 14'!D73+'Noviembre 14'!D73+'Dec 14'!D73+'Ene 15'!D73+'Feb 15'!D73+'Mar 15'!D73+'Apr 15'!D73+'May 15'!D73+'Jun 15'!D73+'Jul 15'!D72+'Jul 15'!D72+'Ago 15'!D72+'Sep 15'!D72)</f>
        <v>12812622</v>
      </c>
    </row>
    <row r="74" spans="1:4" ht="16.5" thickBot="1" x14ac:dyDescent="0.3">
      <c r="A74" s="566" t="s">
        <v>69</v>
      </c>
      <c r="B74" s="548">
        <f>('Octubre 14'!B74+'Noviembre 14'!B74+'Dec 14'!B74+'Ene 15'!B74+'Feb 15'!B74+'Mar 15'!B74+'Apr 15'!B74+'May 15'!B74+'Jun 15'!B74+'Jul 15'!B73+'Ago 15'!B73+'Sep 15'!B73)/12</f>
        <v>6570.5</v>
      </c>
      <c r="C74" s="565">
        <f>('Octubre 14'!C74+'Noviembre 14'!C74+'Dec 14'!C74+'Ene 15'!C74+'Feb 15'!C74+'Mar 15'!C74+'Apr 15'!C74+'May 15'!C74+'Jun 15'!C74+'Jul 15'!C73+'Ago 15'!C73+'Sep 15'!C73)/12</f>
        <v>12946.833333333334</v>
      </c>
      <c r="D74" s="591">
        <f>('Octubre 14'!D74+'Noviembre 14'!D74+'Dec 14'!D74+'Ene 15'!D74+'Feb 15'!D74+'Mar 15'!D74+'Apr 15'!D74+'May 15'!D74+'Jun 15'!D74+'Jul 15'!D73+'Jul 15'!D73+'Ago 15'!D73+'Sep 15'!D73)</f>
        <v>19968638</v>
      </c>
    </row>
    <row r="75" spans="1:4" ht="16.5" thickBot="1" x14ac:dyDescent="0.3">
      <c r="A75" s="566" t="s">
        <v>70</v>
      </c>
      <c r="B75" s="552">
        <f>('Octubre 14'!B75+'Noviembre 14'!B75+'Dec 14'!B75+'Ene 15'!B75+'Feb 15'!B75+'Mar 15'!B75+'Apr 15'!B75+'May 15'!B75+'Jun 15'!B75+'Jul 15'!B74+'Ago 15'!B74+'Sep 15'!B74)/12</f>
        <v>4427</v>
      </c>
      <c r="C75" s="592">
        <f>('Octubre 14'!C75+'Noviembre 14'!C75+'Dec 14'!C75+'Ene 15'!C75+'Feb 15'!C75+'Mar 15'!C75+'Apr 15'!C75+'May 15'!C75+'Jun 15'!C75+'Jul 15'!C74+'Ago 15'!C74+'Sep 15'!C74)/12</f>
        <v>8855.75</v>
      </c>
      <c r="D75" s="593">
        <f>('Octubre 14'!D75+'Noviembre 14'!D75+'Dec 14'!D75+'Ene 15'!D75+'Feb 15'!D75+'Mar 15'!D75+'Apr 15'!D75+'May 15'!D75+'Jun 15'!D75+'Jul 15'!D74+'Jul 15'!D74+'Ago 15'!D74+'Sep 15'!D74)</f>
        <v>13665208</v>
      </c>
    </row>
    <row r="76" spans="1:4" ht="16.5" thickBot="1" x14ac:dyDescent="0.3">
      <c r="A76" s="555" t="s">
        <v>48</v>
      </c>
      <c r="B76" s="567">
        <f>SUM(B70:B75)</f>
        <v>35006.833333333328</v>
      </c>
      <c r="C76" s="567">
        <f t="shared" ref="C76:D76" si="4">SUM(C70:C75)</f>
        <v>68304.833333333343</v>
      </c>
      <c r="D76" s="567">
        <f t="shared" si="4"/>
        <v>105249339</v>
      </c>
    </row>
    <row r="77" spans="1:4" ht="16.5" thickBot="1" x14ac:dyDescent="0.3">
      <c r="A77" s="572"/>
      <c r="B77" s="573"/>
      <c r="C77" s="573"/>
      <c r="D77" s="574"/>
    </row>
    <row r="78" spans="1:4" ht="16.5" thickBot="1" x14ac:dyDescent="0.3">
      <c r="A78" s="541" t="s">
        <v>71</v>
      </c>
      <c r="B78" s="576"/>
      <c r="C78" s="577"/>
      <c r="D78" s="578"/>
    </row>
    <row r="79" spans="1:4" ht="16.5" thickBot="1" x14ac:dyDescent="0.3">
      <c r="A79" s="544" t="s">
        <v>72</v>
      </c>
      <c r="B79" s="545">
        <f>('Octubre 14'!B79+'Noviembre 14'!B79+'Dec 14'!B79+'Ene 15'!B79+'Feb 15'!B79+'Mar 15'!B79+'Apr 15'!B79+'May 15'!B79+'Jun 15'!B79+'Jul 15'!B78+'Ago 15'!B78+'Sep 15'!B78)/12</f>
        <v>2556.8333333333335</v>
      </c>
      <c r="C79" s="546">
        <f>('Octubre 14'!C79+'Noviembre 14'!C79+'Dec 14'!C79+'Ene 15'!C79+'Feb 15'!C79+'Mar 15'!C79+'Apr 15'!C79+'May 15'!C79+'Jun 15'!C79+'Jul 15'!C78+'Ago 15'!C78+'Sep 15'!C78)/12</f>
        <v>4978.75</v>
      </c>
      <c r="D79" s="547">
        <f>('Octubre 14'!D79+'Noviembre 14'!D79+'Dec 14'!D79+'Ene 15'!D79+'Feb 15'!D79+'Mar 15'!D79+'Apr 15'!D79+'May 15'!D79+'Jun 15'!D79+'Jul 15'!D78+'Ago 15'!D78+'Sep 15'!D78)</f>
        <v>6980632</v>
      </c>
    </row>
    <row r="80" spans="1:4" ht="16.5" thickBot="1" x14ac:dyDescent="0.3">
      <c r="A80" s="544" t="s">
        <v>117</v>
      </c>
      <c r="B80" s="548">
        <f>('Octubre 14'!B80+'Noviembre 14'!B80+'Dec 14'!B80+'Ene 15'!B80+'Feb 15'!B80+'Mar 15'!B80+'Apr 15'!B80+'May 15'!B80+'Jun 15'!B80+'Jul 15'!B79+'Ago 15'!B79+'Sep 15'!B79)/12</f>
        <v>231.58333333333334</v>
      </c>
      <c r="C80" s="549">
        <f>('Octubre 14'!C80+'Noviembre 14'!C80+'Dec 14'!C80+'Ene 15'!C80+'Feb 15'!C80+'Mar 15'!C80+'Apr 15'!C80+'May 15'!C80+'Jun 15'!C80+'Jul 15'!C79+'Ago 15'!C79+'Sep 15'!C79)/12</f>
        <v>481.5</v>
      </c>
      <c r="D80" s="550">
        <f>('Octubre 14'!D80+'Noviembre 14'!D80+'Dec 14'!D80+'Ene 15'!D80+'Feb 15'!D80+'Mar 15'!D80+'Apr 15'!D80+'May 15'!D80+'Jun 15'!D80+'Jul 15'!D79+'Ago 15'!D79+'Sep 15'!D79)</f>
        <v>661479</v>
      </c>
    </row>
    <row r="81" spans="1:4" ht="16.5" thickBot="1" x14ac:dyDescent="0.3">
      <c r="A81" s="544" t="s">
        <v>73</v>
      </c>
      <c r="B81" s="548">
        <f>('Octubre 14'!B81+'Noviembre 14'!B81+'Dec 14'!B81+'Ene 15'!B81+'Feb 15'!B81+'Mar 15'!B81+'Apr 15'!B81+'May 15'!B81+'Jun 15'!B81+'Jul 15'!B80+'Ago 15'!B80+'Sep 15'!B80)/12</f>
        <v>6709.583333333333</v>
      </c>
      <c r="C81" s="549">
        <f>('Octubre 14'!C81+'Noviembre 14'!C81+'Dec 14'!C81+'Ene 15'!C81+'Feb 15'!C81+'Mar 15'!C81+'Apr 15'!C81+'May 15'!C81+'Jun 15'!C81+'Jul 15'!C80+'Ago 15'!C80+'Sep 15'!C80)/12</f>
        <v>13054.583333333334</v>
      </c>
      <c r="D81" s="550">
        <f>('Octubre 14'!D81+'Noviembre 14'!D81+'Dec 14'!D81+'Ene 15'!D81+'Feb 15'!D81+'Mar 15'!D81+'Apr 15'!D81+'May 15'!D81+'Jun 15'!D81+'Jul 15'!D80+'Ago 15'!D80+'Sep 15'!D80)</f>
        <v>18617885</v>
      </c>
    </row>
    <row r="82" spans="1:4" ht="16.5" thickBot="1" x14ac:dyDescent="0.3">
      <c r="A82" s="544" t="s">
        <v>71</v>
      </c>
      <c r="B82" s="548">
        <f>('Octubre 14'!B82+'Noviembre 14'!B82+'Dec 14'!B82+'Ene 15'!B82+'Feb 15'!B82+'Mar 15'!B82+'Apr 15'!B82+'May 15'!B82+'Jun 15'!B82+'Jul 15'!B81+'Ago 15'!B81+'Sep 15'!B81)/12</f>
        <v>10870.666666666666</v>
      </c>
      <c r="C82" s="549">
        <f>('Octubre 14'!C82+'Noviembre 14'!C82+'Dec 14'!C82+'Ene 15'!C82+'Feb 15'!C82+'Mar 15'!C82+'Apr 15'!C82+'May 15'!C82+'Jun 15'!C82+'Jul 15'!C81+'Ago 15'!C81+'Sep 15'!C81)/12</f>
        <v>20546.833333333332</v>
      </c>
      <c r="D82" s="550">
        <f>('Octubre 14'!D82+'Noviembre 14'!D82+'Dec 14'!D82+'Ene 15'!D82+'Feb 15'!D82+'Mar 15'!D82+'Apr 15'!D82+'May 15'!D82+'Jun 15'!D82+'Jul 15'!D81+'Ago 15'!D81+'Sep 15'!D81)</f>
        <v>29152737</v>
      </c>
    </row>
    <row r="83" spans="1:4" ht="16.5" thickBot="1" x14ac:dyDescent="0.3">
      <c r="A83" s="544" t="s">
        <v>74</v>
      </c>
      <c r="B83" s="548">
        <f>('Octubre 14'!B83+'Noviembre 14'!B83+'Dec 14'!B83+'Ene 15'!B83+'Feb 15'!B83+'Mar 15'!B83+'Apr 15'!B83+'May 15'!B83+'Jun 15'!B83+'Jul 15'!B82+'Ago 15'!B82+'Sep 15'!B82)/12</f>
        <v>8336.5</v>
      </c>
      <c r="C83" s="549">
        <f>('Octubre 14'!C83+'Noviembre 14'!C83+'Dec 14'!C83+'Ene 15'!C83+'Feb 15'!C83+'Mar 15'!C83+'Apr 15'!C83+'May 15'!C83+'Jun 15'!C83+'Jul 15'!C82+'Ago 15'!C82+'Sep 15'!C82)/12</f>
        <v>16633</v>
      </c>
      <c r="D83" s="550">
        <f>('Octubre 14'!D83+'Noviembre 14'!D83+'Dec 14'!D83+'Ene 15'!D83+'Feb 15'!D83+'Mar 15'!D83+'Apr 15'!D83+'May 15'!D83+'Jun 15'!D83+'Jul 15'!D82+'Ago 15'!D82+'Sep 15'!D82)</f>
        <v>23082339</v>
      </c>
    </row>
    <row r="84" spans="1:4" ht="16.5" thickBot="1" x14ac:dyDescent="0.3">
      <c r="A84" s="544" t="s">
        <v>75</v>
      </c>
      <c r="B84" s="548">
        <f>('Octubre 14'!B84+'Noviembre 14'!B84+'Dec 14'!B84+'Ene 15'!B84+'Feb 15'!B84+'Mar 15'!B84+'Apr 15'!B84+'May 15'!B84+'Jun 15'!B84+'Jul 15'!B83+'Ago 15'!B83+'Sep 15'!B83)/12</f>
        <v>7886.416666666667</v>
      </c>
      <c r="C84" s="549">
        <f>('Octubre 14'!C84+'Noviembre 14'!C84+'Dec 14'!C84+'Ene 15'!C84+'Feb 15'!C84+'Mar 15'!C84+'Apr 15'!C84+'May 15'!C84+'Jun 15'!C84+'Jul 15'!C83+'Ago 15'!C83+'Sep 15'!C83)/12</f>
        <v>14988.166666666666</v>
      </c>
      <c r="D84" s="550">
        <f>('Octubre 14'!D84+'Noviembre 14'!D84+'Dec 14'!D84+'Ene 15'!D84+'Feb 15'!D84+'Mar 15'!D84+'Apr 15'!D84+'May 15'!D84+'Jun 15'!D84+'Jul 15'!D83+'Ago 15'!D83+'Sep 15'!D83)</f>
        <v>21419351</v>
      </c>
    </row>
    <row r="85" spans="1:4" ht="16.5" thickBot="1" x14ac:dyDescent="0.3">
      <c r="A85" s="544" t="s">
        <v>76</v>
      </c>
      <c r="B85" s="548">
        <f>('Octubre 14'!B85+'Noviembre 14'!B85+'Dec 14'!B85+'Ene 15'!B85+'Feb 15'!B85+'Mar 15'!B85+'Apr 15'!B85+'May 15'!B85+'Jun 15'!B85+'Jul 15'!B84+'Ago 15'!B84+'Sep 15'!B84)/12</f>
        <v>2925.3333333333335</v>
      </c>
      <c r="C85" s="549">
        <f>('Octubre 14'!C85+'Noviembre 14'!C85+'Dec 14'!C85+'Ene 15'!C85+'Feb 15'!C85+'Mar 15'!C85+'Apr 15'!C85+'May 15'!C85+'Jun 15'!C85+'Jul 15'!C84+'Ago 15'!C84+'Sep 15'!C84)/12</f>
        <v>5574.25</v>
      </c>
      <c r="D85" s="550">
        <f>('Octubre 14'!D85+'Noviembre 14'!D85+'Dec 14'!D85+'Ene 15'!D85+'Feb 15'!D85+'Mar 15'!D85+'Apr 15'!D85+'May 15'!D85+'Jun 15'!D85+'Jul 15'!D84+'Ago 15'!D84+'Sep 15'!D84)</f>
        <v>7841101</v>
      </c>
    </row>
    <row r="86" spans="1:4" ht="16.5" thickBot="1" x14ac:dyDescent="0.3">
      <c r="A86" s="544" t="s">
        <v>77</v>
      </c>
      <c r="B86" s="548">
        <f>('Octubre 14'!B86+'Noviembre 14'!B86+'Dec 14'!B86+'Ene 15'!B86+'Feb 15'!B86+'Mar 15'!B86+'Apr 15'!B86+'May 15'!B86+'Jun 15'!B86+'Jul 15'!B85+'Ago 15'!B85+'Sep 15'!B85)/12</f>
        <v>5801.083333333333</v>
      </c>
      <c r="C86" s="549">
        <f>('Octubre 14'!C86+'Noviembre 14'!C86+'Dec 14'!C86+'Ene 15'!C86+'Feb 15'!C86+'Mar 15'!C86+'Apr 15'!C86+'May 15'!C86+'Jun 15'!C86+'Jul 15'!C85+'Ago 15'!C85+'Sep 15'!C85)/12</f>
        <v>11508.25</v>
      </c>
      <c r="D86" s="550">
        <f>('Octubre 14'!D86+'Noviembre 14'!D86+'Dec 14'!D86+'Ene 15'!D86+'Feb 15'!D86+'Mar 15'!D86+'Apr 15'!D86+'May 15'!D86+'Jun 15'!D86+'Jul 15'!D85+'Ago 15'!D85+'Sep 15'!D85)</f>
        <v>16404503</v>
      </c>
    </row>
    <row r="87" spans="1:4" ht="16.5" thickBot="1" x14ac:dyDescent="0.3">
      <c r="A87" s="544" t="s">
        <v>78</v>
      </c>
      <c r="B87" s="548">
        <f>('Octubre 14'!B87+'Noviembre 14'!B87+'Dec 14'!B87+'Ene 15'!B87+'Feb 15'!B87+'Mar 15'!B87+'Apr 15'!B87+'May 15'!B87+'Jun 15'!B87+'Jul 15'!B86+'Ago 15'!B86+'Sep 15'!B86)/12</f>
        <v>1933</v>
      </c>
      <c r="C87" s="549">
        <f>('Octubre 14'!C87+'Noviembre 14'!C87+'Dec 14'!C87+'Ene 15'!C87+'Feb 15'!C87+'Mar 15'!C87+'Apr 15'!C87+'May 15'!C87+'Jun 15'!C87+'Jul 15'!C86+'Ago 15'!C86+'Sep 15'!C86)/12</f>
        <v>3708.75</v>
      </c>
      <c r="D87" s="550">
        <f>('Octubre 14'!D87+'Noviembre 14'!D87+'Dec 14'!D87+'Ene 15'!D87+'Feb 15'!D87+'Mar 15'!D87+'Apr 15'!D87+'May 15'!D87+'Jun 15'!D87+'Jul 15'!D86+'Ago 15'!D86+'Sep 15'!D86)</f>
        <v>5377790</v>
      </c>
    </row>
    <row r="88" spans="1:4" ht="16.5" thickBot="1" x14ac:dyDescent="0.3">
      <c r="A88" s="544" t="s">
        <v>79</v>
      </c>
      <c r="B88" s="552">
        <f>('Octubre 14'!B88+'Noviembre 14'!B88+'Dec 14'!B88+'Ene 15'!B88+'Feb 15'!B88+'Mar 15'!B88+'Apr 15'!B88+'May 15'!B88+'Jun 15'!B88+'Jul 15'!B87+'Ago 15'!B87+'Sep 15'!B87)/12</f>
        <v>9323.4166666666661</v>
      </c>
      <c r="C88" s="553">
        <f>('Octubre 14'!C88+'Noviembre 14'!C88+'Dec 14'!C88+'Ene 15'!C88+'Feb 15'!C88+'Mar 15'!C88+'Apr 15'!C88+'May 15'!C88+'Jun 15'!C88+'Jul 15'!C87+'Ago 15'!C87+'Sep 15'!C87)/12</f>
        <v>17298</v>
      </c>
      <c r="D88" s="554">
        <f>('Octubre 14'!D88+'Noviembre 14'!D88+'Dec 14'!D88+'Ene 15'!D88+'Feb 15'!D88+'Mar 15'!D88+'Apr 15'!D88+'May 15'!D88+'Jun 15'!D88+'Jul 15'!D87+'Ago 15'!D87+'Sep 15'!D87)</f>
        <v>24537775</v>
      </c>
    </row>
    <row r="89" spans="1:4" ht="16.5" thickBot="1" x14ac:dyDescent="0.3">
      <c r="A89" s="555" t="s">
        <v>48</v>
      </c>
      <c r="B89" s="579">
        <f>SUM(B79:B88)</f>
        <v>56574.416666666664</v>
      </c>
      <c r="C89" s="579">
        <f t="shared" ref="C89:D89" si="5">SUM(C79:C88)</f>
        <v>108772.08333333334</v>
      </c>
      <c r="D89" s="579">
        <f t="shared" si="5"/>
        <v>154075592</v>
      </c>
    </row>
    <row r="90" spans="1:4" ht="16.5" thickBot="1" x14ac:dyDescent="0.3">
      <c r="A90" s="572"/>
      <c r="B90" s="573"/>
      <c r="C90" s="573"/>
      <c r="D90" s="574"/>
    </row>
    <row r="91" spans="1:4" ht="16.5" thickBot="1" x14ac:dyDescent="0.3">
      <c r="A91" s="555" t="s">
        <v>80</v>
      </c>
      <c r="B91" s="576"/>
      <c r="C91" s="576"/>
      <c r="D91" s="543"/>
    </row>
    <row r="92" spans="1:4" ht="16.5" thickBot="1" x14ac:dyDescent="0.3">
      <c r="A92" s="544" t="s">
        <v>81</v>
      </c>
      <c r="B92" s="545">
        <f>('Octubre 14'!B92+'Noviembre 14'!B92+'Dec 14'!B92+'Ene 15'!B92+'Feb 15'!B92+'Mar 15'!B92+'Apr 15'!B92+'May 15'!B92+'Jun 15'!B92+'Jul 15'!B91+'Ago 15'!B91+'Sep 15'!B91)/12</f>
        <v>5747.083333333333</v>
      </c>
      <c r="C92" s="546">
        <f>('Octubre 14'!C92+'Noviembre 14'!C92+'Dec 14'!C92+'Ene 15'!C92+'Feb 15'!C92+'Mar 15'!C92+'Apr 15'!C92+'May 15'!C92+'Jun 15'!C92+'Jul 15'!C91+'Ago 15'!C91+'Sep 15'!C91)/12</f>
        <v>10991</v>
      </c>
      <c r="D92" s="547">
        <f>('Octubre 14'!D92+'Noviembre 14'!D92+'Dec 14'!D92+'Ene 15'!D92+'Feb 15'!D92+'Mar 15'!D92+'Apr 15'!D92+'May 15'!D92+'Jun 15'!D92+'Jul 15'!D91+'Ago 15'!D91+'Sep 15'!D91)</f>
        <v>15478128</v>
      </c>
    </row>
    <row r="93" spans="1:4" ht="16.5" thickBot="1" x14ac:dyDescent="0.3">
      <c r="A93" s="544" t="s">
        <v>82</v>
      </c>
      <c r="B93" s="548">
        <f>('Octubre 14'!B93+'Noviembre 14'!B93+'Dec 14'!B93+'Ene 15'!B93+'Feb 15'!B93+'Mar 15'!B93+'Apr 15'!B93+'May 15'!B93+'Jun 15'!B93+'Jul 15'!B92+'Ago 15'!B92+'Sep 15'!B92)/12</f>
        <v>8129.833333333333</v>
      </c>
      <c r="C93" s="549">
        <f>('Octubre 14'!C93+'Noviembre 14'!C93+'Dec 14'!C93+'Ene 15'!C93+'Feb 15'!C93+'Mar 15'!C93+'Apr 15'!C93+'May 15'!C93+'Jun 15'!C93+'Jul 15'!C92+'Ago 15'!C92+'Sep 15'!C92)/12</f>
        <v>16228.833333333334</v>
      </c>
      <c r="D93" s="550">
        <f>('Octubre 14'!D93+'Noviembre 14'!D93+'Dec 14'!D93+'Ene 15'!D93+'Feb 15'!D93+'Mar 15'!D93+'Apr 15'!D93+'May 15'!D93+'Jun 15'!D93+'Jul 15'!D92+'Ago 15'!D92+'Sep 15'!D92)</f>
        <v>39528232</v>
      </c>
    </row>
    <row r="94" spans="1:4" ht="16.5" thickBot="1" x14ac:dyDescent="0.3">
      <c r="A94" s="544" t="s">
        <v>83</v>
      </c>
      <c r="B94" s="548">
        <f>('Octubre 14'!B94+'Noviembre 14'!B94+'Dec 14'!B94+'Ene 15'!B94+'Feb 15'!B94+'Mar 15'!B94+'Apr 15'!B94+'May 15'!B94+'Jun 15'!B94+'Jul 15'!B93+'Ago 15'!B93+'Sep 15'!B93)/12</f>
        <v>4207.083333333333</v>
      </c>
      <c r="C94" s="549">
        <f>('Octubre 14'!C94+'Noviembre 14'!C94+'Dec 14'!C94+'Ene 15'!C94+'Feb 15'!C94+'Mar 15'!C94+'Apr 15'!C94+'May 15'!C94+'Jun 15'!C94+'Jul 15'!C93+'Ago 15'!C93+'Sep 15'!C93)/12</f>
        <v>8490.25</v>
      </c>
      <c r="D94" s="550">
        <f>('Octubre 14'!D94+'Noviembre 14'!D94+'Dec 14'!D94+'Ene 15'!D94+'Feb 15'!D94+'Mar 15'!D94+'Apr 15'!D94+'May 15'!D94+'Jun 15'!D94+'Jul 15'!D93+'Ago 15'!D93+'Sep 15'!D93)</f>
        <v>12156578</v>
      </c>
    </row>
    <row r="95" spans="1:4" ht="16.5" thickBot="1" x14ac:dyDescent="0.3">
      <c r="A95" s="580" t="s">
        <v>84</v>
      </c>
      <c r="B95" s="548">
        <f>('Octubre 14'!B95+'Noviembre 14'!B95+'Dec 14'!B95+'Ene 15'!B95+'Feb 15'!B95+'Mar 15'!B95+'Apr 15'!B95+'May 15'!B95+'Jun 15'!B95+'Jul 15'!B94+'Ago 15'!B94+'Sep 15'!B94)/12</f>
        <v>2726.25</v>
      </c>
      <c r="C95" s="549">
        <f>('Octubre 14'!C95+'Noviembre 14'!C95+'Dec 14'!C95+'Ene 15'!C95+'Feb 15'!C95+'Mar 15'!C95+'Apr 15'!C95+'May 15'!C95+'Jun 15'!C95+'Jul 15'!C94+'Ago 15'!C94+'Sep 15'!C94)/12</f>
        <v>4983.666666666667</v>
      </c>
      <c r="D95" s="550">
        <f>('Octubre 14'!D95+'Noviembre 14'!D95+'Dec 14'!D95+'Ene 15'!D95+'Feb 15'!D95+'Mar 15'!D95+'Apr 15'!D95+'May 15'!D95+'Jun 15'!D95+'Jul 15'!D94+'Ago 15'!D94+'Sep 15'!D94)</f>
        <v>7108179</v>
      </c>
    </row>
    <row r="96" spans="1:4" ht="16.5" thickBot="1" x14ac:dyDescent="0.3">
      <c r="A96" s="544" t="s">
        <v>85</v>
      </c>
      <c r="B96" s="548">
        <f>('Octubre 14'!B96+'Noviembre 14'!B96+'Dec 14'!B96+'Ene 15'!B96+'Feb 15'!B96+'Mar 15'!B96+'Apr 15'!B96+'May 15'!B96+'Jun 15'!B96+'Jul 15'!B95+'Ago 15'!B95+'Sep 15'!B95)/12</f>
        <v>5435.416666666667</v>
      </c>
      <c r="C96" s="549">
        <f>('Octubre 14'!C96+'Noviembre 14'!C96+'Dec 14'!C96+'Ene 15'!C96+'Feb 15'!C96+'Mar 15'!C96+'Apr 15'!C96+'May 15'!C96+'Jun 15'!C96+'Jul 15'!C95+'Ago 15'!C95+'Sep 15'!C95)/12</f>
        <v>11015.25</v>
      </c>
      <c r="D96" s="550">
        <f>('Octubre 14'!D96+'Noviembre 14'!D96+'Dec 14'!D96+'Ene 15'!D96+'Feb 15'!D96+'Mar 15'!D96+'Apr 15'!D96+'May 15'!D96+'Jun 15'!D96+'Jul 15'!D95+'Ago 15'!D95+'Sep 15'!D95)</f>
        <v>15715451</v>
      </c>
    </row>
    <row r="97" spans="1:4" ht="16.5" thickBot="1" x14ac:dyDescent="0.3">
      <c r="A97" s="544" t="s">
        <v>86</v>
      </c>
      <c r="B97" s="548">
        <f>('Octubre 14'!B97+'Noviembre 14'!B97+'Dec 14'!B97+'Ene 15'!B97+'Feb 15'!B97+'Mar 15'!B97+'Apr 15'!B97+'May 15'!B97+'Jun 15'!B97+'Jul 15'!B96+'Ago 15'!B96+'Sep 15'!B96)/12</f>
        <v>1191.75</v>
      </c>
      <c r="C97" s="549">
        <f>('Octubre 14'!C97+'Noviembre 14'!C97+'Dec 14'!C97+'Ene 15'!C97+'Feb 15'!C97+'Mar 15'!C97+'Apr 15'!C97+'May 15'!C97+'Jun 15'!C97+'Jul 15'!C96+'Ago 15'!C96+'Sep 15'!C96)/12</f>
        <v>2681</v>
      </c>
      <c r="D97" s="550">
        <f>('Octubre 14'!D97+'Noviembre 14'!D97+'Dec 14'!D97+'Ene 15'!D97+'Feb 15'!D97+'Mar 15'!D97+'Apr 15'!D97+'May 15'!D97+'Jun 15'!D97+'Jul 15'!D96+'Ago 15'!D96+'Sep 15'!D96)</f>
        <v>3837911</v>
      </c>
    </row>
    <row r="98" spans="1:4" ht="16.5" thickBot="1" x14ac:dyDescent="0.3">
      <c r="A98" s="544" t="s">
        <v>87</v>
      </c>
      <c r="B98" s="548">
        <f>('Octubre 14'!B98+'Noviembre 14'!B98+'Dec 14'!B98+'Ene 15'!B98+'Feb 15'!B98+'Mar 15'!B98+'Apr 15'!B98+'May 15'!B98+'Jun 15'!B98+'Jul 15'!B97+'Ago 15'!B97+'Sep 15'!B97)/12</f>
        <v>16532.333333333332</v>
      </c>
      <c r="C98" s="549">
        <f>('Octubre 14'!C98+'Noviembre 14'!C98+'Dec 14'!C98+'Ene 15'!C98+'Feb 15'!C98+'Mar 15'!C98+'Apr 15'!C98+'May 15'!C98+'Jun 15'!C98+'Jul 15'!C97+'Ago 15'!C97+'Sep 15'!C97)/12</f>
        <v>31169.75</v>
      </c>
      <c r="D98" s="550">
        <f>('Octubre 14'!D98+'Noviembre 14'!D98+'Dec 14'!D98+'Ene 15'!D98+'Feb 15'!D98+'Mar 15'!D98+'Apr 15'!D98+'May 15'!D98+'Jun 15'!D98+'Jul 15'!D97+'Ago 15'!D97+'Sep 15'!D97)</f>
        <v>44988648</v>
      </c>
    </row>
    <row r="99" spans="1:4" ht="16.5" thickBot="1" x14ac:dyDescent="0.3">
      <c r="A99" s="581" t="s">
        <v>88</v>
      </c>
      <c r="B99" s="548">
        <f>('Octubre 14'!B99+'Noviembre 14'!B99+'Dec 14'!B99+'Ene 15'!B99+'Feb 15'!B99+'Mar 15'!B99+'Apr 15'!B99+'May 15'!B99+'Jun 15'!B99+'Jul 15'!B98+'Ago 15'!B98+'Sep 15'!B98)/12</f>
        <v>4644.916666666667</v>
      </c>
      <c r="C99" s="549">
        <f>('Octubre 14'!C99+'Noviembre 14'!C99+'Dec 14'!C99+'Ene 15'!C99+'Feb 15'!C99+'Mar 15'!C99+'Apr 15'!C99+'May 15'!C99+'Jun 15'!C99+'Jul 15'!C98+'Ago 15'!C98+'Sep 15'!C98)/12</f>
        <v>9469.9166666666661</v>
      </c>
      <c r="D99" s="550">
        <f>('Octubre 14'!D99+'Noviembre 14'!D99+'Dec 14'!D99+'Ene 15'!D99+'Feb 15'!D99+'Mar 15'!D99+'Apr 15'!D99+'May 15'!D99+'Jun 15'!D99+'Jul 15'!D98+'Ago 15'!D98+'Sep 15'!D98)</f>
        <v>13244094</v>
      </c>
    </row>
    <row r="100" spans="1:4" ht="16.5" customHeight="1" thickBot="1" x14ac:dyDescent="0.3">
      <c r="A100" s="544" t="s">
        <v>89</v>
      </c>
      <c r="B100" s="552">
        <f>('Octubre 14'!B100+'Noviembre 14'!B100+'Dec 14'!B100+'Ene 15'!B100+'Feb 15'!B100+'Mar 15'!B100+'Apr 15'!B100+'May 15'!B100+'Jun 15'!B100+'Jul 15'!B99+'Ago 15'!B99+'Sep 15'!B99)/12</f>
        <v>6874.25</v>
      </c>
      <c r="C100" s="553">
        <f>('Octubre 14'!C100+'Noviembre 14'!C100+'Dec 14'!C100+'Ene 15'!C100+'Feb 15'!C100+'Mar 15'!C100+'Apr 15'!C100+'May 15'!C100+'Jun 15'!C100+'Jul 15'!C99+'Ago 15'!C99+'Sep 15'!C99)/12</f>
        <v>13668.333333333334</v>
      </c>
      <c r="D100" s="554">
        <f>('Octubre 14'!D100+'Noviembre 14'!D100+'Dec 14'!D100+'Ene 15'!D100+'Feb 15'!D100+'Mar 15'!D100+'Apr 15'!D100+'May 15'!D100+'Jun 15'!D100+'Jul 15'!D99+'Ago 15'!D99+'Sep 15'!D99)</f>
        <v>19397510</v>
      </c>
    </row>
    <row r="101" spans="1:4" ht="16.5" thickBot="1" x14ac:dyDescent="0.3">
      <c r="A101" s="555" t="s">
        <v>48</v>
      </c>
      <c r="B101" s="582">
        <f>SUM(B92:B100)</f>
        <v>55488.916666666664</v>
      </c>
      <c r="C101" s="582">
        <f t="shared" ref="C101:D101" si="6">SUM(C92:C100)</f>
        <v>108698</v>
      </c>
      <c r="D101" s="582">
        <f t="shared" si="6"/>
        <v>171454731</v>
      </c>
    </row>
    <row r="102" spans="1:4" ht="16.5" thickBot="1" x14ac:dyDescent="0.3">
      <c r="A102" s="572"/>
      <c r="B102" s="573"/>
      <c r="C102" s="573"/>
      <c r="D102" s="574"/>
    </row>
    <row r="103" spans="1:4" ht="16.5" thickBot="1" x14ac:dyDescent="0.3">
      <c r="A103" s="537" t="s">
        <v>90</v>
      </c>
      <c r="B103" s="576"/>
      <c r="C103" s="576"/>
      <c r="D103" s="543"/>
    </row>
    <row r="104" spans="1:4" ht="16.5" thickBot="1" x14ac:dyDescent="0.3">
      <c r="A104" s="544" t="s">
        <v>91</v>
      </c>
      <c r="B104" s="545">
        <f>('Octubre 14'!B104+'Noviembre 14'!B104+'Dec 14'!B104+'Ene 15'!B104+'Feb 15'!B104+'Mar 15'!B104+'Apr 15'!B104+'May 15'!B104+'Jun 15'!B104+'Jul 15'!B103+'Ago 15'!B103+'Sep 15'!B103)/12</f>
        <v>3994.4166666666665</v>
      </c>
      <c r="C104" s="546">
        <f>('Octubre 14'!C104+'Noviembre 14'!C104+'Dec 14'!C104+'Ene 15'!C104+'Feb 15'!C104+'Mar 15'!C104+'Apr 15'!C104+'May 15'!C104+'Jun 15'!C104+'Jul 15'!C103+'Ago 15'!C103+'Sep 15'!C103)/12</f>
        <v>8951.3333333333339</v>
      </c>
      <c r="D104" s="547">
        <f>('Octubre 14'!D104+'Noviembre 14'!D104+'Dec 14'!D104+'Ene 15'!D104+'Feb 15'!D104+'Mar 15'!D104+'Apr 15'!D104+'May 15'!D104+'Jun 15'!D104+'Jul 15'!D103+'Ago 15'!D103+'Sep 15'!D103)</f>
        <v>12798130</v>
      </c>
    </row>
    <row r="105" spans="1:4" ht="16.5" thickBot="1" x14ac:dyDescent="0.3">
      <c r="A105" s="544" t="s">
        <v>92</v>
      </c>
      <c r="B105" s="548">
        <f>('Octubre 14'!B105+'Noviembre 14'!B105+'Dec 14'!B105+'Ene 15'!B105+'Feb 15'!B105+'Mar 15'!B105+'Apr 15'!B105+'May 15'!B105+'Jun 15'!B105+'Jul 15'!B104+'Ago 15'!B104+'Sep 15'!B104)/12</f>
        <v>5658.916666666667</v>
      </c>
      <c r="C105" s="549">
        <f>('Octubre 14'!C105+'Noviembre 14'!C105+'Dec 14'!C105+'Ene 15'!C105+'Feb 15'!C105+'Mar 15'!C105+'Apr 15'!C105+'May 15'!C105+'Jun 15'!C105+'Jul 15'!C104+'Ago 15'!C104+'Sep 15'!C104)/12</f>
        <v>10875.666666666666</v>
      </c>
      <c r="D105" s="550">
        <f>('Octubre 14'!D105+'Noviembre 14'!D105+'Dec 14'!D105+'Ene 15'!D105+'Feb 15'!D105+'Mar 15'!D105+'Apr 15'!D105+'May 15'!D105+'Jun 15'!D105+'Jul 15'!D104+'Ago 15'!D104+'Sep 15'!D104)</f>
        <v>15393239</v>
      </c>
    </row>
    <row r="106" spans="1:4" ht="16.5" thickBot="1" x14ac:dyDescent="0.3">
      <c r="A106" s="544" t="s">
        <v>93</v>
      </c>
      <c r="B106" s="548">
        <f>('Octubre 14'!B106+'Noviembre 14'!B106+'Dec 14'!B106+'Ene 15'!B106+'Feb 15'!B106+'Mar 15'!B106+'Apr 15'!B106+'May 15'!B106+'Jun 15'!B106+'Jul 15'!B105+'Ago 15'!B105+'Sep 15'!B105)/12</f>
        <v>887.66666666666663</v>
      </c>
      <c r="C106" s="549">
        <f>('Octubre 14'!C106+'Noviembre 14'!C106+'Dec 14'!C106+'Ene 15'!C106+'Feb 15'!C106+'Mar 15'!C106+'Apr 15'!C106+'May 15'!C106+'Jun 15'!C106+'Jul 15'!C105+'Ago 15'!C105+'Sep 15'!C105)/12</f>
        <v>1843.6666666666667</v>
      </c>
      <c r="D106" s="550">
        <f>('Octubre 14'!D106+'Noviembre 14'!D106+'Dec 14'!D106+'Ene 15'!D106+'Feb 15'!D106+'Mar 15'!D106+'Apr 15'!D106+'May 15'!D106+'Jun 15'!D106+'Jul 15'!D105+'Ago 15'!D105+'Sep 15'!D105)</f>
        <v>2738018</v>
      </c>
    </row>
    <row r="107" spans="1:4" ht="16.5" thickBot="1" x14ac:dyDescent="0.3">
      <c r="A107" s="544" t="s">
        <v>94</v>
      </c>
      <c r="B107" s="548">
        <f>('Octubre 14'!B107+'Noviembre 14'!B107+'Dec 14'!B107+'Ene 15'!B107+'Feb 15'!B107+'Mar 15'!B107+'Apr 15'!B107+'May 15'!B107+'Jun 15'!B107+'Jul 15'!B106+'Ago 15'!B106+'Sep 15'!B106)/12</f>
        <v>7705.75</v>
      </c>
      <c r="C107" s="549">
        <f>('Octubre 14'!C107+'Noviembre 14'!C107+'Dec 14'!C107+'Ene 15'!C107+'Feb 15'!C107+'Mar 15'!C107+'Apr 15'!C107+'May 15'!C107+'Jun 15'!C107+'Jul 15'!C106+'Ago 15'!C106+'Sep 15'!C106)/12</f>
        <v>15620.416666666666</v>
      </c>
      <c r="D107" s="550">
        <f>('Octubre 14'!D107+'Noviembre 14'!D107+'Dec 14'!D107+'Ene 15'!D107+'Feb 15'!D107+'Mar 15'!D107+'Apr 15'!D107+'May 15'!D107+'Jun 15'!D107+'Jul 15'!D106+'Ago 15'!D106+'Sep 15'!D106)</f>
        <v>22132787</v>
      </c>
    </row>
    <row r="108" spans="1:4" ht="16.5" thickBot="1" x14ac:dyDescent="0.3">
      <c r="A108" s="544" t="s">
        <v>95</v>
      </c>
      <c r="B108" s="548">
        <f>('Octubre 14'!B108+'Noviembre 14'!B108+'Dec 14'!B108+'Ene 15'!B108+'Feb 15'!B108+'Mar 15'!B108+'Apr 15'!B108+'May 15'!B108+'Jun 15'!B108+'Jul 15'!B107+'Ago 15'!B107+'Sep 15'!B107)/12</f>
        <v>4884.666666666667</v>
      </c>
      <c r="C108" s="549">
        <f>('Octubre 14'!C108+'Noviembre 14'!C108+'Dec 14'!C108+'Ene 15'!C108+'Feb 15'!C108+'Mar 15'!C108+'Apr 15'!C108+'May 15'!C108+'Jun 15'!C108+'Jul 15'!C107+'Ago 15'!C107+'Sep 15'!C107)/12</f>
        <v>10082.916666666666</v>
      </c>
      <c r="D108" s="550">
        <f>('Octubre 14'!D108+'Noviembre 14'!D108+'Dec 14'!D108+'Ene 15'!D108+'Feb 15'!D108+'Mar 15'!D108+'Apr 15'!D108+'May 15'!D108+'Jun 15'!D108+'Jul 15'!D107+'Ago 15'!D107+'Sep 15'!D107)</f>
        <v>14433265</v>
      </c>
    </row>
    <row r="109" spans="1:4" ht="16.5" thickBot="1" x14ac:dyDescent="0.3">
      <c r="A109" s="544" t="s">
        <v>96</v>
      </c>
      <c r="B109" s="548">
        <f>('Octubre 14'!B109+'Noviembre 14'!B109+'Dec 14'!B109+'Ene 15'!B109+'Feb 15'!B109+'Mar 15'!B109+'Apr 15'!B109+'May 15'!B109+'Jun 15'!B109+'Jul 15'!B108+'Ago 15'!B108+'Sep 15'!B108)/12</f>
        <v>3734.3333333333335</v>
      </c>
      <c r="C109" s="549">
        <f>('Octubre 14'!C109+'Noviembre 14'!C109+'Dec 14'!C109+'Ene 15'!C109+'Feb 15'!C109+'Mar 15'!C109+'Apr 15'!C109+'May 15'!C109+'Jun 15'!C109+'Jul 15'!C108+'Ago 15'!C108+'Sep 15'!C108)/12</f>
        <v>8031.25</v>
      </c>
      <c r="D109" s="550">
        <f>('Octubre 14'!D109+'Noviembre 14'!D109+'Dec 14'!D109+'Ene 15'!D109+'Feb 15'!D109+'Mar 15'!D109+'Apr 15'!D109+'May 15'!D109+'Jun 15'!D109+'Jul 15'!D108+'Ago 15'!D108+'Sep 15'!D108)</f>
        <v>11520495</v>
      </c>
    </row>
    <row r="110" spans="1:4" ht="16.5" thickBot="1" x14ac:dyDescent="0.3">
      <c r="A110" s="544" t="s">
        <v>97</v>
      </c>
      <c r="B110" s="548">
        <f>('Octubre 14'!B110+'Noviembre 14'!B110+'Dec 14'!B110+'Ene 15'!B110+'Feb 15'!B110+'Mar 15'!B110+'Apr 15'!B110+'May 15'!B110+'Jun 15'!B110+'Jul 15'!B109+'Ago 15'!B109+'Sep 15'!B109)/12</f>
        <v>8997</v>
      </c>
      <c r="C110" s="549">
        <f>('Octubre 14'!C110+'Noviembre 14'!C110+'Dec 14'!C110+'Ene 15'!C110+'Feb 15'!C110+'Mar 15'!C110+'Apr 15'!C110+'May 15'!C110+'Jun 15'!C110+'Jul 15'!C109+'Ago 15'!C109+'Sep 15'!C109)/12</f>
        <v>18895.333333333332</v>
      </c>
      <c r="D110" s="550">
        <f>('Octubre 14'!D110+'Noviembre 14'!D110+'Dec 14'!D110+'Ene 15'!D110+'Feb 15'!D110+'Mar 15'!D110+'Apr 15'!D110+'May 15'!D110+'Jun 15'!D110+'Jul 15'!D109+'Ago 15'!D109+'Sep 15'!D109)</f>
        <v>26580687</v>
      </c>
    </row>
    <row r="111" spans="1:4" ht="16.5" thickBot="1" x14ac:dyDescent="0.3">
      <c r="A111" s="544" t="s">
        <v>98</v>
      </c>
      <c r="B111" s="548">
        <f>('Octubre 14'!B111+'Noviembre 14'!B111+'Dec 14'!B111+'Ene 15'!B111+'Feb 15'!B111+'Mar 15'!B111+'Apr 15'!B111+'May 15'!B111+'Jun 15'!B111+'Jul 15'!B110+'Ago 15'!B110+'Sep 15'!B110)/12</f>
        <v>5910.75</v>
      </c>
      <c r="C111" s="549">
        <f>('Octubre 14'!C111+'Noviembre 14'!C111+'Dec 14'!C111+'Ene 15'!C111+'Feb 15'!C111+'Mar 15'!C111+'Apr 15'!C111+'May 15'!C111+'Jun 15'!C111+'Jul 15'!C110+'Ago 15'!C110+'Sep 15'!C110)/12</f>
        <v>12541</v>
      </c>
      <c r="D111" s="550">
        <f>('Octubre 14'!D111+'Noviembre 14'!D111+'Dec 14'!D111+'Ene 15'!D111+'Feb 15'!D111+'Mar 15'!D111+'Apr 15'!D111+'May 15'!D111+'Jun 15'!D111+'Jul 15'!D110+'Ago 15'!D110+'Sep 15'!D110)</f>
        <v>17667963</v>
      </c>
    </row>
    <row r="112" spans="1:4" ht="16.5" thickBot="1" x14ac:dyDescent="0.3">
      <c r="A112" s="544" t="s">
        <v>99</v>
      </c>
      <c r="B112" s="548">
        <f>('Octubre 14'!B112+'Noviembre 14'!B112+'Dec 14'!B112+'Ene 15'!B112+'Feb 15'!B112+'Mar 15'!B112+'Apr 15'!B112+'May 15'!B112+'Jun 15'!B112+'Jul 15'!B111+'Ago 15'!B111+'Sep 15'!B111)/12</f>
        <v>5395.416666666667</v>
      </c>
      <c r="C112" s="549">
        <f>('Octubre 14'!C112+'Noviembre 14'!C112+'Dec 14'!C112+'Ene 15'!C112+'Feb 15'!C112+'Mar 15'!C112+'Apr 15'!C112+'May 15'!C112+'Jun 15'!C112+'Jul 15'!C111+'Ago 15'!C111+'Sep 15'!C111)/12</f>
        <v>11572.666666666666</v>
      </c>
      <c r="D112" s="550">
        <f>('Octubre 14'!D112+'Noviembre 14'!D112+'Dec 14'!D112+'Ene 15'!D112+'Feb 15'!D112+'Mar 15'!D112+'Apr 15'!D112+'May 15'!D112+'Jun 15'!D112+'Jul 15'!D111+'Ago 15'!D111+'Sep 15'!D111)</f>
        <v>16348462</v>
      </c>
    </row>
    <row r="113" spans="1:15" ht="16.5" thickBot="1" x14ac:dyDescent="0.3">
      <c r="A113" s="544" t="s">
        <v>100</v>
      </c>
      <c r="B113" s="548">
        <f>('Octubre 14'!B113+'Noviembre 14'!B113+'Dec 14'!B113+'Ene 15'!B113+'Feb 15'!B113+'Mar 15'!B113+'Apr 15'!B113+'May 15'!B113+'Jun 15'!B113+'Jul 15'!B112+'Ago 15'!B112+'Sep 15'!B112)/12</f>
        <v>7862.083333333333</v>
      </c>
      <c r="C113" s="549">
        <f>('Octubre 14'!C113+'Noviembre 14'!C113+'Dec 14'!C113+'Ene 15'!C113+'Feb 15'!C113+'Mar 15'!C113+'Apr 15'!C113+'May 15'!C113+'Jun 15'!C113+'Jul 15'!C112+'Ago 15'!C112+'Sep 15'!C112)/12</f>
        <v>15112.083333333334</v>
      </c>
      <c r="D113" s="550">
        <f>('Octubre 14'!D113+'Noviembre 14'!D113+'Dec 14'!D113+'Ene 15'!D113+'Feb 15'!D113+'Mar 15'!D113+'Apr 15'!D113+'May 15'!D113+'Jun 15'!D113+'Jul 15'!D112+'Ago 15'!D112+'Sep 15'!D112)</f>
        <v>21698327</v>
      </c>
    </row>
    <row r="114" spans="1:15" ht="16.5" thickBot="1" x14ac:dyDescent="0.3">
      <c r="A114" s="544" t="s">
        <v>101</v>
      </c>
      <c r="B114" s="548">
        <f>('Octubre 14'!B114+'Noviembre 14'!B114+'Dec 14'!B114+'Ene 15'!B114+'Feb 15'!B114+'Mar 15'!B114+'Apr 15'!B114+'May 15'!B114+'Jun 15'!B114+'Jul 15'!B113+'Ago 15'!B113+'Sep 15'!B113)/12</f>
        <v>8908</v>
      </c>
      <c r="C114" s="549">
        <f>('Octubre 14'!C114+'Noviembre 14'!C114+'Dec 14'!C114+'Ene 15'!C114+'Feb 15'!C114+'Mar 15'!C114+'Apr 15'!C114+'May 15'!C114+'Jun 15'!C114+'Jul 15'!C113+'Ago 15'!C113+'Sep 15'!C113)/12</f>
        <v>19048.333333333332</v>
      </c>
      <c r="D114" s="550">
        <f>('Octubre 14'!D114+'Noviembre 14'!D114+'Dec 14'!D114+'Ene 15'!D114+'Feb 15'!D114+'Mar 15'!D114+'Apr 15'!D114+'May 15'!D114+'Jun 15'!D114+'Jul 15'!D113+'Ago 15'!D113+'Sep 15'!D113)</f>
        <v>26965185</v>
      </c>
    </row>
    <row r="115" spans="1:15" ht="16.5" thickBot="1" x14ac:dyDescent="0.3">
      <c r="A115" s="544" t="s">
        <v>102</v>
      </c>
      <c r="B115" s="548">
        <f>('Octubre 14'!B115+'Noviembre 14'!B115+'Dec 14'!B115+'Ene 15'!B115+'Feb 15'!B115+'Mar 15'!B115+'Apr 15'!B115+'May 15'!B115+'Jun 15'!B115+'Jul 15'!B114+'Ago 15'!B114+'Sep 15'!B114)/12</f>
        <v>16863.416666666668</v>
      </c>
      <c r="C115" s="549">
        <f>('Octubre 14'!C115+'Noviembre 14'!C115+'Dec 14'!C115+'Ene 15'!C115+'Feb 15'!C115+'Mar 15'!C115+'Apr 15'!C115+'May 15'!C115+'Jun 15'!C115+'Jul 15'!C114+'Ago 15'!C114+'Sep 15'!C114)/12</f>
        <v>34275.416666666664</v>
      </c>
      <c r="D115" s="550">
        <f>('Octubre 14'!D115+'Noviembre 14'!D115+'Dec 14'!D115+'Ene 15'!D115+'Feb 15'!D115+'Mar 15'!D115+'Apr 15'!D115+'May 15'!D115+'Jun 15'!D115+'Jul 15'!D114+'Ago 15'!D114+'Sep 15'!D114)</f>
        <v>49388981</v>
      </c>
    </row>
    <row r="116" spans="1:15" ht="16.5" thickBot="1" x14ac:dyDescent="0.3">
      <c r="A116" s="544" t="s">
        <v>103</v>
      </c>
      <c r="B116" s="548">
        <f>('Octubre 14'!B116+'Noviembre 14'!B116+'Dec 14'!B116+'Ene 15'!B116+'Feb 15'!B116+'Mar 15'!B116+'Apr 15'!B116+'May 15'!B116+'Jun 15'!B116+'Jul 15'!B115+'Ago 15'!B115+'Sep 15'!B115)/12</f>
        <v>5760.083333333333</v>
      </c>
      <c r="C116" s="549">
        <f>('Octubre 14'!C116+'Noviembre 14'!C116+'Dec 14'!C116+'Ene 15'!C116+'Feb 15'!C116+'Mar 15'!C116+'Apr 15'!C116+'May 15'!C116+'Jun 15'!C116+'Jul 15'!C115+'Ago 15'!C115+'Sep 15'!C115)/12</f>
        <v>12288.333333333334</v>
      </c>
      <c r="D116" s="550">
        <f>('Octubre 14'!D116+'Noviembre 14'!D116+'Dec 14'!D116+'Ene 15'!D116+'Feb 15'!D116+'Mar 15'!D116+'Apr 15'!D116+'May 15'!D116+'Jun 15'!D116+'Jul 15'!D115+'Ago 15'!D115+'Sep 15'!D115)</f>
        <v>17510640</v>
      </c>
    </row>
    <row r="117" spans="1:15" ht="16.5" thickBot="1" x14ac:dyDescent="0.3">
      <c r="A117" s="544" t="s">
        <v>104</v>
      </c>
      <c r="B117" s="552">
        <f>('Octubre 14'!B117+'Noviembre 14'!B117+'Dec 14'!B117+'Ene 15'!B117+'Feb 15'!B117+'Mar 15'!B117+'Apr 15'!B117+'May 15'!B117+'Jun 15'!B117+'Jul 15'!B116+'Ago 15'!B116+'Sep 15'!B116)/12</f>
        <v>8719.9166666666661</v>
      </c>
      <c r="C117" s="553">
        <f>('Octubre 14'!C117+'Noviembre 14'!C117+'Dec 14'!C117+'Ene 15'!C117+'Feb 15'!C117+'Mar 15'!C117+'Apr 15'!C117+'May 15'!C117+'Jun 15'!C117+'Jul 15'!C116+'Ago 15'!C116+'Sep 15'!C116)/12</f>
        <v>17363.166666666668</v>
      </c>
      <c r="D117" s="554">
        <f>('Octubre 14'!D117+'Noviembre 14'!D117+'Dec 14'!D117+'Ene 15'!D117+'Feb 15'!D117+'Mar 15'!D117+'Apr 15'!D117+'May 15'!D117+'Jun 15'!D117+'Jul 15'!D116+'Ago 15'!D116+'Sep 15'!D116)</f>
        <v>24811804</v>
      </c>
    </row>
    <row r="118" spans="1:15" ht="16.5" thickBot="1" x14ac:dyDescent="0.3">
      <c r="A118" s="555" t="s">
        <v>48</v>
      </c>
      <c r="B118" s="582">
        <f>SUM(B104:B117)</f>
        <v>95282.416666666672</v>
      </c>
      <c r="C118" s="582">
        <f>SUM(C104:C117)</f>
        <v>196501.58333333331</v>
      </c>
      <c r="D118" s="582">
        <f>SUM(D104:D117)</f>
        <v>279987983</v>
      </c>
    </row>
    <row r="119" spans="1:15" ht="16.5" thickBot="1" x14ac:dyDescent="0.3">
      <c r="A119" s="572"/>
      <c r="B119" s="573"/>
      <c r="C119" s="573"/>
      <c r="D119" s="574"/>
    </row>
    <row r="120" spans="1:15" ht="16.5" thickBot="1" x14ac:dyDescent="0.3">
      <c r="A120" s="541" t="s">
        <v>105</v>
      </c>
      <c r="B120" s="570"/>
      <c r="C120" s="575"/>
      <c r="D120" s="563"/>
    </row>
    <row r="121" spans="1:15" ht="16.5" thickBot="1" x14ac:dyDescent="0.3">
      <c r="A121" s="566" t="s">
        <v>106</v>
      </c>
      <c r="B121" s="545">
        <f>('Octubre 14'!B121+'Noviembre 14'!B121+'Dec 14'!B121+'Ene 15'!B121+'Feb 15'!B121+'Mar 15'!B121+'Apr 15'!B121+'May 15'!B121+'Jun 15'!B121+'Jul 15'!B120+'Ago 15'!B120+'Sep 15'!B120)/12</f>
        <v>1747.3333333333333</v>
      </c>
      <c r="C121" s="589">
        <f>('Octubre 14'!C121+'Noviembre 14'!C121+'Dec 14'!C121+'Ene 15'!C121+'Feb 15'!C121+'Mar 15'!C121+'Apr 15'!C121+'May 15'!C121+'Jun 15'!C121+'Jul 15'!C120+'Ago 15'!C120+'Sep 15'!C120)/12</f>
        <v>3695.25</v>
      </c>
      <c r="D121" s="590">
        <f>('Octubre 14'!D121+'Noviembre 14'!D121+'Dec 14'!D121+'Ene 15'!D121+'Feb 15'!D121+'Mar 15'!D121+'Apr 15'!D121+'May 15'!D121+'Jun 15'!D121+'Jul 15'!D120+'Ago 15'!D120+'Sep 15'!D120)</f>
        <v>7028022</v>
      </c>
    </row>
    <row r="122" spans="1:15" ht="16.5" thickBot="1" x14ac:dyDescent="0.3">
      <c r="A122" s="566" t="s">
        <v>107</v>
      </c>
      <c r="B122" s="548">
        <f>('Octubre 14'!B122+'Noviembre 14'!B122+'Dec 14'!B122+'Ene 15'!B122+'Feb 15'!B122+'Mar 15'!B122+'Apr 15'!B122+'May 15'!B122+'Jun 15'!B122+'Jul 15'!B121+'Ago 15'!B121+'Sep 15'!B121)/12</f>
        <v>9526.0833333333339</v>
      </c>
      <c r="C122" s="565">
        <f>('Octubre 14'!C122+'Noviembre 14'!C122+'Dec 14'!C122+'Ene 15'!C122+'Feb 15'!C122+'Mar 15'!C122+'Apr 15'!C122+'May 15'!C122+'Jun 15'!C122+'Jul 15'!C121+'Ago 15'!C121+'Sep 15'!C121)/12</f>
        <v>18114.666666666668</v>
      </c>
      <c r="D122" s="591">
        <f>('Octubre 14'!D122+'Noviembre 14'!D122+'Dec 14'!D122+'Ene 15'!D122+'Feb 15'!D122+'Mar 15'!D122+'Apr 15'!D122+'May 15'!D122+'Jun 15'!D122+'Jul 15'!D121+'Ago 15'!D121+'Sep 15'!D121)</f>
        <v>24159525</v>
      </c>
      <c r="I122" s="583"/>
      <c r="J122" s="583"/>
      <c r="K122" s="583"/>
      <c r="L122" s="583"/>
      <c r="M122" s="583"/>
      <c r="N122" s="583"/>
      <c r="O122" s="583"/>
    </row>
    <row r="123" spans="1:15" ht="16.5" thickBot="1" x14ac:dyDescent="0.3">
      <c r="A123" s="566" t="s">
        <v>108</v>
      </c>
      <c r="B123" s="548">
        <f>('Octubre 14'!B123+'Noviembre 14'!B123+'Dec 14'!B123+'Ene 15'!B123+'Feb 15'!B123+'Mar 15'!B123+'Apr 15'!B123+'May 15'!B123+'Jun 15'!B123+'Jul 15'!B122+'Ago 15'!B122+'Sep 15'!B122)/12</f>
        <v>1535.9166666666667</v>
      </c>
      <c r="C123" s="565">
        <f>('Octubre 14'!C123+'Noviembre 14'!C123+'Dec 14'!C123+'Ene 15'!C123+'Feb 15'!C123+'Mar 15'!C123+'Apr 15'!C123+'May 15'!C123+'Jun 15'!C123+'Jul 15'!C122+'Ago 15'!C122+'Sep 15'!C122)/12</f>
        <v>2971</v>
      </c>
      <c r="D123" s="591">
        <f>('Octubre 14'!D123+'Noviembre 14'!D123+'Dec 14'!D123+'Ene 15'!D123+'Feb 15'!D123+'Mar 15'!D123+'Apr 15'!D123+'May 15'!D123+'Jun 15'!D123+'Jul 15'!D122+'Ago 15'!D122+'Sep 15'!D122)</f>
        <v>5533078</v>
      </c>
      <c r="I123" s="583"/>
      <c r="J123" s="583"/>
      <c r="K123" s="583"/>
      <c r="L123" s="583"/>
      <c r="M123" s="583"/>
      <c r="N123" s="583"/>
      <c r="O123" s="583"/>
    </row>
    <row r="124" spans="1:15" ht="16.5" thickBot="1" x14ac:dyDescent="0.3">
      <c r="A124" s="566" t="s">
        <v>109</v>
      </c>
      <c r="B124" s="548">
        <f>('Octubre 14'!B124+'Noviembre 14'!B124+'Dec 14'!B124+'Ene 15'!B124+'Feb 15'!B124+'Mar 15'!B124+'Apr 15'!B124+'May 15'!B124+'Jun 15'!B124+'Jul 15'!B123+'Ago 15'!B123+'Sep 15'!B123)/12</f>
        <v>8412.8333333333339</v>
      </c>
      <c r="C124" s="565">
        <f>('Octubre 14'!C124+'Noviembre 14'!C124+'Dec 14'!C124+'Ene 15'!C124+'Feb 15'!C124+'Mar 15'!C124+'Apr 15'!C124+'May 15'!C124+'Jun 15'!C124+'Jul 15'!C123+'Ago 15'!C123+'Sep 15'!C123)/12</f>
        <v>14169.75</v>
      </c>
      <c r="D124" s="591">
        <f>('Octubre 14'!D124+'Noviembre 14'!D124+'Dec 14'!D124+'Ene 15'!D124+'Feb 15'!D124+'Mar 15'!D124+'Apr 15'!D124+'May 15'!D124+'Jun 15'!D124+'Jul 15'!D123+'Ago 15'!D123+'Sep 15'!D123)</f>
        <v>21446369</v>
      </c>
      <c r="I124" s="583"/>
      <c r="J124" s="583"/>
      <c r="K124" s="583"/>
      <c r="L124" s="583"/>
      <c r="M124" s="583"/>
      <c r="N124" s="583"/>
      <c r="O124" s="583"/>
    </row>
    <row r="125" spans="1:15" ht="16.5" thickBot="1" x14ac:dyDescent="0.3">
      <c r="A125" s="566" t="s">
        <v>110</v>
      </c>
      <c r="B125" s="548">
        <f>('Octubre 14'!B125+'Noviembre 14'!B125+'Dec 14'!B125+'Ene 15'!B125+'Feb 15'!B125+'Mar 15'!B125+'Apr 15'!B125+'May 15'!B125+'Jun 15'!B125+'Jul 15'!B124+'Ago 15'!B124+'Sep 15'!B124)/12</f>
        <v>11161.166666666666</v>
      </c>
      <c r="C125" s="565">
        <f>('Octubre 14'!C125+'Noviembre 14'!C125+'Dec 14'!C125+'Ene 15'!C125+'Feb 15'!C125+'Mar 15'!C125+'Apr 15'!C125+'May 15'!C125+'Jun 15'!C125+'Jul 15'!C124+'Ago 15'!C124+'Sep 15'!C124)/12</f>
        <v>22670.833333333332</v>
      </c>
      <c r="D125" s="591">
        <f>('Octubre 14'!D125+'Noviembre 14'!D125+'Dec 14'!D125+'Ene 15'!D125+'Feb 15'!D125+'Mar 15'!D125+'Apr 15'!D125+'May 15'!D125+'Jun 15'!D125+'Jul 15'!D124+'Ago 15'!D124+'Sep 15'!D124)</f>
        <v>31941515</v>
      </c>
      <c r="I125" s="583"/>
      <c r="J125" s="583"/>
      <c r="K125" s="583"/>
      <c r="L125" s="583"/>
      <c r="M125" s="583"/>
      <c r="N125" s="583"/>
      <c r="O125" s="583"/>
    </row>
    <row r="126" spans="1:15" ht="16.5" thickBot="1" x14ac:dyDescent="0.3">
      <c r="A126" s="566" t="s">
        <v>111</v>
      </c>
      <c r="B126" s="548">
        <f>('Octubre 14'!B126+'Noviembre 14'!B126+'Dec 14'!B126+'Ene 15'!B126+'Feb 15'!B126+'Mar 15'!B126+'Apr 15'!B126+'May 15'!B126+'Jun 15'!B126+'Jul 15'!B125+'Ago 15'!B125+'Sep 15'!B125)/12</f>
        <v>9659.4166666666661</v>
      </c>
      <c r="C126" s="565">
        <f>('Octubre 14'!C126+'Noviembre 14'!C126+'Dec 14'!C126+'Ene 15'!C126+'Feb 15'!C126+'Mar 15'!C126+'Apr 15'!C126+'May 15'!C126+'Jun 15'!C126+'Jul 15'!C125+'Ago 15'!C125+'Sep 15'!C125)/12</f>
        <v>19058.916666666668</v>
      </c>
      <c r="D126" s="591">
        <f>('Octubre 14'!D126+'Noviembre 14'!D126+'Dec 14'!D126+'Ene 15'!D126+'Feb 15'!D126+'Mar 15'!D126+'Apr 15'!D126+'May 15'!D126+'Jun 15'!D126+'Jul 15'!D125+'Ago 15'!D125+'Sep 15'!D125)</f>
        <v>26618586</v>
      </c>
      <c r="I126" s="584"/>
      <c r="J126" s="583"/>
      <c r="K126" s="583"/>
      <c r="L126" s="583"/>
      <c r="M126" s="583"/>
      <c r="N126" s="583"/>
      <c r="O126" s="583"/>
    </row>
    <row r="127" spans="1:15" ht="16.5" thickBot="1" x14ac:dyDescent="0.3">
      <c r="A127" s="566" t="s">
        <v>112</v>
      </c>
      <c r="B127" s="548">
        <f>('Octubre 14'!B127+'Noviembre 14'!B127+'Dec 14'!B127+'Ene 15'!B127+'Feb 15'!B127+'Mar 15'!B127+'Apr 15'!B127+'May 15'!B127+'Jun 15'!B127+'Jul 15'!B126+'Ago 15'!B126+'Sep 15'!B126)/12</f>
        <v>7704.25</v>
      </c>
      <c r="C127" s="565">
        <f>('Octubre 14'!C127+'Noviembre 14'!C127+'Dec 14'!C127+'Ene 15'!C127+'Feb 15'!C127+'Mar 15'!C127+'Apr 15'!C127+'May 15'!C127+'Jun 15'!C127+'Jul 15'!C126+'Ago 15'!C126+'Sep 15'!C126)/12</f>
        <v>15748.833333333334</v>
      </c>
      <c r="D127" s="591">
        <f>('Octubre 14'!D127+'Noviembre 14'!D127+'Dec 14'!D127+'Ene 15'!D127+'Feb 15'!D127+'Mar 15'!D127+'Apr 15'!D127+'May 15'!D127+'Jun 15'!D127+'Jul 15'!D126+'Ago 15'!D126+'Sep 15'!D126)</f>
        <v>23949078</v>
      </c>
      <c r="I127" s="584"/>
      <c r="J127" s="583"/>
      <c r="K127" s="583"/>
      <c r="L127" s="583"/>
      <c r="M127" s="583"/>
      <c r="N127" s="583"/>
      <c r="O127" s="583"/>
    </row>
    <row r="128" spans="1:15" ht="16.5" thickBot="1" x14ac:dyDescent="0.3">
      <c r="A128" s="586" t="s">
        <v>113</v>
      </c>
      <c r="B128" s="552">
        <f>('Octubre 14'!B128+'Noviembre 14'!B128+'Dec 14'!B128+'Ene 15'!B128+'Feb 15'!B128+'Mar 15'!B128+'Apr 15'!B128+'May 15'!B128+'Jun 15'!B128+'Jul 15'!B127+'Ago 15'!B127+'Sep 15'!B127)/12</f>
        <v>14346</v>
      </c>
      <c r="C128" s="592">
        <f>('Octubre 14'!C128+'Noviembre 14'!C128+'Dec 14'!C128+'Ene 15'!C128+'Feb 15'!C128+'Mar 15'!C128+'Apr 15'!C128+'May 15'!C128+'Jun 15'!C128+'Jul 15'!C127+'Ago 15'!C127+'Sep 15'!C127)/12</f>
        <v>26957.916666666668</v>
      </c>
      <c r="D128" s="593">
        <f>('Octubre 14'!D128+'Noviembre 14'!D128+'Dec 14'!D128+'Ene 15'!D128+'Feb 15'!D128+'Mar 15'!D128+'Apr 15'!D128+'May 15'!D128+'Jun 15'!D128+'Jul 15'!D127+'Ago 15'!D127+'Sep 15'!D127)</f>
        <v>35706148</v>
      </c>
      <c r="I128" s="585"/>
      <c r="J128" s="583"/>
      <c r="K128" s="583"/>
      <c r="L128" s="583"/>
      <c r="M128" s="583"/>
      <c r="N128" s="583"/>
      <c r="O128" s="583"/>
    </row>
    <row r="129" spans="1:15" ht="15" customHeight="1" thickBot="1" x14ac:dyDescent="0.3">
      <c r="A129" s="555" t="s">
        <v>48</v>
      </c>
      <c r="B129" s="567">
        <f>SUM(B121:B128)</f>
        <v>64093</v>
      </c>
      <c r="C129" s="567">
        <f>SUM(C121:C128)</f>
        <v>123387.16666666667</v>
      </c>
      <c r="D129" s="567">
        <f>SUM(D121:D128)</f>
        <v>176382321</v>
      </c>
      <c r="I129" s="583"/>
      <c r="J129" s="583"/>
      <c r="K129" s="583"/>
      <c r="L129" s="583"/>
      <c r="M129" s="583"/>
      <c r="N129" s="583"/>
      <c r="O129" s="583"/>
    </row>
    <row r="130" spans="1:15" ht="16.5" thickBot="1" x14ac:dyDescent="0.3">
      <c r="A130" s="572"/>
      <c r="B130" s="573"/>
      <c r="C130" s="573"/>
      <c r="D130" s="574"/>
      <c r="I130" s="585"/>
      <c r="J130" s="583"/>
      <c r="K130" s="583"/>
      <c r="L130" s="583"/>
      <c r="M130" s="583"/>
      <c r="N130" s="583"/>
      <c r="O130" s="583"/>
    </row>
    <row r="131" spans="1:15" ht="16.5" thickBot="1" x14ac:dyDescent="0.3">
      <c r="A131" s="537" t="s">
        <v>114</v>
      </c>
      <c r="B131" s="587">
        <f>SUM(B129+B118+B101+B89+B76+B67+B57+B47+B32+B16)</f>
        <v>667407.66666666651</v>
      </c>
      <c r="C131" s="587">
        <f>SUM(C129+C118+C101+C89+C76+C67+C57+C47+C32+C16)</f>
        <v>1323842.1666666667</v>
      </c>
      <c r="D131" s="587">
        <f>SUM(D129+D118+D101+D89+D76+D67+D57+D47+D32+D16)</f>
        <v>1897028919</v>
      </c>
    </row>
    <row r="132" spans="1:15" x14ac:dyDescent="0.25">
      <c r="E132" s="588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-0.249977111117893"/>
  </sheetPr>
  <dimension ref="A1:O132"/>
  <sheetViews>
    <sheetView workbookViewId="0">
      <selection activeCell="H15" sqref="H15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6.140625" customWidth="1"/>
    <col min="4" max="4" width="16" bestFit="1" customWidth="1"/>
    <col min="7" max="7" width="9.85546875" bestFit="1" customWidth="1"/>
    <col min="9" max="9" width="9" bestFit="1" customWidth="1"/>
    <col min="10" max="10" width="18.28515625" bestFit="1" customWidth="1"/>
  </cols>
  <sheetData>
    <row r="1" spans="1:4" ht="15.75" x14ac:dyDescent="0.25">
      <c r="A1" s="603" t="s">
        <v>0</v>
      </c>
      <c r="B1" s="603"/>
      <c r="C1" s="603"/>
      <c r="D1" s="603"/>
    </row>
    <row r="2" spans="1:4" ht="15.75" x14ac:dyDescent="0.25">
      <c r="A2" s="603" t="s">
        <v>1</v>
      </c>
      <c r="B2" s="603"/>
      <c r="C2" s="603"/>
      <c r="D2" s="603"/>
    </row>
    <row r="3" spans="1:4" ht="18" x14ac:dyDescent="0.25">
      <c r="A3" s="604" t="s">
        <v>115</v>
      </c>
      <c r="B3" s="604"/>
      <c r="C3" s="604"/>
      <c r="D3" s="604"/>
    </row>
    <row r="4" spans="1:4" ht="15.75" x14ac:dyDescent="0.25">
      <c r="A4" s="603" t="s">
        <v>116</v>
      </c>
      <c r="B4" s="603"/>
      <c r="C4" s="603"/>
      <c r="D4" s="603"/>
    </row>
    <row r="5" spans="1:4" ht="16.5" thickBot="1" x14ac:dyDescent="0.3">
      <c r="A5" s="605" t="s">
        <v>148</v>
      </c>
      <c r="B5" s="605"/>
      <c r="C5" s="605"/>
      <c r="D5" s="605"/>
    </row>
    <row r="6" spans="1:4" ht="32.25" thickBot="1" x14ac:dyDescent="0.3">
      <c r="A6" s="1"/>
      <c r="B6" s="31" t="s">
        <v>2</v>
      </c>
      <c r="C6" s="32" t="s">
        <v>6</v>
      </c>
      <c r="D6" s="2" t="s">
        <v>4</v>
      </c>
    </row>
    <row r="7" spans="1:4" ht="16.5" thickBot="1" x14ac:dyDescent="0.3">
      <c r="A7" s="3" t="s">
        <v>7</v>
      </c>
      <c r="B7" s="4"/>
      <c r="C7" s="4"/>
      <c r="D7" s="5"/>
    </row>
    <row r="8" spans="1:4" ht="16.5" thickBot="1" x14ac:dyDescent="0.3">
      <c r="A8" s="6" t="s">
        <v>10</v>
      </c>
      <c r="B8" s="7">
        <f>('Octubre 14'!B8+'Noviembre 14'!B8+'Dec 14'!B8)/3</f>
        <v>8039</v>
      </c>
      <c r="C8" s="7">
        <f>('Octubre 14'!C8+'Noviembre 14'!C8+'Dec 14'!C8)/3</f>
        <v>16735</v>
      </c>
      <c r="D8" s="7">
        <f>('Octubre 14'!D8+'Noviembre 14'!D8+'Dec 14'!D8)/3</f>
        <v>1852010</v>
      </c>
    </row>
    <row r="9" spans="1:4" ht="16.5" thickBot="1" x14ac:dyDescent="0.3">
      <c r="A9" s="6" t="s">
        <v>11</v>
      </c>
      <c r="B9" s="7">
        <f>('Octubre 14'!B9+'Noviembre 14'!B9+'Dec 14'!B9)/3</f>
        <v>5808</v>
      </c>
      <c r="C9" s="7">
        <f>('Octubre 14'!C9+'Noviembre 14'!C9+'Dec 14'!C9)/3</f>
        <v>11536.666666666666</v>
      </c>
      <c r="D9" s="7">
        <f>('Octubre 14'!D9+'Noviembre 14'!D9+'Dec 14'!D9)/3</f>
        <v>1312768.3333333333</v>
      </c>
    </row>
    <row r="10" spans="1:4" ht="16.5" thickBot="1" x14ac:dyDescent="0.3">
      <c r="A10" s="6" t="s">
        <v>12</v>
      </c>
      <c r="B10" s="7">
        <f>('Octubre 14'!B10+'Noviembre 14'!B10+'Dec 14'!B10)/3</f>
        <v>6516.333333333333</v>
      </c>
      <c r="C10" s="7">
        <f>('Octubre 14'!C10+'Noviembre 14'!C10+'Dec 14'!C10)/3</f>
        <v>12392.333333333334</v>
      </c>
      <c r="D10" s="7">
        <f>('Octubre 14'!D10+'Noviembre 14'!D10+'Dec 14'!D10)/3</f>
        <v>1416538</v>
      </c>
    </row>
    <row r="11" spans="1:4" ht="16.5" thickBot="1" x14ac:dyDescent="0.3">
      <c r="A11" s="6" t="s">
        <v>13</v>
      </c>
      <c r="B11" s="7">
        <f>('Octubre 14'!B11+'Noviembre 14'!B11+'Dec 14'!B11)/3</f>
        <v>8502.6666666666661</v>
      </c>
      <c r="C11" s="7">
        <f>('Octubre 14'!C11+'Noviembre 14'!C11+'Dec 14'!C11)/3</f>
        <v>16960.666666666668</v>
      </c>
      <c r="D11" s="7">
        <f>('Octubre 14'!D11+'Noviembre 14'!D11+'Dec 14'!D11)/3</f>
        <v>1879933.6666666667</v>
      </c>
    </row>
    <row r="12" spans="1:4" ht="16.5" thickBot="1" x14ac:dyDescent="0.3">
      <c r="A12" s="6" t="s">
        <v>14</v>
      </c>
      <c r="B12" s="7">
        <f>('Octubre 14'!B12+'Noviembre 14'!B12+'Dec 14'!B12)/3</f>
        <v>2139.3333333333335</v>
      </c>
      <c r="C12" s="7">
        <f>('Octubre 14'!C12+'Noviembre 14'!C12+'Dec 14'!C12)/3</f>
        <v>4537</v>
      </c>
      <c r="D12" s="7">
        <f>('Octubre 14'!D12+'Noviembre 14'!D12+'Dec 14'!D12)/3</f>
        <v>509817</v>
      </c>
    </row>
    <row r="13" spans="1:4" ht="16.5" thickBot="1" x14ac:dyDescent="0.3">
      <c r="A13" s="6" t="s">
        <v>15</v>
      </c>
      <c r="B13" s="7">
        <f>('Octubre 14'!B13+'Noviembre 14'!B13+'Dec 14'!B13)/3</f>
        <v>8581</v>
      </c>
      <c r="C13" s="7">
        <f>('Octubre 14'!C13+'Noviembre 14'!C13+'Dec 14'!C13)/3</f>
        <v>17914.333333333332</v>
      </c>
      <c r="D13" s="7">
        <f>('Octubre 14'!D13+'Noviembre 14'!D13+'Dec 14'!D13)/3</f>
        <v>1999331.3333333333</v>
      </c>
    </row>
    <row r="14" spans="1:4" ht="16.5" thickBot="1" x14ac:dyDescent="0.3">
      <c r="A14" s="6" t="s">
        <v>16</v>
      </c>
      <c r="B14" s="7">
        <f>('Octubre 14'!B14+'Noviembre 14'!B14+'Dec 14'!B14)/3</f>
        <v>3110.6666666666665</v>
      </c>
      <c r="C14" s="7">
        <f>('Octubre 14'!C14+'Noviembre 14'!C14+'Dec 14'!C14)/3</f>
        <v>5932</v>
      </c>
      <c r="D14" s="7">
        <f>('Octubre 14'!D14+'Noviembre 14'!D14+'Dec 14'!D14)/3</f>
        <v>660482.66666666663</v>
      </c>
    </row>
    <row r="15" spans="1:4" ht="16.5" thickBot="1" x14ac:dyDescent="0.3">
      <c r="A15" s="6" t="s">
        <v>17</v>
      </c>
      <c r="B15" s="7">
        <f>('Octubre 14'!B15+'Noviembre 14'!B15+'Dec 14'!B15)/3</f>
        <v>10110.666666666666</v>
      </c>
      <c r="C15" s="7">
        <f>('Octubre 14'!C15+'Noviembre 14'!C15+'Dec 14'!C15)/3</f>
        <v>19796.333333333332</v>
      </c>
      <c r="D15" s="7">
        <f>('Octubre 14'!D15+'Noviembre 14'!D15+'Dec 14'!D15)/3</f>
        <v>2249545.3333333335</v>
      </c>
    </row>
    <row r="16" spans="1:4" ht="16.5" thickBot="1" x14ac:dyDescent="0.3">
      <c r="A16" s="8" t="s">
        <v>18</v>
      </c>
      <c r="B16" s="9">
        <f>SUM(B8:B15)</f>
        <v>52807.666666666657</v>
      </c>
      <c r="C16" s="9">
        <f>SUM(C8:C15)</f>
        <v>105804.33333333333</v>
      </c>
      <c r="D16" s="9">
        <f>SUM(D8:D15)</f>
        <v>11880426.333333334</v>
      </c>
    </row>
    <row r="17" spans="1:10" ht="16.5" thickBot="1" x14ac:dyDescent="0.3">
      <c r="A17" s="10"/>
      <c r="B17" s="11"/>
      <c r="C17" s="11"/>
      <c r="D17" s="12"/>
    </row>
    <row r="18" spans="1:10" ht="16.5" thickBot="1" x14ac:dyDescent="0.3">
      <c r="A18" s="13" t="s">
        <v>19</v>
      </c>
      <c r="B18" s="14"/>
      <c r="C18" s="15"/>
      <c r="D18" s="16"/>
    </row>
    <row r="19" spans="1:10" ht="16.5" thickBot="1" x14ac:dyDescent="0.3">
      <c r="A19" s="17" t="s">
        <v>20</v>
      </c>
      <c r="B19" s="18">
        <f>('Octubre 14'!B19+'Noviembre 14'!B19+'Dec 14'!B19)/3</f>
        <v>14824.333333333334</v>
      </c>
      <c r="C19" s="18">
        <f>('Octubre 14'!C19+'Noviembre 14'!C19+'Dec 14'!C19)/3</f>
        <v>27397</v>
      </c>
      <c r="D19" s="18">
        <f>('Octubre 14'!D19+'Noviembre 14'!D19+'Dec 14'!D19)/3</f>
        <v>3132285.3333333335</v>
      </c>
    </row>
    <row r="20" spans="1:10" ht="16.5" thickBot="1" x14ac:dyDescent="0.3">
      <c r="A20" s="17" t="s">
        <v>21</v>
      </c>
      <c r="B20" s="18">
        <f>('Octubre 14'!B20+'Noviembre 14'!B20+'Dec 14'!B20)/3</f>
        <v>7393.333333333333</v>
      </c>
      <c r="C20" s="18">
        <f>('Octubre 14'!C20+'Noviembre 14'!C20+'Dec 14'!C20)/3</f>
        <v>13269</v>
      </c>
      <c r="D20" s="18">
        <f>('Octubre 14'!D20+'Noviembre 14'!D20+'Dec 14'!D20)/3</f>
        <v>1522267.6666666667</v>
      </c>
    </row>
    <row r="21" spans="1:10" ht="16.5" thickBot="1" x14ac:dyDescent="0.3">
      <c r="A21" s="6" t="s">
        <v>22</v>
      </c>
      <c r="B21" s="18">
        <f>('Octubre 14'!B21+'Noviembre 14'!B21+'Dec 14'!B21)/3</f>
        <v>5999.333333333333</v>
      </c>
      <c r="C21" s="18">
        <f>('Octubre 14'!C21+'Noviembre 14'!C21+'Dec 14'!C21)/3</f>
        <v>11447.666666666666</v>
      </c>
      <c r="D21" s="18">
        <f>('Octubre 14'!D21+'Noviembre 14'!D21+'Dec 14'!D21)/3</f>
        <v>1292344.3333333333</v>
      </c>
    </row>
    <row r="22" spans="1:10" ht="16.5" thickBot="1" x14ac:dyDescent="0.3">
      <c r="A22" s="6" t="s">
        <v>23</v>
      </c>
      <c r="B22" s="18">
        <f>('Octubre 14'!B22+'Noviembre 14'!B22+'Dec 14'!B22)/3</f>
        <v>7496.333333333333</v>
      </c>
      <c r="C22" s="18">
        <f>('Octubre 14'!C22+'Noviembre 14'!C22+'Dec 14'!C22)/3</f>
        <v>14781.333333333334</v>
      </c>
      <c r="D22" s="18">
        <f>('Octubre 14'!D22+'Noviembre 14'!D22+'Dec 14'!D22)/3</f>
        <v>1639995.6666666667</v>
      </c>
    </row>
    <row r="23" spans="1:10" ht="16.5" thickBot="1" x14ac:dyDescent="0.3">
      <c r="A23" s="6" t="s">
        <v>24</v>
      </c>
      <c r="B23" s="18">
        <f>('Octubre 14'!B23+'Noviembre 14'!B23+'Dec 14'!B23)/3</f>
        <v>4933.666666666667</v>
      </c>
      <c r="C23" s="18">
        <f>('Octubre 14'!C23+'Noviembre 14'!C23+'Dec 14'!C23)/3</f>
        <v>9933.3333333333339</v>
      </c>
      <c r="D23" s="18">
        <f>('Octubre 14'!D23+'Noviembre 14'!D23+'Dec 14'!D23)/3</f>
        <v>1104526</v>
      </c>
    </row>
    <row r="24" spans="1:10" ht="16.5" thickBot="1" x14ac:dyDescent="0.3">
      <c r="A24" s="6" t="s">
        <v>25</v>
      </c>
      <c r="B24" s="18">
        <f>('Octubre 14'!B24+'Noviembre 14'!B24+'Dec 14'!B24)/3</f>
        <v>3342.6666666666665</v>
      </c>
      <c r="C24" s="18">
        <f>('Octubre 14'!C24+'Noviembre 14'!C24+'Dec 14'!C24)/3</f>
        <v>6788</v>
      </c>
      <c r="D24" s="18">
        <f>('Octubre 14'!D24+'Noviembre 14'!D24+'Dec 14'!D24)/3</f>
        <v>765043.66666666663</v>
      </c>
    </row>
    <row r="25" spans="1:10" ht="16.5" thickBot="1" x14ac:dyDescent="0.3">
      <c r="A25" s="6" t="s">
        <v>26</v>
      </c>
      <c r="B25" s="18">
        <f>('Octubre 14'!B25+'Noviembre 14'!B25+'Dec 14'!B25)/3</f>
        <v>8521.6666666666661</v>
      </c>
      <c r="C25" s="18">
        <f>('Octubre 14'!C25+'Noviembre 14'!C25+'Dec 14'!C25)/3</f>
        <v>16545</v>
      </c>
      <c r="D25" s="18">
        <f>('Octubre 14'!D25+'Noviembre 14'!D25+'Dec 14'!D25)/3</f>
        <v>1866692.6666666667</v>
      </c>
    </row>
    <row r="26" spans="1:10" ht="16.5" thickBot="1" x14ac:dyDescent="0.3">
      <c r="A26" s="6" t="s">
        <v>27</v>
      </c>
      <c r="B26" s="18">
        <f>('Octubre 14'!B26+'Noviembre 14'!B26+'Dec 14'!B26)/3</f>
        <v>7732.333333333333</v>
      </c>
      <c r="C26" s="18">
        <f>('Octubre 14'!C26+'Noviembre 14'!C26+'Dec 14'!C26)/3</f>
        <v>15881</v>
      </c>
      <c r="D26" s="18">
        <f>('Octubre 14'!D26+'Noviembre 14'!D26+'Dec 14'!D26)/3</f>
        <v>1789800</v>
      </c>
    </row>
    <row r="27" spans="1:10" ht="16.5" thickBot="1" x14ac:dyDescent="0.3">
      <c r="A27" s="6" t="s">
        <v>28</v>
      </c>
      <c r="B27" s="18">
        <f>('Octubre 14'!B27+'Noviembre 14'!B27+'Dec 14'!B27)/3</f>
        <v>9664</v>
      </c>
      <c r="C27" s="18">
        <f>('Octubre 14'!C27+'Noviembre 14'!C27+'Dec 14'!C27)/3</f>
        <v>18500.333333333332</v>
      </c>
      <c r="D27" s="18">
        <f>('Octubre 14'!D27+'Noviembre 14'!D27+'Dec 14'!D27)/3</f>
        <v>2078235.3333333333</v>
      </c>
    </row>
    <row r="28" spans="1:10" ht="16.5" thickBot="1" x14ac:dyDescent="0.3">
      <c r="A28" s="6" t="s">
        <v>29</v>
      </c>
      <c r="B28" s="18">
        <f>('Octubre 14'!B28+'Noviembre 14'!B28+'Dec 14'!B28)/3</f>
        <v>6859.666666666667</v>
      </c>
      <c r="C28" s="18">
        <f>('Octubre 14'!C28+'Noviembre 14'!C28+'Dec 14'!C28)/3</f>
        <v>14529.333333333334</v>
      </c>
      <c r="D28" s="18">
        <f>('Octubre 14'!D28+'Noviembre 14'!D28+'Dec 14'!D28)/3</f>
        <v>1614245.3333333333</v>
      </c>
      <c r="H28" s="412"/>
      <c r="I28" s="412"/>
      <c r="J28" s="412"/>
    </row>
    <row r="29" spans="1:10" ht="16.5" thickBot="1" x14ac:dyDescent="0.3">
      <c r="A29" s="6" t="s">
        <v>30</v>
      </c>
      <c r="B29" s="18">
        <f>('Octubre 14'!B29+'Noviembre 14'!B29+'Dec 14'!B29)/3</f>
        <v>5654</v>
      </c>
      <c r="C29" s="18">
        <f>('Octubre 14'!C29+'Noviembre 14'!C29+'Dec 14'!C29)/3</f>
        <v>11421.666666666666</v>
      </c>
      <c r="D29" s="18">
        <f>('Octubre 14'!D29+'Noviembre 14'!D29+'Dec 14'!D29)/3</f>
        <v>1267685.6666666667</v>
      </c>
      <c r="H29" s="412"/>
      <c r="I29" s="412"/>
      <c r="J29" s="412"/>
    </row>
    <row r="30" spans="1:10" ht="16.5" thickBot="1" x14ac:dyDescent="0.3">
      <c r="A30" s="6" t="s">
        <v>31</v>
      </c>
      <c r="B30" s="18">
        <f>('Octubre 14'!B30+'Noviembre 14'!B30+'Dec 14'!B30)/3</f>
        <v>5457</v>
      </c>
      <c r="C30" s="18">
        <f>('Octubre 14'!C30+'Noviembre 14'!C30+'Dec 14'!C30)/3</f>
        <v>11201.333333333334</v>
      </c>
      <c r="D30" s="18">
        <f>('Octubre 14'!D30+'Noviembre 14'!D30+'Dec 14'!D30)/3</f>
        <v>1269978</v>
      </c>
      <c r="H30" s="412"/>
      <c r="I30" s="412"/>
      <c r="J30" s="412"/>
    </row>
    <row r="31" spans="1:10" ht="16.5" thickBot="1" x14ac:dyDescent="0.3">
      <c r="A31" s="6" t="s">
        <v>32</v>
      </c>
      <c r="B31" s="18">
        <f>('Octubre 14'!B31+'Noviembre 14'!B31+'Dec 14'!B31)/3</f>
        <v>2001.6666666666667</v>
      </c>
      <c r="C31" s="18">
        <f>('Octubre 14'!C31+'Noviembre 14'!C31+'Dec 14'!C31)/3</f>
        <v>4096.666666666667</v>
      </c>
      <c r="D31" s="18">
        <f>('Octubre 14'!D31+'Noviembre 14'!D31+'Dec 14'!D31)/3</f>
        <v>463683.66666666669</v>
      </c>
      <c r="H31" s="412"/>
      <c r="I31" s="412"/>
      <c r="J31" s="412"/>
    </row>
    <row r="32" spans="1:10" ht="16.5" thickBot="1" x14ac:dyDescent="0.3">
      <c r="A32" s="8" t="s">
        <v>33</v>
      </c>
      <c r="B32" s="19">
        <f>SUM(B19:B31)</f>
        <v>89880</v>
      </c>
      <c r="C32" s="19">
        <f>SUM(C19:C31)</f>
        <v>175791.66666666666</v>
      </c>
      <c r="D32" s="19">
        <f>SUM(D19:D31)</f>
        <v>19806783.333333336</v>
      </c>
      <c r="H32" s="412"/>
      <c r="I32" s="412"/>
      <c r="J32" s="412"/>
    </row>
    <row r="33" spans="1:10" ht="16.5" thickBot="1" x14ac:dyDescent="0.3">
      <c r="A33" s="10"/>
      <c r="B33" s="20"/>
      <c r="C33" s="20"/>
      <c r="D33" s="12"/>
      <c r="E33" s="277"/>
      <c r="H33" s="412"/>
      <c r="I33" s="412"/>
      <c r="J33" s="412"/>
    </row>
    <row r="34" spans="1:10" ht="16.5" thickBot="1" x14ac:dyDescent="0.3">
      <c r="A34" s="3" t="s">
        <v>34</v>
      </c>
      <c r="B34" s="21"/>
      <c r="C34" s="21"/>
      <c r="D34" s="5"/>
      <c r="H34" s="412"/>
      <c r="I34" s="412"/>
      <c r="J34" s="412"/>
    </row>
    <row r="35" spans="1:10" ht="16.5" thickBot="1" x14ac:dyDescent="0.3">
      <c r="A35" s="6" t="s">
        <v>35</v>
      </c>
      <c r="B35" s="18">
        <v>0</v>
      </c>
      <c r="C35" s="18">
        <v>0</v>
      </c>
      <c r="D35" s="18">
        <v>0</v>
      </c>
      <c r="H35" s="412"/>
      <c r="I35" s="412"/>
      <c r="J35" s="412"/>
    </row>
    <row r="36" spans="1:10" ht="16.5" thickBot="1" x14ac:dyDescent="0.3">
      <c r="A36" s="6" t="s">
        <v>36</v>
      </c>
      <c r="B36" s="18">
        <f>('Octubre 14'!B35+'Noviembre 14'!B35+'Dec 14'!B35)/3</f>
        <v>11469.333333333334</v>
      </c>
      <c r="C36" s="18">
        <f>('Octubre 14'!C35+'Noviembre 14'!C35+'Dec 14'!C35)/3</f>
        <v>21999.666666666668</v>
      </c>
      <c r="D36" s="18">
        <f>('Octubre 14'!D35+'Noviembre 14'!D35+'Dec 14'!D35)/3</f>
        <v>2465218.6666666665</v>
      </c>
      <c r="H36" s="412"/>
      <c r="I36" s="412"/>
      <c r="J36" s="412"/>
    </row>
    <row r="37" spans="1:10" ht="16.5" thickBot="1" x14ac:dyDescent="0.3">
      <c r="A37" s="6" t="s">
        <v>37</v>
      </c>
      <c r="B37" s="18">
        <f>('Octubre 14'!B36+'Noviembre 14'!B36+'Dec 14'!B36)/3</f>
        <v>15369.666666666666</v>
      </c>
      <c r="C37" s="18">
        <f>('Octubre 14'!C36+'Noviembre 14'!C36+'Dec 14'!C36)/3</f>
        <v>30999.666666666668</v>
      </c>
      <c r="D37" s="18">
        <f>('Octubre 14'!D36+'Noviembre 14'!D36+'Dec 14'!D36)/3</f>
        <v>3419283</v>
      </c>
      <c r="H37" s="412"/>
      <c r="I37" s="412"/>
      <c r="J37" s="412"/>
    </row>
    <row r="38" spans="1:10" ht="16.5" thickBot="1" x14ac:dyDescent="0.3">
      <c r="A38" s="6" t="s">
        <v>38</v>
      </c>
      <c r="B38" s="18">
        <f>('Octubre 14'!B37+'Noviembre 14'!B37+'Dec 14'!B37)/3</f>
        <v>5408.333333333333</v>
      </c>
      <c r="C38" s="18">
        <f>('Octubre 14'!C37+'Noviembre 14'!C37+'Dec 14'!C37)/3</f>
        <v>42304.333333333336</v>
      </c>
      <c r="D38" s="18">
        <f>('Octubre 14'!D37+'Noviembre 14'!D37+'Dec 14'!D37)/3</f>
        <v>1237661.6666666667</v>
      </c>
    </row>
    <row r="39" spans="1:10" ht="16.5" thickBot="1" x14ac:dyDescent="0.3">
      <c r="A39" s="6" t="s">
        <v>39</v>
      </c>
      <c r="B39" s="18">
        <f>('Octubre 14'!B38+'Noviembre 14'!B38+'Dec 14'!B38)/3</f>
        <v>8378.3333333333339</v>
      </c>
      <c r="C39" s="18">
        <f>('Octubre 14'!C38+'Noviembre 14'!C38+'Dec 14'!C38)/3</f>
        <v>17205.333333333332</v>
      </c>
      <c r="D39" s="18">
        <f>('Octubre 14'!D38+'Noviembre 14'!D38+'Dec 14'!D38)/3</f>
        <v>1915322</v>
      </c>
    </row>
    <row r="40" spans="1:10" ht="16.5" thickBot="1" x14ac:dyDescent="0.3">
      <c r="A40" s="6" t="s">
        <v>40</v>
      </c>
      <c r="B40" s="18">
        <f>('Octubre 14'!B39+'Noviembre 14'!B39+'Dec 14'!B39)/3</f>
        <v>5740.333333333333</v>
      </c>
      <c r="C40" s="18">
        <f>('Octubre 14'!C39+'Noviembre 14'!C39+'Dec 14'!C39)/3</f>
        <v>11271.333333333334</v>
      </c>
      <c r="D40" s="18">
        <f>('Octubre 14'!D39+'Noviembre 14'!D39+'Dec 14'!D39)/3</f>
        <v>1252842.3333333333</v>
      </c>
    </row>
    <row r="41" spans="1:10" ht="16.5" thickBot="1" x14ac:dyDescent="0.3">
      <c r="A41" s="6" t="s">
        <v>41</v>
      </c>
      <c r="B41" s="18">
        <f>('Octubre 14'!B40+'Noviembre 14'!B40+'Dec 14'!B40)/3</f>
        <v>7377.333333333333</v>
      </c>
      <c r="C41" s="18">
        <f>('Octubre 14'!C40+'Noviembre 14'!C40+'Dec 14'!C40)/3</f>
        <v>15338.666666666666</v>
      </c>
      <c r="D41" s="18">
        <f>('Octubre 14'!D40+'Noviembre 14'!D40+'Dec 14'!D40)/3</f>
        <v>1703162.3333333333</v>
      </c>
    </row>
    <row r="42" spans="1:10" ht="16.5" thickBot="1" x14ac:dyDescent="0.3">
      <c r="A42" s="6" t="s">
        <v>42</v>
      </c>
      <c r="B42" s="18">
        <f>('Octubre 14'!B41+'Noviembre 14'!B41+'Dec 14'!B41)/3</f>
        <v>9935.6666666666661</v>
      </c>
      <c r="C42" s="18">
        <f>('Octubre 14'!C41+'Noviembre 14'!C41+'Dec 14'!C41)/3</f>
        <v>20549</v>
      </c>
      <c r="D42" s="18">
        <f>('Octubre 14'!D41+'Noviembre 14'!D41+'Dec 14'!D41)/3</f>
        <v>2273332.3333333335</v>
      </c>
    </row>
    <row r="43" spans="1:10" ht="16.5" thickBot="1" x14ac:dyDescent="0.3">
      <c r="A43" s="6" t="s">
        <v>43</v>
      </c>
      <c r="B43" s="18">
        <f>('Octubre 14'!B42+'Noviembre 14'!B42+'Dec 14'!B42)/3</f>
        <v>6886.333333333333</v>
      </c>
      <c r="C43" s="18">
        <f>('Octubre 14'!C42+'Noviembre 14'!C42+'Dec 14'!C42)/3</f>
        <v>13596.666666666666</v>
      </c>
      <c r="D43" s="18">
        <f>('Octubre 14'!D42+'Noviembre 14'!D42+'Dec 14'!D42)/3</f>
        <v>1509811.6666666667</v>
      </c>
    </row>
    <row r="44" spans="1:10" ht="16.5" thickBot="1" x14ac:dyDescent="0.3">
      <c r="A44" s="6" t="s">
        <v>44</v>
      </c>
      <c r="B44" s="18">
        <f>('Octubre 14'!B43+'Noviembre 14'!B43+'Dec 14'!B43)/3</f>
        <v>5258.666666666667</v>
      </c>
      <c r="C44" s="18">
        <f>('Octubre 14'!C43+'Noviembre 14'!C43+'Dec 14'!C43)/3</f>
        <v>10191</v>
      </c>
      <c r="D44" s="18">
        <f>('Octubre 14'!D43+'Noviembre 14'!D43+'Dec 14'!D43)/3</f>
        <v>1129566.3333333333</v>
      </c>
    </row>
    <row r="45" spans="1:10" ht="16.5" thickBot="1" x14ac:dyDescent="0.3">
      <c r="A45" s="6" t="s">
        <v>45</v>
      </c>
      <c r="B45" s="18">
        <f>('Octubre 14'!B44+'Noviembre 14'!B44+'Dec 14'!B44)/3</f>
        <v>7856.666666666667</v>
      </c>
      <c r="C45" s="18">
        <f>('Octubre 14'!C44+'Noviembre 14'!C44+'Dec 14'!C44)/3</f>
        <v>16037.333333333334</v>
      </c>
      <c r="D45" s="18">
        <f>('Octubre 14'!D44+'Noviembre 14'!D44+'Dec 14'!D44)/3</f>
        <v>1784545.3333333333</v>
      </c>
    </row>
    <row r="46" spans="1:10" ht="16.5" thickBot="1" x14ac:dyDescent="0.3">
      <c r="A46" s="6" t="s">
        <v>46</v>
      </c>
      <c r="B46" s="18">
        <f>('Octubre 14'!B45+'Noviembre 14'!B45+'Dec 14'!B45)/3</f>
        <v>6708</v>
      </c>
      <c r="C46" s="18">
        <f>('Octubre 14'!C45+'Noviembre 14'!C45+'Dec 14'!C45)/3</f>
        <v>13230.666666666666</v>
      </c>
      <c r="D46" s="18">
        <f>('Octubre 14'!D45+'Noviembre 14'!D45+'Dec 14'!D45)/3</f>
        <v>1488444</v>
      </c>
    </row>
    <row r="47" spans="1:10" ht="16.5" thickBot="1" x14ac:dyDescent="0.3">
      <c r="A47" s="6" t="s">
        <v>47</v>
      </c>
      <c r="B47" s="18">
        <f>('Octubre 14'!B46+'Noviembre 14'!B46+'Dec 14'!B46)/3</f>
        <v>4688.666666666667</v>
      </c>
      <c r="C47" s="18">
        <f>('Octubre 14'!C46+'Noviembre 14'!C46+'Dec 14'!C46)/3</f>
        <v>9084</v>
      </c>
      <c r="D47" s="18">
        <f>('Octubre 14'!D46+'Noviembre 14'!D46+'Dec 14'!D46)/3</f>
        <v>1004457.6666666666</v>
      </c>
    </row>
    <row r="48" spans="1:10" ht="16.5" thickBot="1" x14ac:dyDescent="0.3">
      <c r="A48" s="8" t="s">
        <v>48</v>
      </c>
      <c r="B48" s="19">
        <f>SUM(B35:B47)</f>
        <v>95077.333333333343</v>
      </c>
      <c r="C48" s="19">
        <f>SUM(C35:C47)</f>
        <v>221807.66666666666</v>
      </c>
      <c r="D48" s="19">
        <f>SUM(D35:D47)</f>
        <v>21183647.333333332</v>
      </c>
    </row>
    <row r="49" spans="1:4" ht="16.5" thickBot="1" x14ac:dyDescent="0.3">
      <c r="A49" s="22"/>
      <c r="B49" s="23"/>
      <c r="C49" s="23"/>
      <c r="D49" s="24"/>
    </row>
    <row r="50" spans="1:4" ht="16.5" thickBot="1" x14ac:dyDescent="0.3">
      <c r="A50" s="3" t="s">
        <v>49</v>
      </c>
      <c r="B50" s="21"/>
      <c r="C50" s="21"/>
      <c r="D50" s="5"/>
    </row>
    <row r="51" spans="1:4" ht="16.5" thickBot="1" x14ac:dyDescent="0.3">
      <c r="A51" s="6" t="s">
        <v>50</v>
      </c>
      <c r="B51" s="18">
        <f>('Octubre 14'!B50+'Noviembre 14'!B50+'Dec 14'!B50)/3</f>
        <v>5498.666666666667</v>
      </c>
      <c r="C51" s="18">
        <f>('Octubre 14'!C50+'Noviembre 14'!C50+'Dec 14'!C50)/3</f>
        <v>10687.333333333334</v>
      </c>
      <c r="D51" s="18">
        <f>('Octubre 14'!D50+'Noviembre 14'!D50+'Dec 14'!D50)/3</f>
        <v>1198331.6666666667</v>
      </c>
    </row>
    <row r="52" spans="1:4" ht="16.5" thickBot="1" x14ac:dyDescent="0.3">
      <c r="A52" s="6" t="s">
        <v>51</v>
      </c>
      <c r="B52" s="18">
        <f>('Octubre 14'!B51+'Noviembre 14'!B51+'Dec 14'!B51)/3</f>
        <v>8127.333333333333</v>
      </c>
      <c r="C52" s="18">
        <f>('Octubre 14'!C51+'Noviembre 14'!C51+'Dec 14'!C51)/3</f>
        <v>17087.333333333332</v>
      </c>
      <c r="D52" s="18">
        <f>('Octubre 14'!D51+'Noviembre 14'!D51+'Dec 14'!D51)/3</f>
        <v>1917360.6666666667</v>
      </c>
    </row>
    <row r="53" spans="1:4" ht="16.5" thickBot="1" x14ac:dyDescent="0.3">
      <c r="A53" s="6" t="s">
        <v>52</v>
      </c>
      <c r="B53" s="18">
        <f>('Octubre 14'!B52+'Noviembre 14'!B52+'Dec 14'!B52)/3</f>
        <v>22917.666666666668</v>
      </c>
      <c r="C53" s="18">
        <f>('Octubre 14'!C52+'Noviembre 14'!C52+'Dec 14'!C52)/3</f>
        <v>43553.666666666664</v>
      </c>
      <c r="D53" s="18">
        <f>('Octubre 14'!D52+'Noviembre 14'!D52+'Dec 14'!D52)/3</f>
        <v>4855290.333333333</v>
      </c>
    </row>
    <row r="54" spans="1:4" ht="16.5" thickBot="1" x14ac:dyDescent="0.3">
      <c r="A54" s="6" t="s">
        <v>53</v>
      </c>
      <c r="B54" s="18">
        <f>('Octubre 14'!B53+'Noviembre 14'!B53+'Dec 14'!B53)/3</f>
        <v>7838</v>
      </c>
      <c r="C54" s="18">
        <f>('Octubre 14'!C53+'Noviembre 14'!C53+'Dec 14'!C53)/3</f>
        <v>15600.333333333334</v>
      </c>
      <c r="D54" s="18">
        <f>('Octubre 14'!D53+'Noviembre 14'!D53+'Dec 14'!D53)/3</f>
        <v>1727521.6666666667</v>
      </c>
    </row>
    <row r="55" spans="1:4" ht="16.5" thickBot="1" x14ac:dyDescent="0.3">
      <c r="A55" s="6" t="s">
        <v>54</v>
      </c>
      <c r="B55" s="18">
        <f>('Octubre 14'!B54+'Noviembre 14'!B54+'Dec 14'!B54)/3</f>
        <v>5835.333333333333</v>
      </c>
      <c r="C55" s="18">
        <f>('Octubre 14'!C54+'Noviembre 14'!C54+'Dec 14'!C54)/3</f>
        <v>11229.666666666666</v>
      </c>
      <c r="D55" s="18">
        <f>('Octubre 14'!D54+'Noviembre 14'!D54+'Dec 14'!D54)/3</f>
        <v>1282161.3333333333</v>
      </c>
    </row>
    <row r="56" spans="1:4" ht="16.5" thickBot="1" x14ac:dyDescent="0.3">
      <c r="A56" s="6" t="s">
        <v>55</v>
      </c>
      <c r="B56" s="18">
        <f>('Octubre 14'!B55+'Noviembre 14'!B55+'Dec 14'!B55)/3</f>
        <v>5700.333333333333</v>
      </c>
      <c r="C56" s="18">
        <f>('Octubre 14'!C55+'Noviembre 14'!C55+'Dec 14'!C55)/3</f>
        <v>11249.666666666666</v>
      </c>
      <c r="D56" s="18">
        <f>('Octubre 14'!D55+'Noviembre 14'!D55+'Dec 14'!D55)/3</f>
        <v>1258558.6666666667</v>
      </c>
    </row>
    <row r="57" spans="1:4" ht="16.5" thickBot="1" x14ac:dyDescent="0.3">
      <c r="A57" s="6" t="s">
        <v>56</v>
      </c>
      <c r="B57" s="18">
        <f>('Octubre 14'!B56+'Noviembre 14'!B56+'Dec 14'!B56)/3</f>
        <v>8243</v>
      </c>
      <c r="C57" s="18">
        <f>('Octubre 14'!C56+'Noviembre 14'!C56+'Dec 14'!C56)/3</f>
        <v>15827.666666666666</v>
      </c>
      <c r="D57" s="18">
        <f>('Octubre 14'!D56+'Noviembre 14'!D56+'Dec 14'!D56)/3</f>
        <v>1758536</v>
      </c>
    </row>
    <row r="58" spans="1:4" ht="16.5" thickBot="1" x14ac:dyDescent="0.3">
      <c r="A58" s="8" t="s">
        <v>48</v>
      </c>
      <c r="B58" s="19">
        <f>SUM(B51:B57)</f>
        <v>64160.333333333343</v>
      </c>
      <c r="C58" s="19">
        <f>SUM(C51:C57)</f>
        <v>125235.66666666667</v>
      </c>
      <c r="D58" s="19">
        <f>SUM(D51:D57)</f>
        <v>13997760.333333332</v>
      </c>
    </row>
    <row r="59" spans="1:4" ht="16.5" thickBot="1" x14ac:dyDescent="0.3">
      <c r="A59" s="22"/>
      <c r="B59" s="23"/>
      <c r="C59" s="23"/>
      <c r="D59" s="24"/>
    </row>
    <row r="60" spans="1:4" ht="16.5" thickBot="1" x14ac:dyDescent="0.3">
      <c r="A60" s="8" t="s">
        <v>57</v>
      </c>
      <c r="B60" s="21"/>
      <c r="C60" s="25"/>
      <c r="D60" s="16"/>
    </row>
    <row r="61" spans="1:4" ht="16.5" thickBot="1" x14ac:dyDescent="0.3">
      <c r="A61" s="6" t="s">
        <v>58</v>
      </c>
      <c r="B61" s="18">
        <f>('Octubre 14'!B60+'Noviembre 14'!B60+'Dec 14'!B60)/3</f>
        <v>9150</v>
      </c>
      <c r="C61" s="18">
        <f>('Octubre 14'!C60+'Noviembre 14'!C60+'Dec 14'!C60)/3</f>
        <v>18561.666666666668</v>
      </c>
      <c r="D61" s="18">
        <f>('Octubre 14'!D60+'Noviembre 14'!D60+'Dec 14'!D60)/3</f>
        <v>2054223.3333333333</v>
      </c>
    </row>
    <row r="62" spans="1:4" ht="16.5" thickBot="1" x14ac:dyDescent="0.3">
      <c r="A62" s="6" t="s">
        <v>59</v>
      </c>
      <c r="B62" s="18">
        <f>('Octubre 14'!B61+'Noviembre 14'!B61+'Dec 14'!B61)/3</f>
        <v>9645.3333333333339</v>
      </c>
      <c r="C62" s="18">
        <f>('Octubre 14'!C61+'Noviembre 14'!C61+'Dec 14'!C61)/3</f>
        <v>19144.666666666668</v>
      </c>
      <c r="D62" s="18">
        <f>('Octubre 14'!D61+'Noviembre 14'!D61+'Dec 14'!D61)/3</f>
        <v>2125345.6666666665</v>
      </c>
    </row>
    <row r="63" spans="1:4" ht="16.5" thickBot="1" x14ac:dyDescent="0.3">
      <c r="A63" s="6" t="s">
        <v>60</v>
      </c>
      <c r="B63" s="18">
        <f>('Octubre 14'!B62+'Noviembre 14'!B62+'Dec 14'!B62)/3</f>
        <v>11644</v>
      </c>
      <c r="C63" s="18">
        <f>('Octubre 14'!C62+'Noviembre 14'!C62+'Dec 14'!C62)/3</f>
        <v>22585</v>
      </c>
      <c r="D63" s="18">
        <f>('Octubre 14'!D62+'Noviembre 14'!D62+'Dec 14'!D62)/3</f>
        <v>2497892.6666666665</v>
      </c>
    </row>
    <row r="64" spans="1:4" ht="16.5" thickBot="1" x14ac:dyDescent="0.3">
      <c r="A64" s="6" t="s">
        <v>61</v>
      </c>
      <c r="B64" s="18">
        <f>('Octubre 14'!B63+'Noviembre 14'!B63+'Dec 14'!B63)/3</f>
        <v>5281.666666666667</v>
      </c>
      <c r="C64" s="18">
        <f>('Octubre 14'!C63+'Noviembre 14'!C63+'Dec 14'!C63)/3</f>
        <v>11138.666666666666</v>
      </c>
      <c r="D64" s="18">
        <f>('Octubre 14'!D63+'Noviembre 14'!D63+'Dec 14'!D63)/3</f>
        <v>1259910</v>
      </c>
    </row>
    <row r="65" spans="1:4" ht="16.5" thickBot="1" x14ac:dyDescent="0.3">
      <c r="A65" s="6" t="s">
        <v>62</v>
      </c>
      <c r="B65" s="18">
        <f>('Octubre 14'!B64+'Noviembre 14'!B64+'Dec 14'!B64)/3</f>
        <v>3963.6666666666665</v>
      </c>
      <c r="C65" s="18">
        <f>('Octubre 14'!C64+'Noviembre 14'!C64+'Dec 14'!C64)/3</f>
        <v>7738</v>
      </c>
      <c r="D65" s="18">
        <f>('Octubre 14'!D64+'Noviembre 14'!D64+'Dec 14'!D64)/3</f>
        <v>860318</v>
      </c>
    </row>
    <row r="66" spans="1:4" ht="16.5" thickBot="1" x14ac:dyDescent="0.3">
      <c r="A66" s="6" t="s">
        <v>63</v>
      </c>
      <c r="B66" s="18">
        <f>('Octubre 14'!B65+'Noviembre 14'!B65+'Dec 14'!B65)/3</f>
        <v>9763</v>
      </c>
      <c r="C66" s="18">
        <f>('Octubre 14'!C65+'Noviembre 14'!C65+'Dec 14'!C65)/3</f>
        <v>19334.666666666668</v>
      </c>
      <c r="D66" s="18">
        <f>('Octubre 14'!D65+'Noviembre 14'!D65+'Dec 14'!D65)/3</f>
        <v>2138268.6666666665</v>
      </c>
    </row>
    <row r="67" spans="1:4" ht="16.5" thickBot="1" x14ac:dyDescent="0.3">
      <c r="A67" s="6" t="s">
        <v>64</v>
      </c>
      <c r="B67" s="18">
        <f>('Octubre 14'!B66+'Noviembre 14'!B66+'Dec 14'!B66)/3</f>
        <v>8885.6666666666661</v>
      </c>
      <c r="C67" s="18">
        <f>('Octubre 14'!C66+'Noviembre 14'!C66+'Dec 14'!C66)/3</f>
        <v>17194.666666666668</v>
      </c>
      <c r="D67" s="18">
        <f>('Octubre 14'!D66+'Noviembre 14'!D66+'Dec 14'!D66)/3</f>
        <v>1934297</v>
      </c>
    </row>
    <row r="68" spans="1:4" ht="16.5" thickBot="1" x14ac:dyDescent="0.3">
      <c r="A68" s="8" t="s">
        <v>48</v>
      </c>
      <c r="B68" s="19">
        <f>SUM(B61:B67)</f>
        <v>58333.333333333328</v>
      </c>
      <c r="C68" s="19">
        <f>SUM(C61:C67)</f>
        <v>115697.33333333334</v>
      </c>
      <c r="D68" s="19">
        <f>SUM(D61:D67)</f>
        <v>12870255.333333332</v>
      </c>
    </row>
    <row r="69" spans="1:4" ht="16.5" thickBot="1" x14ac:dyDescent="0.3">
      <c r="A69" s="22"/>
      <c r="B69" s="23"/>
      <c r="C69" s="23"/>
      <c r="D69" s="24"/>
    </row>
    <row r="70" spans="1:4" ht="16.5" thickBot="1" x14ac:dyDescent="0.3">
      <c r="A70" s="3" t="s">
        <v>65</v>
      </c>
      <c r="B70" s="21"/>
      <c r="C70" s="25"/>
      <c r="D70" s="16"/>
    </row>
    <row r="71" spans="1:4" ht="16.5" thickBot="1" x14ac:dyDescent="0.3">
      <c r="A71" s="6" t="s">
        <v>66</v>
      </c>
      <c r="B71" s="18">
        <f>('Octubre 14'!B70+'Noviembre 14'!B70+'Dec 14'!B70)/3</f>
        <v>4067.3333333333335</v>
      </c>
      <c r="C71" s="18">
        <f>('Octubre 14'!C70+'Noviembre 14'!C70+'Dec 14'!C70)/3</f>
        <v>8212.3333333333339</v>
      </c>
      <c r="D71" s="18">
        <f>('Octubre 14'!D70+'Noviembre 14'!D70+'Dec 14'!D70)/3</f>
        <v>913676.33333333337</v>
      </c>
    </row>
    <row r="72" spans="1:4" ht="16.5" thickBot="1" x14ac:dyDescent="0.3">
      <c r="A72" s="6" t="s">
        <v>67</v>
      </c>
      <c r="B72" s="18">
        <f>('Octubre 14'!B71+'Noviembre 14'!B71+'Dec 14'!B71)/3</f>
        <v>7609.666666666667</v>
      </c>
      <c r="C72" s="18">
        <f>('Octubre 14'!C71+'Noviembre 14'!C71+'Dec 14'!C71)/3</f>
        <v>14215</v>
      </c>
      <c r="D72" s="18">
        <f>('Octubre 14'!D71+'Noviembre 14'!D71+'Dec 14'!D71)/3</f>
        <v>1574783.3333333333</v>
      </c>
    </row>
    <row r="73" spans="1:4" ht="16.5" thickBot="1" x14ac:dyDescent="0.3">
      <c r="A73" s="6" t="s">
        <v>65</v>
      </c>
      <c r="B73" s="18">
        <f>('Octubre 14'!B72+'Noviembre 14'!B72+'Dec 14'!B72)/3</f>
        <v>8050.333333333333</v>
      </c>
      <c r="C73" s="18">
        <f>('Octubre 14'!C72+'Noviembre 14'!C72+'Dec 14'!C72)/3</f>
        <v>16025.666666666666</v>
      </c>
      <c r="D73" s="18">
        <f>('Octubre 14'!D72+'Noviembre 14'!D72+'Dec 14'!D72)/3</f>
        <v>1781469.3333333333</v>
      </c>
    </row>
    <row r="74" spans="1:4" ht="16.5" thickBot="1" x14ac:dyDescent="0.3">
      <c r="A74" s="6" t="s">
        <v>68</v>
      </c>
      <c r="B74" s="18">
        <f>('Octubre 14'!B73+'Noviembre 14'!B73+'Dec 14'!B73)/3</f>
        <v>4309.666666666667</v>
      </c>
      <c r="C74" s="18">
        <f>('Octubre 14'!C73+'Noviembre 14'!C73+'Dec 14'!C73)/3</f>
        <v>8348</v>
      </c>
      <c r="D74" s="18">
        <f>('Octubre 14'!D73+'Noviembre 14'!D73+'Dec 14'!D73)/3</f>
        <v>935524.66666666663</v>
      </c>
    </row>
    <row r="75" spans="1:4" ht="16.5" thickBot="1" x14ac:dyDescent="0.3">
      <c r="A75" s="6" t="s">
        <v>69</v>
      </c>
      <c r="B75" s="18">
        <f>('Octubre 14'!B74+'Noviembre 14'!B74+'Dec 14'!B74)/3</f>
        <v>6548.666666666667</v>
      </c>
      <c r="C75" s="18">
        <f>('Octubre 14'!C74+'Noviembre 14'!C74+'Dec 14'!C74)/3</f>
        <v>13011.666666666666</v>
      </c>
      <c r="D75" s="18">
        <f>('Octubre 14'!D74+'Noviembre 14'!D74+'Dec 14'!D74)/3</f>
        <v>1447811.6666666667</v>
      </c>
    </row>
    <row r="76" spans="1:4" ht="16.5" thickBot="1" x14ac:dyDescent="0.3">
      <c r="A76" s="6" t="s">
        <v>70</v>
      </c>
      <c r="B76" s="18">
        <f>('Octubre 14'!B75+'Noviembre 14'!B75+'Dec 14'!B75)/3</f>
        <v>4386</v>
      </c>
      <c r="C76" s="18">
        <f>('Octubre 14'!C75+'Noviembre 14'!C75+'Dec 14'!C75)/3</f>
        <v>8817.6666666666661</v>
      </c>
      <c r="D76" s="18">
        <f>('Octubre 14'!D75+'Noviembre 14'!D75+'Dec 14'!D75)/3</f>
        <v>976040.66666666663</v>
      </c>
    </row>
    <row r="77" spans="1:4" ht="16.5" thickBot="1" x14ac:dyDescent="0.3">
      <c r="A77" s="8" t="s">
        <v>48</v>
      </c>
      <c r="B77" s="19">
        <f>SUM(B71:B76)</f>
        <v>34971.666666666672</v>
      </c>
      <c r="C77" s="19">
        <f>SUM(C71:C76)</f>
        <v>68630.333333333328</v>
      </c>
      <c r="D77" s="19">
        <f>SUM(D71:D76)</f>
        <v>7629306.0000000009</v>
      </c>
    </row>
    <row r="78" spans="1:4" ht="16.5" thickBot="1" x14ac:dyDescent="0.3">
      <c r="A78" s="22"/>
      <c r="B78" s="23"/>
      <c r="C78" s="23"/>
      <c r="D78" s="24"/>
    </row>
    <row r="79" spans="1:4" ht="16.5" thickBot="1" x14ac:dyDescent="0.3">
      <c r="A79" s="3" t="s">
        <v>71</v>
      </c>
      <c r="B79" s="21"/>
      <c r="C79" s="25"/>
      <c r="D79" s="16"/>
    </row>
    <row r="80" spans="1:4" ht="16.5" thickBot="1" x14ac:dyDescent="0.3">
      <c r="A80" s="6" t="s">
        <v>72</v>
      </c>
      <c r="B80" s="26">
        <f>('Octubre 14'!B79+'Noviembre 14'!B79+'Dec 14'!B79)/3</f>
        <v>2534.3333333333335</v>
      </c>
      <c r="C80" s="26">
        <f>('Octubre 14'!C79+'Noviembre 14'!C79+'Dec 14'!C79)/3</f>
        <v>4980.333333333333</v>
      </c>
      <c r="D80" s="26">
        <f>('Octubre 14'!D79+'Noviembre 14'!D79+'Dec 14'!D79)/3</f>
        <v>549377</v>
      </c>
    </row>
    <row r="81" spans="1:4" ht="16.5" thickBot="1" x14ac:dyDescent="0.3">
      <c r="A81" s="6" t="s">
        <v>117</v>
      </c>
      <c r="B81" s="26">
        <f>('Octubre 14'!B80+'Noviembre 14'!B80+'Dec 14'!B80)/3</f>
        <v>228.33333333333334</v>
      </c>
      <c r="C81" s="26">
        <f>('Octubre 14'!C80+'Noviembre 14'!C80+'Dec 14'!C80)/3</f>
        <v>468.66666666666669</v>
      </c>
      <c r="D81" s="26">
        <f>('Octubre 14'!D80+'Noviembre 14'!D80+'Dec 14'!D80)/3</f>
        <v>51297</v>
      </c>
    </row>
    <row r="82" spans="1:4" ht="16.5" thickBot="1" x14ac:dyDescent="0.3">
      <c r="A82" s="6" t="s">
        <v>73</v>
      </c>
      <c r="B82" s="26">
        <f>('Octubre 14'!B81+'Noviembre 14'!B81+'Dec 14'!B81)/3</f>
        <v>6721.666666666667</v>
      </c>
      <c r="C82" s="26">
        <f>('Octubre 14'!C81+'Noviembre 14'!C81+'Dec 14'!C81)/3</f>
        <v>13099</v>
      </c>
      <c r="D82" s="26">
        <f>('Octubre 14'!D81+'Noviembre 14'!D81+'Dec 14'!D81)/3</f>
        <v>1469924.3333333333</v>
      </c>
    </row>
    <row r="83" spans="1:4" ht="16.5" thickBot="1" x14ac:dyDescent="0.3">
      <c r="A83" s="6" t="s">
        <v>71</v>
      </c>
      <c r="B83" s="26">
        <f>('Octubre 14'!B82+'Noviembre 14'!B82+'Dec 14'!B82)/3</f>
        <v>10917</v>
      </c>
      <c r="C83" s="26">
        <f>('Octubre 14'!C82+'Noviembre 14'!C82+'Dec 14'!C82)/3</f>
        <v>20651.333333333332</v>
      </c>
      <c r="D83" s="26">
        <f>('Octubre 14'!D82+'Noviembre 14'!D82+'Dec 14'!D82)/3</f>
        <v>2308577.3333333335</v>
      </c>
    </row>
    <row r="84" spans="1:4" ht="16.5" thickBot="1" x14ac:dyDescent="0.3">
      <c r="A84" s="6" t="s">
        <v>74</v>
      </c>
      <c r="B84" s="26">
        <f>('Octubre 14'!B83+'Noviembre 14'!B83+'Dec 14'!B83)/3</f>
        <v>8331</v>
      </c>
      <c r="C84" s="26">
        <f>('Octubre 14'!C83+'Noviembre 14'!C83+'Dec 14'!C83)/3</f>
        <v>16743.333333333332</v>
      </c>
      <c r="D84" s="26">
        <f>('Octubre 14'!D83+'Noviembre 14'!D83+'Dec 14'!D83)/3</f>
        <v>1877494.3333333333</v>
      </c>
    </row>
    <row r="85" spans="1:4" ht="16.5" thickBot="1" x14ac:dyDescent="0.3">
      <c r="A85" s="6" t="s">
        <v>75</v>
      </c>
      <c r="B85" s="26">
        <f>('Octubre 14'!B84+'Noviembre 14'!B84+'Dec 14'!B84)/3</f>
        <v>7910.333333333333</v>
      </c>
      <c r="C85" s="26">
        <f>('Octubre 14'!C84+'Noviembre 14'!C84+'Dec 14'!C84)/3</f>
        <v>15070.666666666666</v>
      </c>
      <c r="D85" s="26">
        <f>('Octubre 14'!D84+'Noviembre 14'!D84+'Dec 14'!D84)/3</f>
        <v>1695053.6666666667</v>
      </c>
    </row>
    <row r="86" spans="1:4" ht="16.5" thickBot="1" x14ac:dyDescent="0.3">
      <c r="A86" s="6" t="s">
        <v>76</v>
      </c>
      <c r="B86" s="26">
        <f>('Octubre 14'!B85+'Noviembre 14'!B85+'Dec 14'!B85)/3</f>
        <v>2904.3333333333335</v>
      </c>
      <c r="C86" s="26">
        <f>('Octubre 14'!C85+'Noviembre 14'!C85+'Dec 14'!C85)/3</f>
        <v>5574.666666666667</v>
      </c>
      <c r="D86" s="26">
        <f>('Octubre 14'!D85+'Noviembre 14'!D85+'Dec 14'!D85)/3</f>
        <v>615361</v>
      </c>
    </row>
    <row r="87" spans="1:4" ht="16.5" thickBot="1" x14ac:dyDescent="0.3">
      <c r="A87" s="6" t="s">
        <v>77</v>
      </c>
      <c r="B87" s="26">
        <f>('Octubre 14'!B86+'Noviembre 14'!B86+'Dec 14'!B86)/3</f>
        <v>5814</v>
      </c>
      <c r="C87" s="26">
        <f>('Octubre 14'!C86+'Noviembre 14'!C86+'Dec 14'!C86)/3</f>
        <v>11559.333333333334</v>
      </c>
      <c r="D87" s="26">
        <f>('Octubre 14'!D86+'Noviembre 14'!D86+'Dec 14'!D86)/3</f>
        <v>1299019.3333333333</v>
      </c>
    </row>
    <row r="88" spans="1:4" ht="16.5" thickBot="1" x14ac:dyDescent="0.3">
      <c r="A88" s="6" t="s">
        <v>78</v>
      </c>
      <c r="B88" s="26">
        <f>('Octubre 14'!B87+'Noviembre 14'!B87+'Dec 14'!B87)/3</f>
        <v>1973.3333333333333</v>
      </c>
      <c r="C88" s="26">
        <f>('Octubre 14'!C87+'Noviembre 14'!C87+'Dec 14'!C87)/3</f>
        <v>3794.3333333333335</v>
      </c>
      <c r="D88" s="26">
        <f>('Octubre 14'!D87+'Noviembre 14'!D87+'Dec 14'!D87)/3</f>
        <v>432778</v>
      </c>
    </row>
    <row r="89" spans="1:4" ht="16.5" thickBot="1" x14ac:dyDescent="0.3">
      <c r="A89" s="6" t="s">
        <v>79</v>
      </c>
      <c r="B89" s="26">
        <f>('Octubre 14'!B88+'Noviembre 14'!B88+'Dec 14'!B88)/3</f>
        <v>9338</v>
      </c>
      <c r="C89" s="26">
        <f>('Octubre 14'!C88+'Noviembre 14'!C88+'Dec 14'!C88)/3</f>
        <v>17418.333333333332</v>
      </c>
      <c r="D89" s="26">
        <f>('Octubre 14'!D88+'Noviembre 14'!D88+'Dec 14'!D88)/3</f>
        <v>1944631.3333333333</v>
      </c>
    </row>
    <row r="90" spans="1:4" ht="16.5" thickBot="1" x14ac:dyDescent="0.3">
      <c r="A90" s="8" t="s">
        <v>48</v>
      </c>
      <c r="B90" s="27">
        <f>SUM(B80:B89)</f>
        <v>56672.333333333343</v>
      </c>
      <c r="C90" s="27">
        <f>SUM(C80:C89)</f>
        <v>109359.99999999999</v>
      </c>
      <c r="D90" s="27">
        <f>SUM(D80:D89)</f>
        <v>12243513.333333336</v>
      </c>
    </row>
    <row r="91" spans="1:4" ht="16.5" thickBot="1" x14ac:dyDescent="0.3">
      <c r="A91" s="22"/>
      <c r="B91" s="23"/>
      <c r="C91" s="23"/>
      <c r="D91" s="24"/>
    </row>
    <row r="92" spans="1:4" ht="16.5" thickBot="1" x14ac:dyDescent="0.3">
      <c r="A92" s="8" t="s">
        <v>80</v>
      </c>
      <c r="B92" s="21"/>
      <c r="C92" s="21"/>
      <c r="D92" s="5"/>
    </row>
    <row r="93" spans="1:4" ht="16.5" thickBot="1" x14ac:dyDescent="0.3">
      <c r="A93" s="6" t="s">
        <v>81</v>
      </c>
      <c r="B93" s="26">
        <f>('Octubre 14'!B92+'Noviembre 14'!B92+'Dec 14'!B92)/3</f>
        <v>5760</v>
      </c>
      <c r="C93" s="26">
        <f>('Octubre 14'!C92+'Noviembre 14'!C92+'Dec 14'!C92)/3</f>
        <v>11109.333333333334</v>
      </c>
      <c r="D93" s="26">
        <f>('Octubre 14'!D92+'Noviembre 14'!D92+'Dec 14'!D92)/3</f>
        <v>1231514</v>
      </c>
    </row>
    <row r="94" spans="1:4" ht="16.5" thickBot="1" x14ac:dyDescent="0.3">
      <c r="A94" s="6" t="s">
        <v>82</v>
      </c>
      <c r="B94" s="26">
        <f>('Octubre 14'!B93+'Noviembre 14'!B93+'Dec 14'!B93)/3</f>
        <v>8155.666666666667</v>
      </c>
      <c r="C94" s="26">
        <f>('Octubre 14'!C93+'Noviembre 14'!C93+'Dec 14'!C93)/3</f>
        <v>16364.666666666666</v>
      </c>
      <c r="D94" s="26">
        <f>('Octubre 14'!D93+'Noviembre 14'!D93+'Dec 14'!D93)/3</f>
        <v>1837250</v>
      </c>
    </row>
    <row r="95" spans="1:4" ht="16.5" thickBot="1" x14ac:dyDescent="0.3">
      <c r="A95" s="6" t="s">
        <v>83</v>
      </c>
      <c r="B95" s="26">
        <f>('Octubre 14'!B94+'Noviembre 14'!B94+'Dec 14'!B94)/3</f>
        <v>4200.666666666667</v>
      </c>
      <c r="C95" s="26">
        <f>('Octubre 14'!C94+'Noviembre 14'!C94+'Dec 14'!C94)/3</f>
        <v>8535.3333333333339</v>
      </c>
      <c r="D95" s="26">
        <f>('Octubre 14'!D94+'Noviembre 14'!D94+'Dec 14'!D94)/3</f>
        <v>960330.66666666663</v>
      </c>
    </row>
    <row r="96" spans="1:4" ht="16.5" thickBot="1" x14ac:dyDescent="0.3">
      <c r="A96" s="28" t="s">
        <v>84</v>
      </c>
      <c r="B96" s="26">
        <f>('Octubre 14'!B95+'Noviembre 14'!B95+'Dec 14'!B95)/3</f>
        <v>2749.6666666666665</v>
      </c>
      <c r="C96" s="26">
        <f>('Octubre 14'!C95+'Noviembre 14'!C95+'Dec 14'!C95)/3</f>
        <v>5079</v>
      </c>
      <c r="D96" s="26">
        <f>('Octubre 14'!D95+'Noviembre 14'!D95+'Dec 14'!D95)/3</f>
        <v>570171</v>
      </c>
    </row>
    <row r="97" spans="1:4" ht="16.5" thickBot="1" x14ac:dyDescent="0.3">
      <c r="A97" s="6" t="s">
        <v>85</v>
      </c>
      <c r="B97" s="26">
        <f>('Octubre 14'!B96+'Noviembre 14'!B96+'Dec 14'!B96)/3</f>
        <v>5452.666666666667</v>
      </c>
      <c r="C97" s="26">
        <f>('Octubre 14'!C96+'Noviembre 14'!C96+'Dec 14'!C96)/3</f>
        <v>11121.666666666666</v>
      </c>
      <c r="D97" s="26">
        <f>('Octubre 14'!D96+'Noviembre 14'!D96+'Dec 14'!D96)/3</f>
        <v>1250828.3333333333</v>
      </c>
    </row>
    <row r="98" spans="1:4" ht="16.5" thickBot="1" x14ac:dyDescent="0.3">
      <c r="A98" s="6" t="s">
        <v>86</v>
      </c>
      <c r="B98" s="26">
        <f>('Octubre 14'!B97+'Noviembre 14'!B97+'Dec 14'!B97)/3</f>
        <v>1178.6666666666667</v>
      </c>
      <c r="C98" s="26">
        <f>('Octubre 14'!C97+'Noviembre 14'!C97+'Dec 14'!C97)/3</f>
        <v>2658.6666666666665</v>
      </c>
      <c r="D98" s="26">
        <f>('Octubre 14'!D97+'Noviembre 14'!D97+'Dec 14'!D97)/3</f>
        <v>300246.66666666669</v>
      </c>
    </row>
    <row r="99" spans="1:4" ht="16.5" thickBot="1" x14ac:dyDescent="0.3">
      <c r="A99" s="6" t="s">
        <v>87</v>
      </c>
      <c r="B99" s="26">
        <f>('Octubre 14'!B98+'Noviembre 14'!B98+'Dec 14'!B98)/3</f>
        <v>16469.666666666668</v>
      </c>
      <c r="C99" s="26">
        <f>('Octubre 14'!C98+'Noviembre 14'!C98+'Dec 14'!C98)/3</f>
        <v>31244.333333333332</v>
      </c>
      <c r="D99" s="26">
        <f>('Octubre 14'!D98+'Noviembre 14'!D98+'Dec 14'!D98)/3</f>
        <v>3548833</v>
      </c>
    </row>
    <row r="100" spans="1:4" ht="16.5" customHeight="1" thickBot="1" x14ac:dyDescent="0.3">
      <c r="A100" s="29" t="s">
        <v>88</v>
      </c>
      <c r="B100" s="26">
        <f>('Octubre 14'!B99+'Noviembre 14'!B99+'Dec 14'!B99)/3</f>
        <v>4631</v>
      </c>
      <c r="C100" s="26">
        <f>('Octubre 14'!C99+'Noviembre 14'!C99+'Dec 14'!C99)/3</f>
        <v>9488</v>
      </c>
      <c r="D100" s="26">
        <f>('Octubre 14'!D99+'Noviembre 14'!D99+'Dec 14'!D99)/3</f>
        <v>1045328.3333333334</v>
      </c>
    </row>
    <row r="101" spans="1:4" ht="16.5" thickBot="1" x14ac:dyDescent="0.3">
      <c r="A101" s="6" t="s">
        <v>89</v>
      </c>
      <c r="B101" s="26">
        <f>('Octubre 14'!B100+'Noviembre 14'!B100+'Dec 14'!B100)/3</f>
        <v>6888.666666666667</v>
      </c>
      <c r="C101" s="26">
        <f>('Octubre 14'!C100+'Noviembre 14'!C100+'Dec 14'!C100)/3</f>
        <v>13758</v>
      </c>
      <c r="D101" s="26">
        <f>('Octubre 14'!D100+'Noviembre 14'!D100+'Dec 14'!D100)/3</f>
        <v>1536641.3333333333</v>
      </c>
    </row>
    <row r="102" spans="1:4" ht="16.5" thickBot="1" x14ac:dyDescent="0.3">
      <c r="A102" s="8" t="s">
        <v>48</v>
      </c>
      <c r="B102" s="19">
        <f>SUM(B93:B101)</f>
        <v>55486.666666666672</v>
      </c>
      <c r="C102" s="19">
        <f>SUM(C93:C101)</f>
        <v>109359</v>
      </c>
      <c r="D102" s="19">
        <f>SUM(D93:D101)</f>
        <v>12281143.333333334</v>
      </c>
    </row>
    <row r="103" spans="1:4" ht="16.5" thickBot="1" x14ac:dyDescent="0.3">
      <c r="A103" s="22"/>
      <c r="B103" s="23"/>
      <c r="C103" s="23"/>
      <c r="D103" s="24"/>
    </row>
    <row r="104" spans="1:4" ht="16.5" thickBot="1" x14ac:dyDescent="0.3">
      <c r="A104" s="1" t="s">
        <v>90</v>
      </c>
      <c r="B104" s="21"/>
      <c r="C104" s="21"/>
      <c r="D104" s="5"/>
    </row>
    <row r="105" spans="1:4" ht="16.5" thickBot="1" x14ac:dyDescent="0.3">
      <c r="A105" s="6" t="s">
        <v>91</v>
      </c>
      <c r="B105" s="30">
        <f>('Octubre 14'!B104+'Noviembre 14'!B104+'Dec 14'!B104)/3</f>
        <v>3985.6666666666665</v>
      </c>
      <c r="C105" s="30">
        <f>('Octubre 14'!C104+'Noviembre 14'!C104+'Dec 14'!C104)/3</f>
        <v>9026</v>
      </c>
      <c r="D105" s="30">
        <f>('Octubre 14'!D104+'Noviembre 14'!D104+'Dec 14'!D104)/3</f>
        <v>1014640.3333333334</v>
      </c>
    </row>
    <row r="106" spans="1:4" ht="16.5" thickBot="1" x14ac:dyDescent="0.3">
      <c r="A106" s="6" t="s">
        <v>92</v>
      </c>
      <c r="B106" s="30">
        <f>('Octubre 14'!B105+'Noviembre 14'!B105+'Dec 14'!B105)/3</f>
        <v>5676.333333333333</v>
      </c>
      <c r="C106" s="30">
        <f>('Octubre 14'!C105+'Noviembre 14'!C105+'Dec 14'!C105)/3</f>
        <v>10959.666666666666</v>
      </c>
      <c r="D106" s="30">
        <f>('Octubre 14'!D105+'Noviembre 14'!D105+'Dec 14'!D105)/3</f>
        <v>1220605.6666666667</v>
      </c>
    </row>
    <row r="107" spans="1:4" ht="16.5" thickBot="1" x14ac:dyDescent="0.3">
      <c r="A107" s="6" t="s">
        <v>93</v>
      </c>
      <c r="B107" s="30">
        <f>('Octubre 14'!B106+'Noviembre 14'!B106+'Dec 14'!B106)/3</f>
        <v>875.33333333333337</v>
      </c>
      <c r="C107" s="30">
        <f>('Octubre 14'!C106+'Noviembre 14'!C106+'Dec 14'!C106)/3</f>
        <v>1838</v>
      </c>
      <c r="D107" s="30">
        <f>('Octubre 14'!D106+'Noviembre 14'!D106+'Dec 14'!D106)/3</f>
        <v>214985</v>
      </c>
    </row>
    <row r="108" spans="1:4" ht="16.5" thickBot="1" x14ac:dyDescent="0.3">
      <c r="A108" s="6" t="s">
        <v>94</v>
      </c>
      <c r="B108" s="30">
        <f>('Octubre 14'!B107+'Noviembre 14'!B107+'Dec 14'!B107)/3</f>
        <v>7732.333333333333</v>
      </c>
      <c r="C108" s="30">
        <f>('Octubre 14'!C107+'Noviembre 14'!C107+'Dec 14'!C107)/3</f>
        <v>15768</v>
      </c>
      <c r="D108" s="30">
        <f>('Octubre 14'!D107+'Noviembre 14'!D107+'Dec 14'!D107)/3</f>
        <v>1756845</v>
      </c>
    </row>
    <row r="109" spans="1:4" ht="16.5" thickBot="1" x14ac:dyDescent="0.3">
      <c r="A109" s="6" t="s">
        <v>95</v>
      </c>
      <c r="B109" s="30">
        <f>('Octubre 14'!B108+'Noviembre 14'!B108+'Dec 14'!B108)/3</f>
        <v>4916.666666666667</v>
      </c>
      <c r="C109" s="30">
        <f>('Octubre 14'!C108+'Noviembre 14'!C108+'Dec 14'!C108)/3</f>
        <v>10220.333333333334</v>
      </c>
      <c r="D109" s="30">
        <f>('Octubre 14'!D108+'Noviembre 14'!D108+'Dec 14'!D108)/3</f>
        <v>1149907.3333333333</v>
      </c>
    </row>
    <row r="110" spans="1:4" ht="16.5" thickBot="1" x14ac:dyDescent="0.3">
      <c r="A110" s="6" t="s">
        <v>96</v>
      </c>
      <c r="B110" s="30">
        <f>('Octubre 14'!B109+'Noviembre 14'!B109+'Dec 14'!B109)/3</f>
        <v>3724.3333333333335</v>
      </c>
      <c r="C110" s="30">
        <f>('Octubre 14'!C109+'Noviembre 14'!C109+'Dec 14'!C109)/3</f>
        <v>8086.333333333333</v>
      </c>
      <c r="D110" s="30">
        <f>('Octubre 14'!D109+'Noviembre 14'!D109+'Dec 14'!D109)/3</f>
        <v>912264.66666666663</v>
      </c>
    </row>
    <row r="111" spans="1:4" ht="16.5" thickBot="1" x14ac:dyDescent="0.3">
      <c r="A111" s="6" t="s">
        <v>97</v>
      </c>
      <c r="B111" s="30">
        <f>('Octubre 14'!B110+'Noviembre 14'!B110+'Dec 14'!B110)/3</f>
        <v>8968.3333333333339</v>
      </c>
      <c r="C111" s="30">
        <f>('Octubre 14'!C110+'Noviembre 14'!C110+'Dec 14'!C110)/3</f>
        <v>18937.333333333332</v>
      </c>
      <c r="D111" s="30">
        <f>('Octubre 14'!D110+'Noviembre 14'!D110+'Dec 14'!D110)/3</f>
        <v>2095342.6666666667</v>
      </c>
    </row>
    <row r="112" spans="1:4" ht="16.5" thickBot="1" x14ac:dyDescent="0.3">
      <c r="A112" s="6" t="s">
        <v>98</v>
      </c>
      <c r="B112" s="30">
        <f>('Octubre 14'!B111+'Noviembre 14'!B111+'Dec 14'!B111)/3</f>
        <v>5906.333333333333</v>
      </c>
      <c r="C112" s="30">
        <f>('Octubre 14'!C111+'Noviembre 14'!C111+'Dec 14'!C111)/3</f>
        <v>12629</v>
      </c>
      <c r="D112" s="30">
        <f>('Octubre 14'!D111+'Noviembre 14'!D111+'Dec 14'!D111)/3</f>
        <v>1399297.3333333333</v>
      </c>
    </row>
    <row r="113" spans="1:15" ht="16.5" thickBot="1" x14ac:dyDescent="0.3">
      <c r="A113" s="6" t="s">
        <v>99</v>
      </c>
      <c r="B113" s="30">
        <f>('Octubre 14'!B112+'Noviembre 14'!B112+'Dec 14'!B112)/3</f>
        <v>5399.666666666667</v>
      </c>
      <c r="C113" s="30">
        <f>('Octubre 14'!C112+'Noviembre 14'!C112+'Dec 14'!C112)/3</f>
        <v>11655.333333333334</v>
      </c>
      <c r="D113" s="30">
        <f>('Octubre 14'!D112+'Noviembre 14'!D112+'Dec 14'!D112)/3</f>
        <v>1295064</v>
      </c>
    </row>
    <row r="114" spans="1:15" ht="16.5" thickBot="1" x14ac:dyDescent="0.3">
      <c r="A114" s="6" t="s">
        <v>100</v>
      </c>
      <c r="B114" s="30">
        <f>('Octubre 14'!B113+'Noviembre 14'!B113+'Dec 14'!B113)/3</f>
        <v>7868.333333333333</v>
      </c>
      <c r="C114" s="30">
        <f>('Octubre 14'!C113+'Noviembre 14'!C113+'Dec 14'!C113)/3</f>
        <v>15198</v>
      </c>
      <c r="D114" s="30">
        <f>('Octubre 14'!D113+'Noviembre 14'!D113+'Dec 14'!D113)/3</f>
        <v>1715721.6666666667</v>
      </c>
    </row>
    <row r="115" spans="1:15" ht="16.5" thickBot="1" x14ac:dyDescent="0.3">
      <c r="A115" s="6" t="s">
        <v>101</v>
      </c>
      <c r="B115" s="30">
        <f>('Octubre 14'!B114+'Noviembre 14'!B114+'Dec 14'!B114)/3</f>
        <v>8875.3333333333339</v>
      </c>
      <c r="C115" s="30">
        <f>('Octubre 14'!C114+'Noviembre 14'!C114+'Dec 14'!C114)/3</f>
        <v>19090</v>
      </c>
      <c r="D115" s="30">
        <f>('Octubre 14'!D114+'Noviembre 14'!D114+'Dec 14'!D114)/3</f>
        <v>2127514</v>
      </c>
    </row>
    <row r="116" spans="1:15" ht="16.5" thickBot="1" x14ac:dyDescent="0.3">
      <c r="A116" s="6" t="s">
        <v>102</v>
      </c>
      <c r="B116" s="30">
        <f>('Octubre 14'!B115+'Noviembre 14'!B115+'Dec 14'!B115)/3</f>
        <v>16767.333333333332</v>
      </c>
      <c r="C116" s="30">
        <f>('Octubre 14'!C115+'Noviembre 14'!C115+'Dec 14'!C115)/3</f>
        <v>34238.666666666664</v>
      </c>
      <c r="D116" s="30">
        <f>('Octubre 14'!D115+'Noviembre 14'!D115+'Dec 14'!D115)/3</f>
        <v>3882983</v>
      </c>
    </row>
    <row r="117" spans="1:15" ht="16.5" thickBot="1" x14ac:dyDescent="0.3">
      <c r="A117" s="6" t="s">
        <v>103</v>
      </c>
      <c r="B117" s="30">
        <f>('Octubre 14'!B116+'Noviembre 14'!B116+'Dec 14'!B116)/3</f>
        <v>5766.333333333333</v>
      </c>
      <c r="C117" s="30">
        <f>('Octubre 14'!C116+'Noviembre 14'!C116+'Dec 14'!C116)/3</f>
        <v>12395.333333333334</v>
      </c>
      <c r="D117" s="30">
        <f>('Octubre 14'!D116+'Noviembre 14'!D116+'Dec 14'!D116)/3</f>
        <v>1389222</v>
      </c>
    </row>
    <row r="118" spans="1:15" ht="16.5" thickBot="1" x14ac:dyDescent="0.3">
      <c r="A118" s="6" t="s">
        <v>104</v>
      </c>
      <c r="B118" s="30">
        <f>('Octubre 14'!B117+'Noviembre 14'!B117+'Dec 14'!B117)/3</f>
        <v>8703</v>
      </c>
      <c r="C118" s="30">
        <f>('Octubre 14'!C117+'Noviembre 14'!C117+'Dec 14'!C117)/3</f>
        <v>17475.333333333332</v>
      </c>
      <c r="D118" s="30">
        <f>('Octubre 14'!D117+'Noviembre 14'!D117+'Dec 14'!D117)/3</f>
        <v>1961120</v>
      </c>
    </row>
    <row r="119" spans="1:15" ht="16.5" thickBot="1" x14ac:dyDescent="0.3">
      <c r="A119" s="8" t="s">
        <v>48</v>
      </c>
      <c r="B119" s="19">
        <f>SUM(B105:B118)</f>
        <v>95165.333333333328</v>
      </c>
      <c r="C119" s="19">
        <f>SUM(C105:C118)</f>
        <v>197517.33333333334</v>
      </c>
      <c r="D119" s="19">
        <f>SUM(D105:D118)</f>
        <v>22135512.666666664</v>
      </c>
    </row>
    <row r="120" spans="1:15" ht="16.5" thickBot="1" x14ac:dyDescent="0.3">
      <c r="A120" s="22"/>
      <c r="B120" s="23"/>
      <c r="C120" s="23"/>
      <c r="D120" s="24"/>
    </row>
    <row r="121" spans="1:15" ht="16.5" thickBot="1" x14ac:dyDescent="0.3">
      <c r="A121" s="3" t="s">
        <v>105</v>
      </c>
      <c r="B121" s="21"/>
      <c r="C121" s="25"/>
      <c r="D121" s="16"/>
    </row>
    <row r="122" spans="1:15" ht="16.5" thickBot="1" x14ac:dyDescent="0.3">
      <c r="A122" s="6" t="s">
        <v>106</v>
      </c>
      <c r="B122" s="18">
        <f>('Octubre 14'!B121+'Noviembre 14'!B121+'Dec 14'!B121)/3</f>
        <v>1738.3333333333333</v>
      </c>
      <c r="C122" s="18">
        <f>('Octubre 14'!C121+'Noviembre 14'!C121+'Dec 14'!C121)/3</f>
        <v>3677.6666666666665</v>
      </c>
      <c r="D122" s="18">
        <f>('Octubre 14'!D121+'Noviembre 14'!D121+'Dec 14'!D121)/3</f>
        <v>985735.33333333337</v>
      </c>
    </row>
    <row r="123" spans="1:15" ht="16.5" thickBot="1" x14ac:dyDescent="0.3">
      <c r="A123" s="6" t="s">
        <v>107</v>
      </c>
      <c r="B123" s="18">
        <f>('Octubre 14'!B122+'Noviembre 14'!B122+'Dec 14'!B122)/3</f>
        <v>9529.6666666666661</v>
      </c>
      <c r="C123" s="18">
        <f>('Octubre 14'!C122+'Noviembre 14'!C122+'Dec 14'!C122)/3</f>
        <v>18157</v>
      </c>
      <c r="D123" s="18">
        <f>('Octubre 14'!D122+'Noviembre 14'!D122+'Dec 14'!D122)/3</f>
        <v>1451365.3333333333</v>
      </c>
      <c r="F123" s="410"/>
      <c r="G123" s="410"/>
      <c r="H123" s="410"/>
      <c r="I123" s="410"/>
      <c r="J123" s="410"/>
      <c r="K123" s="410"/>
      <c r="L123" s="410"/>
      <c r="M123" s="410"/>
      <c r="N123" s="410"/>
      <c r="O123" s="410"/>
    </row>
    <row r="124" spans="1:15" ht="16.5" thickBot="1" x14ac:dyDescent="0.3">
      <c r="A124" s="6" t="s">
        <v>108</v>
      </c>
      <c r="B124" s="18">
        <f>('Octubre 14'!B123+'Noviembre 14'!B123+'Dec 14'!B123)/3</f>
        <v>1544.3333333333333</v>
      </c>
      <c r="C124" s="18">
        <f>('Octubre 14'!C123+'Noviembre 14'!C123+'Dec 14'!C123)/3</f>
        <v>3030.6666666666665</v>
      </c>
      <c r="D124" s="18">
        <f>('Octubre 14'!D123+'Noviembre 14'!D123+'Dec 14'!D123)/3</f>
        <v>774858.66666666663</v>
      </c>
      <c r="F124" s="410"/>
      <c r="G124" s="410"/>
      <c r="H124" s="410"/>
      <c r="I124" s="410"/>
      <c r="J124" s="410"/>
      <c r="K124" s="410"/>
      <c r="L124" s="410"/>
      <c r="M124" s="410"/>
      <c r="N124" s="410"/>
      <c r="O124" s="410"/>
    </row>
    <row r="125" spans="1:15" ht="16.5" thickBot="1" x14ac:dyDescent="0.3">
      <c r="A125" s="6" t="s">
        <v>109</v>
      </c>
      <c r="B125" s="18">
        <f>('Octubre 14'!B124+'Noviembre 14'!B124+'Dec 14'!B124)/3</f>
        <v>8236.3333333333339</v>
      </c>
      <c r="C125" s="18">
        <f>('Octubre 14'!C124+'Noviembre 14'!C124+'Dec 14'!C124)/3</f>
        <v>13953.666666666666</v>
      </c>
      <c r="D125" s="18">
        <f>('Octubre 14'!D124+'Noviembre 14'!D124+'Dec 14'!D124)/3</f>
        <v>1919623.6666666667</v>
      </c>
      <c r="F125" s="410"/>
      <c r="G125" s="410"/>
      <c r="H125" s="410"/>
      <c r="I125" s="410"/>
      <c r="J125" s="410"/>
      <c r="K125" s="410"/>
      <c r="L125" s="410"/>
      <c r="M125" s="410"/>
      <c r="N125" s="410"/>
      <c r="O125" s="410"/>
    </row>
    <row r="126" spans="1:15" ht="16.5" thickBot="1" x14ac:dyDescent="0.3">
      <c r="A126" s="6" t="s">
        <v>110</v>
      </c>
      <c r="B126" s="18">
        <f>('Octubre 14'!B125+'Noviembre 14'!B125+'Dec 14'!B125)/3</f>
        <v>11159</v>
      </c>
      <c r="C126" s="18">
        <f>('Octubre 14'!C125+'Noviembre 14'!C125+'Dec 14'!C125)/3</f>
        <v>22771</v>
      </c>
      <c r="D126" s="18">
        <f>('Octubre 14'!D125+'Noviembre 14'!D125+'Dec 14'!D125)/3</f>
        <v>2413114.6666666665</v>
      </c>
      <c r="F126" s="410"/>
      <c r="G126" s="410"/>
      <c r="H126" s="410"/>
      <c r="I126" s="279"/>
      <c r="J126" s="410"/>
      <c r="K126" s="410"/>
      <c r="L126" s="410"/>
      <c r="M126" s="410"/>
      <c r="N126" s="410"/>
      <c r="O126" s="410"/>
    </row>
    <row r="127" spans="1:15" ht="16.5" thickBot="1" x14ac:dyDescent="0.3">
      <c r="A127" s="6" t="s">
        <v>111</v>
      </c>
      <c r="B127" s="18">
        <f>('Octubre 14'!B126+'Noviembre 14'!B126+'Dec 14'!B126)/3</f>
        <v>9683.6666666666661</v>
      </c>
      <c r="C127" s="18">
        <f>('Octubre 14'!C126+'Noviembre 14'!C126+'Dec 14'!C126)/3</f>
        <v>19207.333333333332</v>
      </c>
      <c r="D127" s="18">
        <f>('Octubre 14'!D126+'Noviembre 14'!D126+'Dec 14'!D126)/3</f>
        <v>2013511.3333333333</v>
      </c>
      <c r="F127" s="410"/>
      <c r="G127" s="410"/>
      <c r="H127" s="410"/>
      <c r="I127" s="279"/>
      <c r="J127" s="410"/>
      <c r="K127" s="410"/>
      <c r="L127" s="410"/>
      <c r="M127" s="410"/>
      <c r="N127" s="410"/>
      <c r="O127" s="410"/>
    </row>
    <row r="128" spans="1:15" ht="16.5" thickBot="1" x14ac:dyDescent="0.3">
      <c r="A128" s="6" t="s">
        <v>112</v>
      </c>
      <c r="B128" s="18">
        <f>('Octubre 14'!B127+'Noviembre 14'!B127+'Dec 14'!B127)/3</f>
        <v>7610.333333333333</v>
      </c>
      <c r="C128" s="18">
        <f>('Octubre 14'!C127+'Noviembre 14'!C127+'Dec 14'!C127)/3</f>
        <v>15677</v>
      </c>
      <c r="D128" s="18">
        <f>('Octubre 14'!D127+'Noviembre 14'!D127+'Dec 14'!D127)/3</f>
        <v>2208620.6666666665</v>
      </c>
      <c r="F128" s="410"/>
      <c r="G128" s="410"/>
      <c r="H128" s="410"/>
      <c r="I128" s="411"/>
      <c r="J128" s="410"/>
      <c r="K128" s="410"/>
      <c r="L128" s="410"/>
      <c r="M128" s="410"/>
      <c r="N128" s="410"/>
      <c r="O128" s="410"/>
    </row>
    <row r="129" spans="1:15" ht="15" customHeight="1" thickBot="1" x14ac:dyDescent="0.3">
      <c r="A129" s="29" t="s">
        <v>113</v>
      </c>
      <c r="B129" s="18">
        <f>('Octubre 14'!B128+'Noviembre 14'!B128+'Dec 14'!B128)/3</f>
        <v>14305.333333333334</v>
      </c>
      <c r="C129" s="18">
        <f>('Octubre 14'!C128+'Noviembre 14'!C128+'Dec 14'!C128)/3</f>
        <v>26956</v>
      </c>
      <c r="D129" s="18">
        <f>('Octubre 14'!D128+'Noviembre 14'!D128+'Dec 14'!D128)/3</f>
        <v>2112145</v>
      </c>
      <c r="F129" s="410"/>
      <c r="G129" s="410"/>
      <c r="H129" s="410"/>
      <c r="I129" s="410"/>
      <c r="J129" s="410"/>
      <c r="K129" s="410"/>
      <c r="L129" s="410"/>
      <c r="M129" s="410"/>
      <c r="N129" s="410"/>
      <c r="O129" s="410"/>
    </row>
    <row r="130" spans="1:15" ht="16.5" thickBot="1" x14ac:dyDescent="0.3">
      <c r="A130" s="8" t="s">
        <v>48</v>
      </c>
      <c r="B130" s="19">
        <f>SUM(B122:B129)</f>
        <v>63807.000000000007</v>
      </c>
      <c r="C130" s="19">
        <f>SUM(C122:C129)</f>
        <v>123430.33333333333</v>
      </c>
      <c r="D130" s="19">
        <f>SUM(D122:D129)</f>
        <v>13878974.666666666</v>
      </c>
      <c r="F130" s="410"/>
      <c r="G130" s="410"/>
      <c r="H130" s="410"/>
      <c r="I130" s="411"/>
      <c r="J130" s="410"/>
      <c r="K130" s="410"/>
      <c r="L130" s="410"/>
      <c r="M130" s="410"/>
      <c r="N130" s="410"/>
      <c r="O130" s="410"/>
    </row>
    <row r="131" spans="1:15" ht="16.5" thickBot="1" x14ac:dyDescent="0.3">
      <c r="A131" s="22"/>
      <c r="B131" s="23"/>
      <c r="C131" s="23"/>
      <c r="D131" s="24"/>
      <c r="F131" s="410"/>
      <c r="G131" s="410"/>
      <c r="H131" s="410"/>
      <c r="I131" s="410"/>
      <c r="J131" s="410"/>
      <c r="K131" s="410"/>
      <c r="L131" s="410"/>
      <c r="M131" s="410"/>
      <c r="N131" s="410"/>
      <c r="O131" s="410"/>
    </row>
    <row r="132" spans="1:15" ht="16.5" thickBot="1" x14ac:dyDescent="0.3">
      <c r="A132" s="1" t="s">
        <v>114</v>
      </c>
      <c r="B132" s="27">
        <f>SUM(B130+B119+B102+B90+B77+B68+B58+B48+B32+B16)</f>
        <v>666361.66666666674</v>
      </c>
      <c r="C132" s="27">
        <f>SUM(C130+C119+C102+C90+C77+C68+C58+C48+C32+C16)</f>
        <v>1352633.6666666667</v>
      </c>
      <c r="D132" s="27">
        <f>SUM(D130+D119+D102+D90+D77+D68+D58+D48+D32+D16)</f>
        <v>147907322.66666666</v>
      </c>
      <c r="E132" s="278"/>
      <c r="F132" s="410"/>
      <c r="G132" s="410"/>
      <c r="H132" s="410"/>
      <c r="I132" s="410"/>
      <c r="J132" s="410"/>
      <c r="K132" s="410"/>
      <c r="L132" s="410"/>
      <c r="M132" s="410"/>
      <c r="N132" s="410"/>
      <c r="O132" s="410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 tint="-0.249977111117893"/>
  </sheetPr>
  <dimension ref="A1:P132"/>
  <sheetViews>
    <sheetView topLeftCell="A124" workbookViewId="0">
      <selection activeCell="H14" sqref="H14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6" customWidth="1"/>
    <col min="4" max="4" width="16" bestFit="1" customWidth="1"/>
  </cols>
  <sheetData>
    <row r="1" spans="1:4" ht="15.75" x14ac:dyDescent="0.25">
      <c r="A1" s="603" t="s">
        <v>0</v>
      </c>
      <c r="B1" s="603"/>
      <c r="C1" s="603"/>
      <c r="D1" s="603"/>
    </row>
    <row r="2" spans="1:4" ht="15.75" x14ac:dyDescent="0.25">
      <c r="A2" s="603" t="s">
        <v>1</v>
      </c>
      <c r="B2" s="603"/>
      <c r="C2" s="603"/>
      <c r="D2" s="603"/>
    </row>
    <row r="3" spans="1:4" ht="18" x14ac:dyDescent="0.25">
      <c r="A3" s="604" t="s">
        <v>115</v>
      </c>
      <c r="B3" s="604"/>
      <c r="C3" s="604"/>
      <c r="D3" s="604"/>
    </row>
    <row r="4" spans="1:4" ht="15.75" x14ac:dyDescent="0.25">
      <c r="A4" s="603" t="s">
        <v>116</v>
      </c>
      <c r="B4" s="603"/>
      <c r="C4" s="603"/>
      <c r="D4" s="603"/>
    </row>
    <row r="5" spans="1:4" ht="16.5" thickBot="1" x14ac:dyDescent="0.3">
      <c r="A5" s="605" t="s">
        <v>148</v>
      </c>
      <c r="B5" s="605"/>
      <c r="C5" s="605"/>
      <c r="D5" s="605"/>
    </row>
    <row r="6" spans="1:4" ht="32.25" thickBot="1" x14ac:dyDescent="0.3">
      <c r="A6" s="1"/>
      <c r="B6" s="31" t="s">
        <v>2</v>
      </c>
      <c r="C6" s="32" t="s">
        <v>6</v>
      </c>
      <c r="D6" s="2" t="s">
        <v>4</v>
      </c>
    </row>
    <row r="7" spans="1:4" ht="16.5" thickBot="1" x14ac:dyDescent="0.3">
      <c r="A7" s="3" t="s">
        <v>7</v>
      </c>
      <c r="B7" s="4"/>
      <c r="C7" s="4"/>
      <c r="D7" s="5"/>
    </row>
    <row r="8" spans="1:4" ht="16.5" thickBot="1" x14ac:dyDescent="0.3">
      <c r="A8" s="6" t="s">
        <v>10</v>
      </c>
      <c r="B8" s="7">
        <f>('Ene 15'!B8+'Feb 15'!B8+'Mar 15'!B8)/3</f>
        <v>8090.666666666667</v>
      </c>
      <c r="C8" s="7">
        <f>('Ene 15'!C8+'Feb 15'!C8+'Mar 15'!C8)/3</f>
        <v>16800</v>
      </c>
      <c r="D8" s="7">
        <f>('Ene 15'!D8+'Feb 15'!D8+'Mar 15'!D8)/3</f>
        <v>1925604</v>
      </c>
    </row>
    <row r="9" spans="1:4" ht="16.5" thickBot="1" x14ac:dyDescent="0.3">
      <c r="A9" s="6" t="s">
        <v>11</v>
      </c>
      <c r="B9" s="7">
        <f>('Ene 15'!B9+'Feb 15'!B9+'Mar 15'!B9)/3</f>
        <v>5811.666666666667</v>
      </c>
      <c r="C9" s="7">
        <f>('Ene 15'!C9+'Feb 15'!C9+'Mar 15'!C9)/3</f>
        <v>11517.666666666666</v>
      </c>
      <c r="D9" s="7">
        <f>('Ene 15'!D9+'Feb 15'!D9+'Mar 15'!D9)/3</f>
        <v>1359684.6666666667</v>
      </c>
    </row>
    <row r="10" spans="1:4" ht="16.5" thickBot="1" x14ac:dyDescent="0.3">
      <c r="A10" s="6" t="s">
        <v>12</v>
      </c>
      <c r="B10" s="7">
        <f>('Ene 15'!B10+'Feb 15'!B10+'Mar 15'!B10)/3</f>
        <v>6525</v>
      </c>
      <c r="C10" s="7">
        <f>('Ene 15'!C10+'Feb 15'!C10+'Mar 15'!C10)/3</f>
        <v>12368.666666666666</v>
      </c>
      <c r="D10" s="7">
        <f>('Ene 15'!D10+'Feb 15'!D10+'Mar 15'!D10)/3</f>
        <v>1464981</v>
      </c>
    </row>
    <row r="11" spans="1:4" ht="16.5" thickBot="1" x14ac:dyDescent="0.3">
      <c r="A11" s="6" t="s">
        <v>13</v>
      </c>
      <c r="B11" s="7">
        <f>('Ene 15'!B11+'Feb 15'!B11+'Mar 15'!B11)/3</f>
        <v>8514.3333333333339</v>
      </c>
      <c r="C11" s="7">
        <f>('Ene 15'!C11+'Feb 15'!C11+'Mar 15'!C11)/3</f>
        <v>16861.666666666668</v>
      </c>
      <c r="D11" s="7">
        <f>('Ene 15'!D11+'Feb 15'!D11+'Mar 15'!D11)/3</f>
        <v>1943202.3333333333</v>
      </c>
    </row>
    <row r="12" spans="1:4" ht="16.5" thickBot="1" x14ac:dyDescent="0.3">
      <c r="A12" s="6" t="s">
        <v>14</v>
      </c>
      <c r="B12" s="7">
        <f>('Ene 15'!B12+'Feb 15'!B12+'Mar 15'!B12)/3</f>
        <v>2135.3333333333335</v>
      </c>
      <c r="C12" s="7">
        <f>('Ene 15'!C12+'Feb 15'!C12+'Mar 15'!C12)/3</f>
        <v>4497.333333333333</v>
      </c>
      <c r="D12" s="7">
        <f>('Ene 15'!D12+'Feb 15'!D12+'Mar 15'!D12)/3</f>
        <v>524648.66666666663</v>
      </c>
    </row>
    <row r="13" spans="1:4" ht="16.5" thickBot="1" x14ac:dyDescent="0.3">
      <c r="A13" s="6" t="s">
        <v>15</v>
      </c>
      <c r="B13" s="7">
        <f>('Ene 15'!B13+'Feb 15'!B13+'Mar 15'!B13)/3</f>
        <v>8583.6666666666661</v>
      </c>
      <c r="C13" s="7">
        <f>('Ene 15'!C13+'Feb 15'!C13+'Mar 15'!C13)/3</f>
        <v>17856.333333333332</v>
      </c>
      <c r="D13" s="7">
        <f>('Ene 15'!D13+'Feb 15'!D13+'Mar 15'!D13)/3</f>
        <v>2067734.6666666667</v>
      </c>
    </row>
    <row r="14" spans="1:4" ht="16.5" thickBot="1" x14ac:dyDescent="0.3">
      <c r="A14" s="6" t="s">
        <v>16</v>
      </c>
      <c r="B14" s="7">
        <f>('Ene 15'!B14+'Feb 15'!B14+'Mar 15'!B14)/3</f>
        <v>3108.3333333333335</v>
      </c>
      <c r="C14" s="7">
        <f>('Ene 15'!C14+'Feb 15'!C14+'Mar 15'!C14)/3</f>
        <v>5893</v>
      </c>
      <c r="D14" s="7">
        <f>('Ene 15'!D14+'Feb 15'!D14+'Mar 15'!D14)/3</f>
        <v>682332.33333333337</v>
      </c>
    </row>
    <row r="15" spans="1:4" ht="16.5" thickBot="1" x14ac:dyDescent="0.3">
      <c r="A15" s="6" t="s">
        <v>17</v>
      </c>
      <c r="B15" s="7">
        <f>('Ene 15'!B15+'Feb 15'!B15+'Mar 15'!B15)/3</f>
        <v>10067.666666666666</v>
      </c>
      <c r="C15" s="7">
        <f>('Ene 15'!C15+'Feb 15'!C15+'Mar 15'!C15)/3</f>
        <v>19709.333333333332</v>
      </c>
      <c r="D15" s="7">
        <f>('Ene 15'!D15+'Feb 15'!D15+'Mar 15'!D15)/3</f>
        <v>2323258.6666666665</v>
      </c>
    </row>
    <row r="16" spans="1:4" ht="16.5" thickBot="1" x14ac:dyDescent="0.3">
      <c r="A16" s="8" t="s">
        <v>18</v>
      </c>
      <c r="B16" s="9">
        <f>SUM(B8:B15)</f>
        <v>52836.666666666672</v>
      </c>
      <c r="C16" s="9">
        <f>SUM(C8:C15)</f>
        <v>105504</v>
      </c>
      <c r="D16" s="9">
        <f>SUM(D8:D15)</f>
        <v>12291446.333333334</v>
      </c>
    </row>
    <row r="17" spans="1:4" ht="16.5" thickBot="1" x14ac:dyDescent="0.3">
      <c r="A17" s="10"/>
      <c r="B17" s="11"/>
      <c r="C17" s="11"/>
      <c r="D17" s="12"/>
    </row>
    <row r="18" spans="1:4" ht="16.5" thickBot="1" x14ac:dyDescent="0.3">
      <c r="A18" s="13" t="s">
        <v>19</v>
      </c>
      <c r="B18" s="14"/>
      <c r="C18" s="15"/>
      <c r="D18" s="16"/>
    </row>
    <row r="19" spans="1:4" ht="16.5" thickBot="1" x14ac:dyDescent="0.3">
      <c r="A19" s="17" t="s">
        <v>20</v>
      </c>
      <c r="B19" s="18">
        <f>('Ene 15'!B19+'Feb 15'!B19+'Mar 15'!B19)/3</f>
        <v>14778.666666666666</v>
      </c>
      <c r="C19" s="18">
        <f>('Ene 15'!C19+'Feb 15'!C19+'Mar 15'!C19)/3</f>
        <v>27294</v>
      </c>
      <c r="D19" s="18">
        <f>('Ene 15'!D19+'Feb 15'!D19+'Mar 15'!D19)/3</f>
        <v>3234662.6666666665</v>
      </c>
    </row>
    <row r="20" spans="1:4" ht="16.5" thickBot="1" x14ac:dyDescent="0.3">
      <c r="A20" s="17" t="s">
        <v>21</v>
      </c>
      <c r="B20" s="18">
        <f>('Ene 15'!B20+'Feb 15'!B20+'Mar 15'!B20)/3</f>
        <v>7365.333333333333</v>
      </c>
      <c r="C20" s="18">
        <f>('Ene 15'!C20+'Feb 15'!C20+'Mar 15'!C20)/3</f>
        <v>13226.333333333334</v>
      </c>
      <c r="D20" s="18">
        <f>('Ene 15'!D20+'Feb 15'!D20+'Mar 15'!D20)/3</f>
        <v>1575604</v>
      </c>
    </row>
    <row r="21" spans="1:4" ht="16.5" thickBot="1" x14ac:dyDescent="0.3">
      <c r="A21" s="6" t="s">
        <v>22</v>
      </c>
      <c r="B21" s="18">
        <f>('Ene 15'!B21+'Feb 15'!B21+'Mar 15'!B21)/3</f>
        <v>5969.666666666667</v>
      </c>
      <c r="C21" s="18">
        <f>('Ene 15'!C21+'Feb 15'!C21+'Mar 15'!C21)/3</f>
        <v>11376.666666666666</v>
      </c>
      <c r="D21" s="18">
        <f>('Ene 15'!D21+'Feb 15'!D21+'Mar 15'!D21)/3</f>
        <v>1331691.3333333333</v>
      </c>
    </row>
    <row r="22" spans="1:4" ht="16.5" thickBot="1" x14ac:dyDescent="0.3">
      <c r="A22" s="6" t="s">
        <v>23</v>
      </c>
      <c r="B22" s="18">
        <f>('Ene 15'!B22+'Feb 15'!B22+'Mar 15'!B22)/3</f>
        <v>7434</v>
      </c>
      <c r="C22" s="18">
        <f>('Ene 15'!C22+'Feb 15'!C22+'Mar 15'!C22)/3</f>
        <v>14642.666666666666</v>
      </c>
      <c r="D22" s="18">
        <f>('Ene 15'!D22+'Feb 15'!D22+'Mar 15'!D22)/3</f>
        <v>1685217.6666666667</v>
      </c>
    </row>
    <row r="23" spans="1:4" ht="16.5" thickBot="1" x14ac:dyDescent="0.3">
      <c r="A23" s="6" t="s">
        <v>24</v>
      </c>
      <c r="B23" s="18">
        <f>('Ene 15'!B23+'Feb 15'!B23+'Mar 15'!B23)/3</f>
        <v>4915.666666666667</v>
      </c>
      <c r="C23" s="18">
        <f>('Ene 15'!C23+'Feb 15'!C23+'Mar 15'!C23)/3</f>
        <v>9851.6666666666661</v>
      </c>
      <c r="D23" s="18">
        <f>('Ene 15'!D23+'Feb 15'!D23+'Mar 15'!D23)/3</f>
        <v>1138169.3333333333</v>
      </c>
    </row>
    <row r="24" spans="1:4" ht="16.5" thickBot="1" x14ac:dyDescent="0.3">
      <c r="A24" s="6" t="s">
        <v>25</v>
      </c>
      <c r="B24" s="18">
        <f>('Ene 15'!B24+'Feb 15'!B24+'Mar 15'!B24)/3</f>
        <v>3352</v>
      </c>
      <c r="C24" s="18">
        <f>('Ene 15'!C24+'Feb 15'!C24+'Mar 15'!C24)/3</f>
        <v>6777.666666666667</v>
      </c>
      <c r="D24" s="18">
        <f>('Ene 15'!D24+'Feb 15'!D24+'Mar 15'!D24)/3</f>
        <v>792301</v>
      </c>
    </row>
    <row r="25" spans="1:4" ht="16.5" thickBot="1" x14ac:dyDescent="0.3">
      <c r="A25" s="6" t="s">
        <v>26</v>
      </c>
      <c r="B25" s="18">
        <f>('Ene 15'!B25+'Feb 15'!B25+'Mar 15'!B25)/3</f>
        <v>8541.3333333333339</v>
      </c>
      <c r="C25" s="18">
        <f>('Ene 15'!C25+'Feb 15'!C25+'Mar 15'!C25)/3</f>
        <v>16602.666666666668</v>
      </c>
      <c r="D25" s="18">
        <f>('Ene 15'!D25+'Feb 15'!D25+'Mar 15'!D25)/3</f>
        <v>1943984.6666666667</v>
      </c>
    </row>
    <row r="26" spans="1:4" ht="16.5" thickBot="1" x14ac:dyDescent="0.3">
      <c r="A26" s="6" t="s">
        <v>27</v>
      </c>
      <c r="B26" s="18">
        <f>('Ene 15'!B26+'Feb 15'!B26+'Mar 15'!B26)/3</f>
        <v>7732</v>
      </c>
      <c r="C26" s="18">
        <f>('Ene 15'!C26+'Feb 15'!C26+'Mar 15'!C26)/3</f>
        <v>15874</v>
      </c>
      <c r="D26" s="18">
        <f>('Ene 15'!D26+'Feb 15'!D26+'Mar 15'!D26)/3</f>
        <v>1856286</v>
      </c>
    </row>
    <row r="27" spans="1:4" ht="16.5" thickBot="1" x14ac:dyDescent="0.3">
      <c r="A27" s="6" t="s">
        <v>28</v>
      </c>
      <c r="B27" s="18">
        <f>('Ene 15'!B27+'Feb 15'!B27+'Mar 15'!B27)/3</f>
        <v>9714</v>
      </c>
      <c r="C27" s="18">
        <f>('Ene 15'!C27+'Feb 15'!C27+'Mar 15'!C27)/3</f>
        <v>18539.333333333332</v>
      </c>
      <c r="D27" s="18">
        <f>('Ene 15'!D27+'Feb 15'!D27+'Mar 15'!D27)/3</f>
        <v>2159112.6666666665</v>
      </c>
    </row>
    <row r="28" spans="1:4" ht="16.5" thickBot="1" x14ac:dyDescent="0.3">
      <c r="A28" s="6" t="s">
        <v>29</v>
      </c>
      <c r="B28" s="18">
        <f>('Ene 15'!B28+'Feb 15'!B28+'Mar 15'!B28)/3</f>
        <v>6890</v>
      </c>
      <c r="C28" s="18">
        <f>('Ene 15'!C28+'Feb 15'!C28+'Mar 15'!C28)/3</f>
        <v>14496.666666666666</v>
      </c>
      <c r="D28" s="18">
        <f>('Ene 15'!D28+'Feb 15'!D28+'Mar 15'!D28)/3</f>
        <v>1672273.3333333333</v>
      </c>
    </row>
    <row r="29" spans="1:4" ht="16.5" thickBot="1" x14ac:dyDescent="0.3">
      <c r="A29" s="6" t="s">
        <v>30</v>
      </c>
      <c r="B29" s="18">
        <f>('Ene 15'!B29+'Feb 15'!B29+'Mar 15'!B29)/3</f>
        <v>5661.333333333333</v>
      </c>
      <c r="C29" s="18">
        <f>('Ene 15'!C29+'Feb 15'!C29+'Mar 15'!C29)/3</f>
        <v>11414.333333333334</v>
      </c>
      <c r="D29" s="18">
        <f>('Ene 15'!D29+'Feb 15'!D29+'Mar 15'!D29)/3</f>
        <v>1314790.6666666667</v>
      </c>
    </row>
    <row r="30" spans="1:4" ht="16.5" thickBot="1" x14ac:dyDescent="0.3">
      <c r="A30" s="6" t="s">
        <v>31</v>
      </c>
      <c r="B30" s="18">
        <f>('Ene 15'!B30+'Feb 15'!B30+'Mar 15'!B30)/3</f>
        <v>5424</v>
      </c>
      <c r="C30" s="18">
        <f>('Ene 15'!C30+'Feb 15'!C30+'Mar 15'!C30)/3</f>
        <v>11088.333333333334</v>
      </c>
      <c r="D30" s="18">
        <f>('Ene 15'!D30+'Feb 15'!D30+'Mar 15'!D30)/3</f>
        <v>1303016.3333333333</v>
      </c>
    </row>
    <row r="31" spans="1:4" ht="16.5" thickBot="1" x14ac:dyDescent="0.3">
      <c r="A31" s="6" t="s">
        <v>32</v>
      </c>
      <c r="B31" s="18">
        <f>('Ene 15'!B31+'Feb 15'!B31+'Mar 15'!B31)/3</f>
        <v>2008.6666666666667</v>
      </c>
      <c r="C31" s="18">
        <f>('Ene 15'!C31+'Feb 15'!C31+'Mar 15'!C31)/3</f>
        <v>4104.666666666667</v>
      </c>
      <c r="D31" s="18">
        <f>('Ene 15'!D31+'Feb 15'!D31+'Mar 15'!D31)/3</f>
        <v>482524.33333333331</v>
      </c>
    </row>
    <row r="32" spans="1:4" ht="16.5" thickBot="1" x14ac:dyDescent="0.3">
      <c r="A32" s="8" t="s">
        <v>33</v>
      </c>
      <c r="B32" s="19">
        <f>SUM(B19:B31)</f>
        <v>89786.666666666672</v>
      </c>
      <c r="C32" s="19">
        <f>SUM(C19:C31)</f>
        <v>175289.00000000003</v>
      </c>
      <c r="D32" s="19">
        <f>SUM(D19:D31)</f>
        <v>20489633.999999996</v>
      </c>
    </row>
    <row r="33" spans="1:5" ht="16.5" thickBot="1" x14ac:dyDescent="0.3">
      <c r="A33" s="10"/>
      <c r="B33" s="20"/>
      <c r="C33" s="20"/>
      <c r="D33" s="12"/>
      <c r="E33" s="277"/>
    </row>
    <row r="34" spans="1:5" ht="16.5" thickBot="1" x14ac:dyDescent="0.3">
      <c r="A34" s="3" t="s">
        <v>34</v>
      </c>
      <c r="B34" s="21"/>
      <c r="C34" s="21"/>
      <c r="D34" s="5"/>
    </row>
    <row r="35" spans="1:5" ht="16.5" thickBot="1" x14ac:dyDescent="0.3">
      <c r="A35" s="6" t="s">
        <v>35</v>
      </c>
      <c r="B35" s="18">
        <v>0</v>
      </c>
      <c r="C35" s="18">
        <v>0</v>
      </c>
      <c r="D35" s="18">
        <v>0</v>
      </c>
    </row>
    <row r="36" spans="1:5" ht="16.5" thickBot="1" x14ac:dyDescent="0.3">
      <c r="A36" s="6" t="s">
        <v>36</v>
      </c>
      <c r="B36" s="18">
        <f>('Ene 15'!B35+'Feb 15'!B35+'Mar 15'!B35)/3</f>
        <v>11477</v>
      </c>
      <c r="C36" s="18">
        <f>('Ene 15'!C35+'Feb 15'!C35+'Mar 15'!C35)/3</f>
        <v>21927.333333333332</v>
      </c>
      <c r="D36" s="18">
        <f>('Ene 15'!D35+'Feb 15'!D35+'Mar 15'!D35)/3</f>
        <v>2547569</v>
      </c>
    </row>
    <row r="37" spans="1:5" ht="16.5" thickBot="1" x14ac:dyDescent="0.3">
      <c r="A37" s="6" t="s">
        <v>37</v>
      </c>
      <c r="B37" s="18">
        <f>('Ene 15'!B36+'Feb 15'!B36+'Mar 15'!B36)/3</f>
        <v>15563</v>
      </c>
      <c r="C37" s="18">
        <f>('Ene 15'!C36+'Feb 15'!C36+'Mar 15'!C36)/3</f>
        <v>31222.666666666668</v>
      </c>
      <c r="D37" s="18">
        <f>('Ene 15'!D36+'Feb 15'!D36+'Mar 15'!D36)/3</f>
        <v>3589585.6666666665</v>
      </c>
    </row>
    <row r="38" spans="1:5" ht="16.5" thickBot="1" x14ac:dyDescent="0.3">
      <c r="A38" s="6" t="s">
        <v>38</v>
      </c>
      <c r="B38" s="18">
        <f>('Ene 15'!B37+'Feb 15'!B37+'Mar 15'!B37)/3</f>
        <v>5409.333333333333</v>
      </c>
      <c r="C38" s="18">
        <f>('Ene 15'!C37+'Feb 15'!C37+'Mar 15'!C37)/3</f>
        <v>10955.666666666666</v>
      </c>
      <c r="D38" s="18">
        <f>('Ene 15'!D37+'Feb 15'!D37+'Mar 15'!D37)/3</f>
        <v>1284713.6666666667</v>
      </c>
    </row>
    <row r="39" spans="1:5" ht="16.5" thickBot="1" x14ac:dyDescent="0.3">
      <c r="A39" s="6" t="s">
        <v>39</v>
      </c>
      <c r="B39" s="18">
        <f>('Ene 15'!B38+'Feb 15'!B38+'Mar 15'!B38)/3</f>
        <v>8402</v>
      </c>
      <c r="C39" s="18">
        <f>('Ene 15'!C38+'Feb 15'!C38+'Mar 15'!C38)/3</f>
        <v>17216.333333333332</v>
      </c>
      <c r="D39" s="18">
        <f>('Ene 15'!D38+'Feb 15'!D38+'Mar 15'!D38)/3</f>
        <v>1984572.3333333333</v>
      </c>
    </row>
    <row r="40" spans="1:5" ht="16.5" thickBot="1" x14ac:dyDescent="0.3">
      <c r="A40" s="6" t="s">
        <v>40</v>
      </c>
      <c r="B40" s="18">
        <f>('Ene 15'!B39+'Feb 15'!B39+'Mar 15'!B39)/3</f>
        <v>5802.666666666667</v>
      </c>
      <c r="C40" s="18">
        <f>('Ene 15'!C39+'Feb 15'!C39+'Mar 15'!C39)/3</f>
        <v>11386</v>
      </c>
      <c r="D40" s="18">
        <f>('Ene 15'!D39+'Feb 15'!D39+'Mar 15'!D39)/3</f>
        <v>1309456.6666666667</v>
      </c>
    </row>
    <row r="41" spans="1:5" ht="16.5" thickBot="1" x14ac:dyDescent="0.3">
      <c r="A41" s="6" t="s">
        <v>41</v>
      </c>
      <c r="B41" s="18">
        <f>('Ene 15'!B40+'Feb 15'!B40+'Mar 15'!B40)/3</f>
        <v>7489.666666666667</v>
      </c>
      <c r="C41" s="18">
        <f>('Ene 15'!C40+'Feb 15'!C40+'Mar 15'!C40)/3</f>
        <v>15548</v>
      </c>
      <c r="D41" s="18">
        <f>('Ene 15'!D40+'Feb 15'!D40+'Mar 15'!D40)/3</f>
        <v>1790279.6666666667</v>
      </c>
    </row>
    <row r="42" spans="1:5" ht="16.5" thickBot="1" x14ac:dyDescent="0.3">
      <c r="A42" s="6" t="s">
        <v>42</v>
      </c>
      <c r="B42" s="18">
        <f>('Ene 15'!B41+'Feb 15'!B41+'Mar 15'!B41)/3</f>
        <v>10045.333333333334</v>
      </c>
      <c r="C42" s="18">
        <f>('Ene 15'!C41+'Feb 15'!C41+'Mar 15'!C41)/3</f>
        <v>20702.666666666668</v>
      </c>
      <c r="D42" s="18">
        <f>('Ene 15'!D41+'Feb 15'!D41+'Mar 15'!D41)/3</f>
        <v>2372032.3333333335</v>
      </c>
    </row>
    <row r="43" spans="1:5" ht="16.5" thickBot="1" x14ac:dyDescent="0.3">
      <c r="A43" s="6" t="s">
        <v>43</v>
      </c>
      <c r="B43" s="18">
        <f>('Ene 15'!B42+'Feb 15'!B42+'Mar 15'!B42)/3</f>
        <v>6931.666666666667</v>
      </c>
      <c r="C43" s="18">
        <f>('Ene 15'!C42+'Feb 15'!C42+'Mar 15'!C42)/3</f>
        <v>13732.333333333334</v>
      </c>
      <c r="D43" s="18">
        <f>('Ene 15'!D42+'Feb 15'!D42+'Mar 15'!D42)/3</f>
        <v>1582213.6666666667</v>
      </c>
    </row>
    <row r="44" spans="1:5" ht="16.5" thickBot="1" x14ac:dyDescent="0.3">
      <c r="A44" s="6" t="s">
        <v>44</v>
      </c>
      <c r="B44" s="18">
        <f>('Ene 15'!B43+'Feb 15'!B43+'Mar 15'!B43)/3</f>
        <v>5317.333333333333</v>
      </c>
      <c r="C44" s="18">
        <f>('Ene 15'!C43+'Feb 15'!C43+'Mar 15'!C43)/3</f>
        <v>10270.666666666666</v>
      </c>
      <c r="D44" s="18">
        <f>('Ene 15'!D43+'Feb 15'!D43+'Mar 15'!D43)/3</f>
        <v>1184145.3333333333</v>
      </c>
    </row>
    <row r="45" spans="1:5" ht="16.5" thickBot="1" x14ac:dyDescent="0.3">
      <c r="A45" s="6" t="s">
        <v>45</v>
      </c>
      <c r="B45" s="18">
        <f>('Ene 15'!B44+'Feb 15'!B44+'Mar 15'!B44)/3</f>
        <v>7822.666666666667</v>
      </c>
      <c r="C45" s="18">
        <f>('Ene 15'!C44+'Feb 15'!C44+'Mar 15'!C44)/3</f>
        <v>15925.666666666666</v>
      </c>
      <c r="D45" s="18">
        <f>('Ene 15'!D44+'Feb 15'!D44+'Mar 15'!D44)/3</f>
        <v>1837138</v>
      </c>
    </row>
    <row r="46" spans="1:5" ht="16.5" thickBot="1" x14ac:dyDescent="0.3">
      <c r="A46" s="6" t="s">
        <v>46</v>
      </c>
      <c r="B46" s="18">
        <f>('Ene 15'!B45+'Feb 15'!B45+'Mar 15'!B45)/3</f>
        <v>6710.333333333333</v>
      </c>
      <c r="C46" s="18">
        <f>('Ene 15'!C45+'Feb 15'!C45+'Mar 15'!C45)/3</f>
        <v>13181.666666666666</v>
      </c>
      <c r="D46" s="18">
        <f>('Ene 15'!D45+'Feb 15'!D45+'Mar 15'!D45)/3</f>
        <v>1538222.3333333333</v>
      </c>
    </row>
    <row r="47" spans="1:5" ht="16.5" thickBot="1" x14ac:dyDescent="0.3">
      <c r="A47" s="6" t="s">
        <v>47</v>
      </c>
      <c r="B47" s="18">
        <f>('Ene 15'!B46+'Feb 15'!B46+'Mar 15'!B46)/3</f>
        <v>4720.666666666667</v>
      </c>
      <c r="C47" s="18">
        <f>('Ene 15'!C46+'Feb 15'!C46+'Mar 15'!C46)/3</f>
        <v>9152.6666666666661</v>
      </c>
      <c r="D47" s="18">
        <f>('Ene 15'!D46+'Feb 15'!D46+'Mar 15'!D46)/3</f>
        <v>1051472.6666666667</v>
      </c>
    </row>
    <row r="48" spans="1:5" ht="16.5" thickBot="1" x14ac:dyDescent="0.3">
      <c r="A48" s="8" t="s">
        <v>48</v>
      </c>
      <c r="B48" s="19">
        <f>SUM(B35:B47)</f>
        <v>95691.666666666657</v>
      </c>
      <c r="C48" s="19">
        <f>SUM(C35:C47)</f>
        <v>191221.66666666663</v>
      </c>
      <c r="D48" s="19">
        <f>SUM(D35:D47)</f>
        <v>22071401.333333332</v>
      </c>
    </row>
    <row r="49" spans="1:4" ht="16.5" thickBot="1" x14ac:dyDescent="0.3">
      <c r="A49" s="22"/>
      <c r="B49" s="23"/>
      <c r="C49" s="23"/>
      <c r="D49" s="24"/>
    </row>
    <row r="50" spans="1:4" ht="16.5" thickBot="1" x14ac:dyDescent="0.3">
      <c r="A50" s="3" t="s">
        <v>49</v>
      </c>
      <c r="B50" s="21"/>
      <c r="C50" s="21"/>
      <c r="D50" s="5"/>
    </row>
    <row r="51" spans="1:4" ht="16.5" thickBot="1" x14ac:dyDescent="0.3">
      <c r="A51" s="6" t="s">
        <v>50</v>
      </c>
      <c r="B51" s="18">
        <f>('Ene 15'!B50+'Feb 15'!B50+'Mar 15'!B50)/3</f>
        <v>5522.666666666667</v>
      </c>
      <c r="C51" s="18">
        <f>('Ene 15'!C50+'Feb 15'!C50+'Mar 15'!C50)/3</f>
        <v>10749.666666666666</v>
      </c>
      <c r="D51" s="18">
        <f>('Ene 15'!D50+'Feb 15'!D50+'Mar 15'!D50)/3</f>
        <v>1248400</v>
      </c>
    </row>
    <row r="52" spans="1:4" ht="16.5" thickBot="1" x14ac:dyDescent="0.3">
      <c r="A52" s="6" t="s">
        <v>51</v>
      </c>
      <c r="B52" s="18">
        <f>('Ene 15'!B51+'Feb 15'!B51+'Mar 15'!B51)/3</f>
        <v>8112.333333333333</v>
      </c>
      <c r="C52" s="18">
        <f>('Ene 15'!C51+'Feb 15'!C51+'Mar 15'!C51)/3</f>
        <v>17040</v>
      </c>
      <c r="D52" s="18">
        <f>('Ene 15'!D51+'Feb 15'!D51+'Mar 15'!D51)/3</f>
        <v>1981726</v>
      </c>
    </row>
    <row r="53" spans="1:4" ht="16.5" thickBot="1" x14ac:dyDescent="0.3">
      <c r="A53" s="6" t="s">
        <v>52</v>
      </c>
      <c r="B53" s="18">
        <f>('Ene 15'!B52+'Feb 15'!B52+'Mar 15'!B52)/3</f>
        <v>22969</v>
      </c>
      <c r="C53" s="18">
        <f>('Ene 15'!C52+'Feb 15'!C52+'Mar 15'!C52)/3</f>
        <v>43566.666666666664</v>
      </c>
      <c r="D53" s="18">
        <f>('Ene 15'!D52+'Feb 15'!D52+'Mar 15'!D52)/3</f>
        <v>5039253.333333333</v>
      </c>
    </row>
    <row r="54" spans="1:4" ht="16.5" thickBot="1" x14ac:dyDescent="0.3">
      <c r="A54" s="6" t="s">
        <v>53</v>
      </c>
      <c r="B54" s="18">
        <f>('Ene 15'!B53+'Feb 15'!B53+'Mar 15'!B53)/3</f>
        <v>7857.666666666667</v>
      </c>
      <c r="C54" s="18">
        <f>('Ene 15'!C53+'Feb 15'!C53+'Mar 15'!C53)/3</f>
        <v>15574.333333333334</v>
      </c>
      <c r="D54" s="18">
        <f>('Ene 15'!D53+'Feb 15'!D53+'Mar 15'!D53)/3</f>
        <v>1784363</v>
      </c>
    </row>
    <row r="55" spans="1:4" ht="16.5" thickBot="1" x14ac:dyDescent="0.3">
      <c r="A55" s="6" t="s">
        <v>54</v>
      </c>
      <c r="B55" s="18">
        <f>('Ene 15'!B54+'Feb 15'!B54+'Mar 15'!B54)/3</f>
        <v>5850.333333333333</v>
      </c>
      <c r="C55" s="18">
        <f>('Ene 15'!C54+'Feb 15'!C54+'Mar 15'!C54)/3</f>
        <v>11243.666666666666</v>
      </c>
      <c r="D55" s="18">
        <f>('Ene 15'!D54+'Feb 15'!D54+'Mar 15'!D54)/3</f>
        <v>1330129.3333333333</v>
      </c>
    </row>
    <row r="56" spans="1:4" ht="16.5" thickBot="1" x14ac:dyDescent="0.3">
      <c r="A56" s="6" t="s">
        <v>55</v>
      </c>
      <c r="B56" s="18">
        <f>('Ene 15'!B55+'Feb 15'!B55+'Mar 15'!B55)/3</f>
        <v>5679</v>
      </c>
      <c r="C56" s="18">
        <f>('Ene 15'!C55+'Feb 15'!C55+'Mar 15'!C55)/3</f>
        <v>11153.333333333334</v>
      </c>
      <c r="D56" s="18">
        <f>('Ene 15'!D55+'Feb 15'!D55+'Mar 15'!D55)/3</f>
        <v>1293632.6666666667</v>
      </c>
    </row>
    <row r="57" spans="1:4" ht="16.5" thickBot="1" x14ac:dyDescent="0.3">
      <c r="A57" s="6" t="s">
        <v>56</v>
      </c>
      <c r="B57" s="18">
        <f>('Ene 15'!B56+'Feb 15'!B56+'Mar 15'!B56)/3</f>
        <v>8304</v>
      </c>
      <c r="C57" s="18">
        <f>('Ene 15'!C56+'Feb 15'!C56+'Mar 15'!C56)/3</f>
        <v>15871.333333333334</v>
      </c>
      <c r="D57" s="18">
        <f>('Ene 15'!D56+'Feb 15'!D56+'Mar 15'!D56)/3</f>
        <v>1829156</v>
      </c>
    </row>
    <row r="58" spans="1:4" ht="16.5" thickBot="1" x14ac:dyDescent="0.3">
      <c r="A58" s="8" t="s">
        <v>48</v>
      </c>
      <c r="B58" s="19">
        <f>SUM(B51:B57)</f>
        <v>64295</v>
      </c>
      <c r="C58" s="19">
        <f>SUM(C51:C57)</f>
        <v>125198.99999999999</v>
      </c>
      <c r="D58" s="19">
        <f>SUM(D51:D57)</f>
        <v>14506660.333333332</v>
      </c>
    </row>
    <row r="59" spans="1:4" ht="16.5" thickBot="1" x14ac:dyDescent="0.3">
      <c r="A59" s="22"/>
      <c r="B59" s="23"/>
      <c r="C59" s="23"/>
      <c r="D59" s="24"/>
    </row>
    <row r="60" spans="1:4" ht="16.5" thickBot="1" x14ac:dyDescent="0.3">
      <c r="A60" s="8" t="s">
        <v>57</v>
      </c>
      <c r="B60" s="21"/>
      <c r="C60" s="25"/>
      <c r="D60" s="16"/>
    </row>
    <row r="61" spans="1:4" ht="16.5" thickBot="1" x14ac:dyDescent="0.3">
      <c r="A61" s="6" t="s">
        <v>58</v>
      </c>
      <c r="B61" s="18">
        <f>('Ene 15'!B60+'Feb 15'!B60+'Mar 15'!B60)/3</f>
        <v>9299</v>
      </c>
      <c r="C61" s="18">
        <f>('Ene 15'!C60+'Feb 15'!C60+'Mar 15'!C60)/3</f>
        <v>18790.333333333332</v>
      </c>
      <c r="D61" s="18">
        <f>('Ene 15'!D60+'Feb 15'!D60+'Mar 15'!D60)/3</f>
        <v>2156392</v>
      </c>
    </row>
    <row r="62" spans="1:4" ht="16.5" thickBot="1" x14ac:dyDescent="0.3">
      <c r="A62" s="6" t="s">
        <v>59</v>
      </c>
      <c r="B62" s="18">
        <f>('Ene 15'!B61+'Feb 15'!B61+'Mar 15'!B61)/3</f>
        <v>9747.3333333333339</v>
      </c>
      <c r="C62" s="18">
        <f>('Ene 15'!C61+'Feb 15'!C61+'Mar 15'!C61)/3</f>
        <v>19270.666666666668</v>
      </c>
      <c r="D62" s="18">
        <f>('Ene 15'!D61+'Feb 15'!D61+'Mar 15'!D61)/3</f>
        <v>2212757</v>
      </c>
    </row>
    <row r="63" spans="1:4" ht="16.5" thickBot="1" x14ac:dyDescent="0.3">
      <c r="A63" s="6" t="s">
        <v>60</v>
      </c>
      <c r="B63" s="18">
        <f>('Ene 15'!B62+'Feb 15'!B62+'Mar 15'!B62)/3</f>
        <v>11719.333333333334</v>
      </c>
      <c r="C63" s="18">
        <f>('Ene 15'!C62+'Feb 15'!C62+'Mar 15'!C62)/3</f>
        <v>22647.333333333332</v>
      </c>
      <c r="D63" s="18">
        <f>('Ene 15'!D62+'Feb 15'!D62+'Mar 15'!D62)/3</f>
        <v>2597182.6666666665</v>
      </c>
    </row>
    <row r="64" spans="1:4" ht="16.5" thickBot="1" x14ac:dyDescent="0.3">
      <c r="A64" s="6" t="s">
        <v>61</v>
      </c>
      <c r="B64" s="18">
        <f>('Ene 15'!B63+'Feb 15'!B63+'Mar 15'!B63)/3</f>
        <v>5299.666666666667</v>
      </c>
      <c r="C64" s="18">
        <f>('Ene 15'!C63+'Feb 15'!C63+'Mar 15'!C63)/3</f>
        <v>11169</v>
      </c>
      <c r="D64" s="18">
        <f>('Ene 15'!D63+'Feb 15'!D63+'Mar 15'!D63)/3</f>
        <v>1309500.3333333333</v>
      </c>
    </row>
    <row r="65" spans="1:4" ht="16.5" thickBot="1" x14ac:dyDescent="0.3">
      <c r="A65" s="6" t="s">
        <v>62</v>
      </c>
      <c r="B65" s="18">
        <f>('Ene 15'!B64+'Feb 15'!B64+'Mar 15'!B64)/3</f>
        <v>3959</v>
      </c>
      <c r="C65" s="18">
        <f>('Ene 15'!C64+'Feb 15'!C64+'Mar 15'!C64)/3</f>
        <v>7696.333333333333</v>
      </c>
      <c r="D65" s="18">
        <f>('Ene 15'!D64+'Feb 15'!D64+'Mar 15'!D64)/3</f>
        <v>888807</v>
      </c>
    </row>
    <row r="66" spans="1:4" ht="16.5" thickBot="1" x14ac:dyDescent="0.3">
      <c r="A66" s="6" t="s">
        <v>63</v>
      </c>
      <c r="B66" s="18">
        <f>('Ene 15'!B65+'Feb 15'!B65+'Mar 15'!B65)/3</f>
        <v>9806.6666666666661</v>
      </c>
      <c r="C66" s="18">
        <f>('Ene 15'!C65+'Feb 15'!C65+'Mar 15'!C65)/3</f>
        <v>19353.666666666668</v>
      </c>
      <c r="D66" s="18">
        <f>('Ene 15'!D65+'Feb 15'!D65+'Mar 15'!D65)/3</f>
        <v>2218122.6666666665</v>
      </c>
    </row>
    <row r="67" spans="1:4" ht="16.5" thickBot="1" x14ac:dyDescent="0.3">
      <c r="A67" s="6" t="s">
        <v>64</v>
      </c>
      <c r="B67" s="18">
        <f>('Ene 15'!B66+'Feb 15'!B66+'Mar 15'!B66)/3</f>
        <v>9080.3333333333339</v>
      </c>
      <c r="C67" s="18">
        <f>('Ene 15'!C66+'Feb 15'!C66+'Mar 15'!C66)/3</f>
        <v>17565.666666666668</v>
      </c>
      <c r="D67" s="18">
        <f>('Ene 15'!D66+'Feb 15'!D66+'Mar 15'!D66)/3</f>
        <v>2048072.6666666667</v>
      </c>
    </row>
    <row r="68" spans="1:4" ht="16.5" thickBot="1" x14ac:dyDescent="0.3">
      <c r="A68" s="8" t="s">
        <v>48</v>
      </c>
      <c r="B68" s="19">
        <f>SUM(B61:B67)</f>
        <v>58911.333333333336</v>
      </c>
      <c r="C68" s="19">
        <f>SUM(C61:C67)</f>
        <v>116493</v>
      </c>
      <c r="D68" s="19">
        <f>SUM(D61:D67)</f>
        <v>13430834.333333332</v>
      </c>
    </row>
    <row r="69" spans="1:4" ht="16.5" thickBot="1" x14ac:dyDescent="0.3">
      <c r="A69" s="22"/>
      <c r="B69" s="23"/>
      <c r="C69" s="23"/>
      <c r="D69" s="24"/>
    </row>
    <row r="70" spans="1:4" ht="16.5" thickBot="1" x14ac:dyDescent="0.3">
      <c r="A70" s="3" t="s">
        <v>65</v>
      </c>
      <c r="B70" s="21"/>
      <c r="C70" s="25"/>
      <c r="D70" s="16"/>
    </row>
    <row r="71" spans="1:4" ht="16.5" thickBot="1" x14ac:dyDescent="0.3">
      <c r="A71" s="6" t="s">
        <v>66</v>
      </c>
      <c r="B71" s="18">
        <f>('Ene 15'!B70+'Feb 15'!B70+'Mar 15'!B70)/3</f>
        <v>4075.3333333333335</v>
      </c>
      <c r="C71" s="18">
        <f>('Ene 15'!C70+'Feb 15'!C70+'Mar 15'!C70)/3</f>
        <v>8244.6666666666661</v>
      </c>
      <c r="D71" s="18">
        <f>('Ene 15'!D70+'Feb 15'!D70+'Mar 15'!D70)/3</f>
        <v>951505.33333333337</v>
      </c>
    </row>
    <row r="72" spans="1:4" ht="16.5" thickBot="1" x14ac:dyDescent="0.3">
      <c r="A72" s="6" t="s">
        <v>67</v>
      </c>
      <c r="B72" s="18">
        <f>('Ene 15'!B71+'Feb 15'!B71+'Mar 15'!B71)/3</f>
        <v>7609.666666666667</v>
      </c>
      <c r="C72" s="18">
        <f>('Ene 15'!C71+'Feb 15'!C71+'Mar 15'!C71)/3</f>
        <v>14148.333333333334</v>
      </c>
      <c r="D72" s="18">
        <f>('Ene 15'!D71+'Feb 15'!D71+'Mar 15'!D71)/3</f>
        <v>1626931.6666666667</v>
      </c>
    </row>
    <row r="73" spans="1:4" ht="16.5" thickBot="1" x14ac:dyDescent="0.3">
      <c r="A73" s="6" t="s">
        <v>65</v>
      </c>
      <c r="B73" s="18">
        <f>('Ene 15'!B72+'Feb 15'!B72+'Mar 15'!B72)/3</f>
        <v>8006.666666666667</v>
      </c>
      <c r="C73" s="18">
        <f>('Ene 15'!C72+'Feb 15'!C72+'Mar 15'!C72)/3</f>
        <v>15943</v>
      </c>
      <c r="D73" s="18">
        <f>('Ene 15'!D72+'Feb 15'!D72+'Mar 15'!D72)/3</f>
        <v>1839469.6666666667</v>
      </c>
    </row>
    <row r="74" spans="1:4" ht="16.5" thickBot="1" x14ac:dyDescent="0.3">
      <c r="A74" s="6" t="s">
        <v>68</v>
      </c>
      <c r="B74" s="18">
        <f>('Ene 15'!B73+'Feb 15'!B73+'Mar 15'!B73)/3</f>
        <v>4300</v>
      </c>
      <c r="C74" s="18">
        <f>('Ene 15'!C73+'Feb 15'!C73+'Mar 15'!C73)/3</f>
        <v>8300.6666666666661</v>
      </c>
      <c r="D74" s="18">
        <f>('Ene 15'!D73+'Feb 15'!D73+'Mar 15'!D73)/3</f>
        <v>964907.66666666663</v>
      </c>
    </row>
    <row r="75" spans="1:4" ht="16.5" thickBot="1" x14ac:dyDescent="0.3">
      <c r="A75" s="6" t="s">
        <v>69</v>
      </c>
      <c r="B75" s="18">
        <f>('Ene 15'!B74+'Feb 15'!B74+'Mar 15'!B74)/3</f>
        <v>6583.666666666667</v>
      </c>
      <c r="C75" s="18">
        <f>('Ene 15'!C74+'Feb 15'!C74+'Mar 15'!C74)/3</f>
        <v>13030</v>
      </c>
      <c r="D75" s="18">
        <f>('Ene 15'!D74+'Feb 15'!D74+'Mar 15'!D74)/3</f>
        <v>1507014.6666666667</v>
      </c>
    </row>
    <row r="76" spans="1:4" ht="16.5" thickBot="1" x14ac:dyDescent="0.3">
      <c r="A76" s="6" t="s">
        <v>70</v>
      </c>
      <c r="B76" s="18">
        <f>('Ene 15'!B75+'Feb 15'!B75+'Mar 15'!B75)/3</f>
        <v>4424.666666666667</v>
      </c>
      <c r="C76" s="18">
        <f>('Ene 15'!C75+'Feb 15'!C75+'Mar 15'!C75)/3</f>
        <v>8891.6666666666661</v>
      </c>
      <c r="D76" s="18">
        <f>('Ene 15'!D75+'Feb 15'!D75+'Mar 15'!D75)/3</f>
        <v>1026718.3333333334</v>
      </c>
    </row>
    <row r="77" spans="1:4" ht="16.5" thickBot="1" x14ac:dyDescent="0.3">
      <c r="A77" s="8" t="s">
        <v>48</v>
      </c>
      <c r="B77" s="19">
        <f>SUM(B71:B76)</f>
        <v>35000</v>
      </c>
      <c r="C77" s="19">
        <f>SUM(C71:C76)</f>
        <v>68558.333333333328</v>
      </c>
      <c r="D77" s="19">
        <f>SUM(D71:D76)</f>
        <v>7916547.333333334</v>
      </c>
    </row>
    <row r="78" spans="1:4" ht="16.5" thickBot="1" x14ac:dyDescent="0.3">
      <c r="A78" s="22"/>
      <c r="B78" s="23"/>
      <c r="C78" s="23"/>
      <c r="D78" s="24"/>
    </row>
    <row r="79" spans="1:4" ht="16.5" thickBot="1" x14ac:dyDescent="0.3">
      <c r="A79" s="3" t="s">
        <v>71</v>
      </c>
      <c r="B79" s="21"/>
      <c r="C79" s="25"/>
      <c r="D79" s="16"/>
    </row>
    <row r="80" spans="1:4" ht="16.5" thickBot="1" x14ac:dyDescent="0.3">
      <c r="A80" s="6" t="s">
        <v>72</v>
      </c>
      <c r="B80" s="26">
        <f>('Ene 15'!B79+'Feb 15'!B79+'Mar 15'!B79)/3</f>
        <v>2575.3333333333335</v>
      </c>
      <c r="C80" s="26">
        <f>('Ene 15'!C79+'Feb 15'!C79+'Mar 15'!C79)/3</f>
        <v>5051.333333333333</v>
      </c>
      <c r="D80" s="26">
        <f>('Ene 15'!D79+'Feb 15'!D79+'Mar 15'!D79)/3</f>
        <v>577201.66666666663</v>
      </c>
    </row>
    <row r="81" spans="1:4" ht="16.5" thickBot="1" x14ac:dyDescent="0.3">
      <c r="A81" s="6" t="s">
        <v>117</v>
      </c>
      <c r="B81" s="26">
        <f>('Ene 15'!B80+'Feb 15'!B80+'Mar 15'!B80)/3</f>
        <v>227.66666666666666</v>
      </c>
      <c r="C81" s="26">
        <f>('Ene 15'!C80+'Feb 15'!C80+'Mar 15'!C80)/3</f>
        <v>477.66666666666669</v>
      </c>
      <c r="D81" s="26">
        <f>('Ene 15'!D80+'Feb 15'!D80+'Mar 15'!D80)/3</f>
        <v>53224</v>
      </c>
    </row>
    <row r="82" spans="1:4" ht="16.5" thickBot="1" x14ac:dyDescent="0.3">
      <c r="A82" s="6" t="s">
        <v>73</v>
      </c>
      <c r="B82" s="26">
        <f>('Ene 15'!B81+'Feb 15'!B81+'Mar 15'!B81)/3</f>
        <v>6743.333333333333</v>
      </c>
      <c r="C82" s="26">
        <f>('Ene 15'!C81+'Feb 15'!C81+'Mar 15'!C81)/3</f>
        <v>13156</v>
      </c>
      <c r="D82" s="26">
        <f>('Ene 15'!D81+'Feb 15'!D81+'Mar 15'!D81)/3</f>
        <v>1529908.6666666667</v>
      </c>
    </row>
    <row r="83" spans="1:4" ht="16.5" thickBot="1" x14ac:dyDescent="0.3">
      <c r="A83" s="6" t="s">
        <v>71</v>
      </c>
      <c r="B83" s="26">
        <f>('Ene 15'!B82+'Feb 15'!B82+'Mar 15'!B82)/3</f>
        <v>10961</v>
      </c>
      <c r="C83" s="26">
        <f>('Ene 15'!C82+'Feb 15'!C82+'Mar 15'!C82)/3</f>
        <v>20776.333333333332</v>
      </c>
      <c r="D83" s="26">
        <f>('Ene 15'!D82+'Feb 15'!D82+'Mar 15'!D82)/3</f>
        <v>2407556.6666666665</v>
      </c>
    </row>
    <row r="84" spans="1:4" ht="16.5" thickBot="1" x14ac:dyDescent="0.3">
      <c r="A84" s="6" t="s">
        <v>74</v>
      </c>
      <c r="B84" s="26">
        <f>('Ene 15'!B83+'Feb 15'!B83+'Mar 15'!B83)/3</f>
        <v>8353</v>
      </c>
      <c r="C84" s="26">
        <f>('Ene 15'!C83+'Feb 15'!C83+'Mar 15'!C83)/3</f>
        <v>16691.666666666668</v>
      </c>
      <c r="D84" s="26">
        <f>('Ene 15'!D83+'Feb 15'!D83+'Mar 15'!D83)/3</f>
        <v>1944004.3333333333</v>
      </c>
    </row>
    <row r="85" spans="1:4" ht="16.5" thickBot="1" x14ac:dyDescent="0.3">
      <c r="A85" s="6" t="s">
        <v>75</v>
      </c>
      <c r="B85" s="26">
        <f>('Ene 15'!B84+'Feb 15'!B84+'Mar 15'!B84)/3</f>
        <v>7907.666666666667</v>
      </c>
      <c r="C85" s="26">
        <f>('Ene 15'!C84+'Feb 15'!C84+'Mar 15'!C84)/3</f>
        <v>15085</v>
      </c>
      <c r="D85" s="26">
        <f>('Ene 15'!D84+'Feb 15'!D84+'Mar 15'!D84)/3</f>
        <v>1759751.6666666667</v>
      </c>
    </row>
    <row r="86" spans="1:4" ht="16.5" thickBot="1" x14ac:dyDescent="0.3">
      <c r="A86" s="6" t="s">
        <v>76</v>
      </c>
      <c r="B86" s="26">
        <f>('Ene 15'!B85+'Feb 15'!B85+'Mar 15'!B85)/3</f>
        <v>2932.6666666666665</v>
      </c>
      <c r="C86" s="26">
        <f>('Ene 15'!C85+'Feb 15'!C85+'Mar 15'!C85)/3</f>
        <v>5606.666666666667</v>
      </c>
      <c r="D86" s="26">
        <f>('Ene 15'!D85+'Feb 15'!D85+'Mar 15'!D85)/3</f>
        <v>642119</v>
      </c>
    </row>
    <row r="87" spans="1:4" ht="16.5" thickBot="1" x14ac:dyDescent="0.3">
      <c r="A87" s="6" t="s">
        <v>77</v>
      </c>
      <c r="B87" s="26">
        <f>('Ene 15'!B86+'Feb 15'!B86+'Mar 15'!B86)/3</f>
        <v>5847.333333333333</v>
      </c>
      <c r="C87" s="26">
        <f>('Ene 15'!C86+'Feb 15'!C86+'Mar 15'!C86)/3</f>
        <v>11601.666666666666</v>
      </c>
      <c r="D87" s="26">
        <f>('Ene 15'!D86+'Feb 15'!D86+'Mar 15'!D86)/3</f>
        <v>1350286.6666666667</v>
      </c>
    </row>
    <row r="88" spans="1:4" ht="16.5" thickBot="1" x14ac:dyDescent="0.3">
      <c r="A88" s="6" t="s">
        <v>78</v>
      </c>
      <c r="B88" s="26">
        <f>('Ene 15'!B87+'Feb 15'!B87+'Mar 15'!B87)/3</f>
        <v>1954.3333333333333</v>
      </c>
      <c r="C88" s="26">
        <f>('Ene 15'!C87+'Feb 15'!C87+'Mar 15'!C87)/3</f>
        <v>3743.3333333333335</v>
      </c>
      <c r="D88" s="26">
        <f>('Ene 15'!D87+'Feb 15'!D87+'Mar 15'!D87)/3</f>
        <v>442468.33333333331</v>
      </c>
    </row>
    <row r="89" spans="1:4" ht="16.5" thickBot="1" x14ac:dyDescent="0.3">
      <c r="A89" s="6" t="s">
        <v>79</v>
      </c>
      <c r="B89" s="26">
        <f>('Ene 15'!B88+'Feb 15'!B88+'Mar 15'!B88)/3</f>
        <v>9359</v>
      </c>
      <c r="C89" s="26">
        <f>('Ene 15'!C88+'Feb 15'!C88+'Mar 15'!C88)/3</f>
        <v>17431</v>
      </c>
      <c r="D89" s="26">
        <f>('Ene 15'!D88+'Feb 15'!D88+'Mar 15'!D88)/3</f>
        <v>2019220</v>
      </c>
    </row>
    <row r="90" spans="1:4" ht="16.5" thickBot="1" x14ac:dyDescent="0.3">
      <c r="A90" s="8" t="s">
        <v>48</v>
      </c>
      <c r="B90" s="27">
        <f>SUM(B80:B89)</f>
        <v>56861.333333333336</v>
      </c>
      <c r="C90" s="27">
        <f>SUM(C80:C89)</f>
        <v>109620.66666666667</v>
      </c>
      <c r="D90" s="27">
        <f>SUM(D80:D89)</f>
        <v>12725741</v>
      </c>
    </row>
    <row r="91" spans="1:4" ht="16.5" thickBot="1" x14ac:dyDescent="0.3">
      <c r="A91" s="22"/>
      <c r="B91" s="23"/>
      <c r="C91" s="23"/>
      <c r="D91" s="24"/>
    </row>
    <row r="92" spans="1:4" ht="16.5" thickBot="1" x14ac:dyDescent="0.3">
      <c r="A92" s="8" t="s">
        <v>80</v>
      </c>
      <c r="B92" s="21"/>
      <c r="C92" s="21"/>
      <c r="D92" s="5"/>
    </row>
    <row r="93" spans="1:4" ht="16.5" thickBot="1" x14ac:dyDescent="0.3">
      <c r="A93" s="6" t="s">
        <v>81</v>
      </c>
      <c r="B93" s="26">
        <f>('Ene 15'!B92+'Feb 15'!B92+'Mar 15'!B92)/3</f>
        <v>5749</v>
      </c>
      <c r="C93" s="26">
        <f>('Ene 15'!C92+'Feb 15'!C92+'Mar 15'!C92)/3</f>
        <v>11025.666666666666</v>
      </c>
      <c r="D93" s="26">
        <f>('Ene 15'!D92+'Feb 15'!D92+'Mar 15'!D92)/3</f>
        <v>1264867.6666666667</v>
      </c>
    </row>
    <row r="94" spans="1:4" ht="16.5" thickBot="1" x14ac:dyDescent="0.3">
      <c r="A94" s="6" t="s">
        <v>82</v>
      </c>
      <c r="B94" s="26">
        <f>('Ene 15'!B93+'Feb 15'!B93+'Mar 15'!B93)/3</f>
        <v>8131.333333333333</v>
      </c>
      <c r="C94" s="26">
        <f>('Ene 15'!C93+'Feb 15'!C93+'Mar 15'!C93)/3</f>
        <v>16288.333333333334</v>
      </c>
      <c r="D94" s="26">
        <f>('Ene 15'!D93+'Feb 15'!D93+'Mar 15'!D93)/3</f>
        <v>7360988.666666667</v>
      </c>
    </row>
    <row r="95" spans="1:4" ht="16.5" thickBot="1" x14ac:dyDescent="0.3">
      <c r="A95" s="6" t="s">
        <v>83</v>
      </c>
      <c r="B95" s="26">
        <f>('Ene 15'!B94+'Feb 15'!B94+'Mar 15'!B94)/3</f>
        <v>4237.333333333333</v>
      </c>
      <c r="C95" s="26">
        <f>('Ene 15'!C94+'Feb 15'!C94+'Mar 15'!C94)/3</f>
        <v>8591.6666666666661</v>
      </c>
      <c r="D95" s="26">
        <f>('Ene 15'!D94+'Feb 15'!D94+'Mar 15'!D94)/3</f>
        <v>1004141</v>
      </c>
    </row>
    <row r="96" spans="1:4" ht="16.5" thickBot="1" x14ac:dyDescent="0.3">
      <c r="A96" s="28" t="s">
        <v>84</v>
      </c>
      <c r="B96" s="26">
        <f>('Ene 15'!B95+'Feb 15'!B95+'Mar 15'!B95)/3</f>
        <v>2738</v>
      </c>
      <c r="C96" s="26">
        <f>('Ene 15'!C95+'Feb 15'!C95+'Mar 15'!C95)/3</f>
        <v>5039</v>
      </c>
      <c r="D96" s="26">
        <f>('Ene 15'!D95+'Feb 15'!D95+'Mar 15'!D95)/3</f>
        <v>586769.66666666663</v>
      </c>
    </row>
    <row r="97" spans="1:4" ht="16.5" thickBot="1" x14ac:dyDescent="0.3">
      <c r="A97" s="6" t="s">
        <v>85</v>
      </c>
      <c r="B97" s="26">
        <f>('Ene 15'!B96+'Feb 15'!B96+'Mar 15'!B96)/3</f>
        <v>5469.333333333333</v>
      </c>
      <c r="C97" s="26">
        <f>('Ene 15'!C96+'Feb 15'!C96+'Mar 15'!C96)/3</f>
        <v>11132.666666666666</v>
      </c>
      <c r="D97" s="26">
        <f>('Ene 15'!D96+'Feb 15'!D96+'Mar 15'!D96)/3</f>
        <v>1296816.6666666667</v>
      </c>
    </row>
    <row r="98" spans="1:4" ht="16.5" thickBot="1" x14ac:dyDescent="0.3">
      <c r="A98" s="6" t="s">
        <v>86</v>
      </c>
      <c r="B98" s="26">
        <f>('Ene 15'!B97+'Feb 15'!B97+'Mar 15'!B97)/3</f>
        <v>1193.6666666666667</v>
      </c>
      <c r="C98" s="26">
        <f>('Ene 15'!C97+'Feb 15'!C97+'Mar 15'!C97)/3</f>
        <v>2682.6666666666665</v>
      </c>
      <c r="D98" s="26">
        <f>('Ene 15'!D97+'Feb 15'!D97+'Mar 15'!D97)/3</f>
        <v>313469.66666666669</v>
      </c>
    </row>
    <row r="99" spans="1:4" ht="16.5" thickBot="1" x14ac:dyDescent="0.3">
      <c r="A99" s="6" t="s">
        <v>87</v>
      </c>
      <c r="B99" s="26">
        <f>('Ene 15'!B98+'Feb 15'!B98+'Mar 15'!B98)/3</f>
        <v>16579.666666666668</v>
      </c>
      <c r="C99" s="26">
        <f>('Ene 15'!C98+'Feb 15'!C98+'Mar 15'!C98)/3</f>
        <v>31320</v>
      </c>
      <c r="D99" s="26">
        <f>('Ene 15'!D98+'Feb 15'!D98+'Mar 15'!D98)/3</f>
        <v>3686989</v>
      </c>
    </row>
    <row r="100" spans="1:4" ht="16.5" customHeight="1" thickBot="1" x14ac:dyDescent="0.3">
      <c r="A100" s="29" t="s">
        <v>88</v>
      </c>
      <c r="B100" s="26">
        <f>('Ene 15'!B99+'Feb 15'!B99+'Mar 15'!B99)/3</f>
        <v>4653</v>
      </c>
      <c r="C100" s="26">
        <f>('Ene 15'!C99+'Feb 15'!C99+'Mar 15'!C99)/3</f>
        <v>9508.3333333333339</v>
      </c>
      <c r="D100" s="26">
        <f>('Ene 15'!D99+'Feb 15'!D99+'Mar 15'!D99)/3</f>
        <v>1085027</v>
      </c>
    </row>
    <row r="101" spans="1:4" ht="16.5" thickBot="1" x14ac:dyDescent="0.3">
      <c r="A101" s="6" t="s">
        <v>89</v>
      </c>
      <c r="B101" s="26">
        <f>('Ene 15'!B100+'Feb 15'!B100+'Mar 15'!B100)/3</f>
        <v>6896.333333333333</v>
      </c>
      <c r="C101" s="26">
        <f>('Ene 15'!C100+'Feb 15'!C100+'Mar 15'!C100)/3</f>
        <v>13743.666666666666</v>
      </c>
      <c r="D101" s="26">
        <f>('Ene 15'!D100+'Feb 15'!D100+'Mar 15'!D100)/3</f>
        <v>1592124.3333333333</v>
      </c>
    </row>
    <row r="102" spans="1:4" ht="16.5" thickBot="1" x14ac:dyDescent="0.3">
      <c r="A102" s="8" t="s">
        <v>48</v>
      </c>
      <c r="B102" s="19">
        <f>SUM(B93:B101)</f>
        <v>55647.666666666664</v>
      </c>
      <c r="C102" s="19">
        <f>SUM(C93:C101)</f>
        <v>109332</v>
      </c>
      <c r="D102" s="19">
        <f>SUM(D93:D101)</f>
        <v>18191193.666666664</v>
      </c>
    </row>
    <row r="103" spans="1:4" ht="16.5" thickBot="1" x14ac:dyDescent="0.3">
      <c r="A103" s="22"/>
      <c r="B103" s="23"/>
      <c r="C103" s="23"/>
      <c r="D103" s="24"/>
    </row>
    <row r="104" spans="1:4" ht="16.5" thickBot="1" x14ac:dyDescent="0.3">
      <c r="A104" s="1" t="s">
        <v>90</v>
      </c>
      <c r="B104" s="21"/>
      <c r="C104" s="21"/>
      <c r="D104" s="5"/>
    </row>
    <row r="105" spans="1:4" ht="16.5" thickBot="1" x14ac:dyDescent="0.3">
      <c r="A105" s="6" t="s">
        <v>91</v>
      </c>
      <c r="B105" s="30">
        <f>('Ene 15'!B104+'Feb 15'!B104+'Mar 15'!B104)/3</f>
        <v>4018</v>
      </c>
      <c r="C105" s="30">
        <f>('Ene 15'!C104+'Feb 15'!C104+'Mar 15'!C104)/3</f>
        <v>9033</v>
      </c>
      <c r="D105" s="30">
        <f>('Ene 15'!D104+'Feb 15'!D104+'Mar 15'!D104)/3</f>
        <v>1054300</v>
      </c>
    </row>
    <row r="106" spans="1:4" ht="16.5" thickBot="1" x14ac:dyDescent="0.3">
      <c r="A106" s="6" t="s">
        <v>92</v>
      </c>
      <c r="B106" s="30">
        <f>('Ene 15'!B105+'Feb 15'!B105+'Mar 15'!B105)/3</f>
        <v>5666</v>
      </c>
      <c r="C106" s="30">
        <f>('Ene 15'!C105+'Feb 15'!C105+'Mar 15'!C105)/3</f>
        <v>10932.333333333334</v>
      </c>
      <c r="D106" s="30">
        <f>('Ene 15'!D105+'Feb 15'!D105+'Mar 15'!D105)/3</f>
        <v>1261954.6666666667</v>
      </c>
    </row>
    <row r="107" spans="1:4" ht="16.5" thickBot="1" x14ac:dyDescent="0.3">
      <c r="A107" s="6" t="s">
        <v>93</v>
      </c>
      <c r="B107" s="30">
        <f>('Ene 15'!B106+'Feb 15'!B106+'Mar 15'!B106)/3</f>
        <v>884.33333333333337</v>
      </c>
      <c r="C107" s="30">
        <f>('Ene 15'!C106+'Feb 15'!C106+'Mar 15'!C106)/3</f>
        <v>1833.6666666666667</v>
      </c>
      <c r="D107" s="30">
        <f>('Ene 15'!D106+'Feb 15'!D106+'Mar 15'!D106)/3</f>
        <v>222186.66666666666</v>
      </c>
    </row>
    <row r="108" spans="1:4" ht="16.5" thickBot="1" x14ac:dyDescent="0.3">
      <c r="A108" s="6" t="s">
        <v>94</v>
      </c>
      <c r="B108" s="30">
        <f>('Ene 15'!B107+'Feb 15'!B107+'Mar 15'!B107)/3</f>
        <v>7734</v>
      </c>
      <c r="C108" s="30">
        <f>('Ene 15'!C107+'Feb 15'!C107+'Mar 15'!C107)/3</f>
        <v>15741.666666666666</v>
      </c>
      <c r="D108" s="30">
        <f>('Ene 15'!D107+'Feb 15'!D107+'Mar 15'!D107)/3</f>
        <v>1819041.3333333333</v>
      </c>
    </row>
    <row r="109" spans="1:4" ht="16.5" thickBot="1" x14ac:dyDescent="0.3">
      <c r="A109" s="6" t="s">
        <v>95</v>
      </c>
      <c r="B109" s="30">
        <f>('Ene 15'!B108+'Feb 15'!B108+'Mar 15'!B108)/3</f>
        <v>4893</v>
      </c>
      <c r="C109" s="30">
        <f>('Ene 15'!C108+'Feb 15'!C108+'Mar 15'!C108)/3</f>
        <v>10159.333333333334</v>
      </c>
      <c r="D109" s="30">
        <f>('Ene 15'!D108+'Feb 15'!D108+'Mar 15'!D108)/3</f>
        <v>1186871</v>
      </c>
    </row>
    <row r="110" spans="1:4" ht="16.5" thickBot="1" x14ac:dyDescent="0.3">
      <c r="A110" s="6" t="s">
        <v>96</v>
      </c>
      <c r="B110" s="30">
        <f>('Ene 15'!B109+'Feb 15'!B109+'Mar 15'!B109)/3</f>
        <v>3733</v>
      </c>
      <c r="C110" s="30">
        <f>('Ene 15'!C109+'Feb 15'!C109+'Mar 15'!C109)/3</f>
        <v>8081.666666666667</v>
      </c>
      <c r="D110" s="30">
        <f>('Ene 15'!D109+'Feb 15'!D109+'Mar 15'!D109)/3</f>
        <v>945821.66666666663</v>
      </c>
    </row>
    <row r="111" spans="1:4" ht="16.5" thickBot="1" x14ac:dyDescent="0.3">
      <c r="A111" s="6" t="s">
        <v>97</v>
      </c>
      <c r="B111" s="30">
        <f>('Ene 15'!B110+'Feb 15'!B110+'Mar 15'!B110)/3</f>
        <v>9020.3333333333339</v>
      </c>
      <c r="C111" s="30">
        <f>('Ene 15'!C110+'Feb 15'!C110+'Mar 15'!C110)/3</f>
        <v>19001.666666666668</v>
      </c>
      <c r="D111" s="30">
        <f>('Ene 15'!D110+'Feb 15'!D110+'Mar 15'!D110)/3</f>
        <v>2181631.6666666665</v>
      </c>
    </row>
    <row r="112" spans="1:4" ht="16.5" thickBot="1" x14ac:dyDescent="0.3">
      <c r="A112" s="6" t="s">
        <v>98</v>
      </c>
      <c r="B112" s="30">
        <f>('Ene 15'!B111+'Feb 15'!B111+'Mar 15'!B111)/3</f>
        <v>5923.333333333333</v>
      </c>
      <c r="C112" s="30">
        <f>('Ene 15'!C111+'Feb 15'!C111+'Mar 15'!C111)/3</f>
        <v>12614</v>
      </c>
      <c r="D112" s="30">
        <f>('Ene 15'!D111+'Feb 15'!D111+'Mar 15'!D111)/3</f>
        <v>1449931.6666666667</v>
      </c>
    </row>
    <row r="113" spans="1:16" ht="16.5" thickBot="1" x14ac:dyDescent="0.3">
      <c r="A113" s="6" t="s">
        <v>99</v>
      </c>
      <c r="B113" s="30">
        <f>('Ene 15'!B112+'Feb 15'!B112+'Mar 15'!B112)/3</f>
        <v>5399.333333333333</v>
      </c>
      <c r="C113" s="30">
        <f>('Ene 15'!C112+'Feb 15'!C112+'Mar 15'!C112)/3</f>
        <v>11643</v>
      </c>
      <c r="D113" s="30">
        <f>('Ene 15'!D112+'Feb 15'!D112+'Mar 15'!D112)/3</f>
        <v>1341648.3333333333</v>
      </c>
    </row>
    <row r="114" spans="1:16" ht="16.5" thickBot="1" x14ac:dyDescent="0.3">
      <c r="A114" s="6" t="s">
        <v>100</v>
      </c>
      <c r="B114" s="30">
        <f>('Ene 15'!B113+'Feb 15'!B113+'Mar 15'!B113)/3</f>
        <v>7857.666666666667</v>
      </c>
      <c r="C114" s="30">
        <f>('Ene 15'!C113+'Feb 15'!C113+'Mar 15'!C113)/3</f>
        <v>15148</v>
      </c>
      <c r="D114" s="30">
        <f>('Ene 15'!D113+'Feb 15'!D113+'Mar 15'!D113)/3</f>
        <v>1775785</v>
      </c>
    </row>
    <row r="115" spans="1:16" ht="16.5" thickBot="1" x14ac:dyDescent="0.3">
      <c r="A115" s="6" t="s">
        <v>101</v>
      </c>
      <c r="B115" s="30">
        <f>('Ene 15'!B114+'Feb 15'!B114+'Mar 15'!B114)/3</f>
        <v>8890.3333333333339</v>
      </c>
      <c r="C115" s="30">
        <f>('Ene 15'!C114+'Feb 15'!C114+'Mar 15'!C114)/3</f>
        <v>19082.666666666668</v>
      </c>
      <c r="D115" s="30">
        <f>('Ene 15'!D114+'Feb 15'!D114+'Mar 15'!D114)/3</f>
        <v>2202824</v>
      </c>
    </row>
    <row r="116" spans="1:16" ht="16.5" thickBot="1" x14ac:dyDescent="0.3">
      <c r="A116" s="6" t="s">
        <v>102</v>
      </c>
      <c r="B116" s="30">
        <f>('Ene 15'!B115+'Feb 15'!B115+'Mar 15'!B115)/3</f>
        <v>16893</v>
      </c>
      <c r="C116" s="30">
        <f>('Ene 15'!C115+'Feb 15'!C115+'Mar 15'!C115)/3</f>
        <v>34446</v>
      </c>
      <c r="D116" s="30">
        <f>('Ene 15'!D115+'Feb 15'!D115+'Mar 15'!D115)/3</f>
        <v>4048710</v>
      </c>
    </row>
    <row r="117" spans="1:16" ht="16.5" thickBot="1" x14ac:dyDescent="0.3">
      <c r="A117" s="6" t="s">
        <v>103</v>
      </c>
      <c r="B117" s="30">
        <f>('Ene 15'!B116+'Feb 15'!B116+'Mar 15'!B116)/3</f>
        <v>5752.666666666667</v>
      </c>
      <c r="C117" s="30">
        <f>('Ene 15'!C116+'Feb 15'!C116+'Mar 15'!C116)/3</f>
        <v>12337.333333333334</v>
      </c>
      <c r="D117" s="30">
        <f>('Ene 15'!D116+'Feb 15'!D116+'Mar 15'!D116)/3</f>
        <v>1432877</v>
      </c>
    </row>
    <row r="118" spans="1:16" ht="16.5" thickBot="1" x14ac:dyDescent="0.3">
      <c r="A118" s="6" t="s">
        <v>104</v>
      </c>
      <c r="B118" s="30">
        <f>('Ene 15'!B117+'Feb 15'!B117+'Mar 15'!B117)/3</f>
        <v>8729.6666666666661</v>
      </c>
      <c r="C118" s="30">
        <f>('Ene 15'!C117+'Feb 15'!C117+'Mar 15'!C117)/3</f>
        <v>17444.333333333332</v>
      </c>
      <c r="D118" s="30">
        <f>('Ene 15'!D117+'Feb 15'!D117+'Mar 15'!D117)/3</f>
        <v>2033584</v>
      </c>
    </row>
    <row r="119" spans="1:16" ht="16.5" thickBot="1" x14ac:dyDescent="0.3">
      <c r="A119" s="8" t="s">
        <v>48</v>
      </c>
      <c r="B119" s="19">
        <f>SUM(B105:B118)</f>
        <v>95394.666666666686</v>
      </c>
      <c r="C119" s="19">
        <f>SUM(C105:C118)</f>
        <v>197498.66666666669</v>
      </c>
      <c r="D119" s="19">
        <f>SUM(D105:D118)</f>
        <v>22957167</v>
      </c>
    </row>
    <row r="120" spans="1:16" ht="16.5" thickBot="1" x14ac:dyDescent="0.3">
      <c r="A120" s="22"/>
      <c r="B120" s="23"/>
      <c r="C120" s="23"/>
      <c r="D120" s="24"/>
    </row>
    <row r="121" spans="1:16" ht="16.5" thickBot="1" x14ac:dyDescent="0.3">
      <c r="A121" s="3" t="s">
        <v>105</v>
      </c>
      <c r="B121" s="21"/>
      <c r="C121" s="25"/>
      <c r="D121" s="16"/>
      <c r="I121" s="410"/>
      <c r="J121" s="410"/>
      <c r="K121" s="410"/>
      <c r="L121" s="410"/>
      <c r="M121" s="410"/>
      <c r="N121" s="410"/>
      <c r="O121" s="410"/>
      <c r="P121" s="410"/>
    </row>
    <row r="122" spans="1:16" ht="16.5" thickBot="1" x14ac:dyDescent="0.3">
      <c r="A122" s="6" t="s">
        <v>106</v>
      </c>
      <c r="B122" s="18">
        <f>('Ene 15'!B121+'Feb 15'!B121+'Mar 15'!B121)/3</f>
        <v>1747</v>
      </c>
      <c r="C122" s="18">
        <f>('Ene 15'!C121+'Feb 15'!C121+'Mar 15'!C121)/3</f>
        <v>3698.6666666666665</v>
      </c>
      <c r="D122" s="18">
        <f>('Ene 15'!D121+'Feb 15'!D121+'Mar 15'!D121)/3</f>
        <v>433988</v>
      </c>
      <c r="I122" s="410"/>
      <c r="J122" s="410"/>
      <c r="K122" s="410"/>
      <c r="L122" s="410"/>
      <c r="M122" s="410"/>
      <c r="N122" s="410"/>
      <c r="O122" s="410"/>
      <c r="P122" s="410"/>
    </row>
    <row r="123" spans="1:16" ht="16.5" thickBot="1" x14ac:dyDescent="0.3">
      <c r="A123" s="6" t="s">
        <v>107</v>
      </c>
      <c r="B123" s="18">
        <f>('Ene 15'!B122+'Feb 15'!B122+'Mar 15'!B122)/3</f>
        <v>9586</v>
      </c>
      <c r="C123" s="18">
        <f>('Ene 15'!C122+'Feb 15'!C122+'Mar 15'!C122)/3</f>
        <v>18237.666666666668</v>
      </c>
      <c r="D123" s="18">
        <f>('Ene 15'!D122+'Feb 15'!D122+'Mar 15'!D122)/3</f>
        <v>2131376</v>
      </c>
      <c r="I123" s="410"/>
      <c r="J123" s="410"/>
      <c r="K123" s="410"/>
      <c r="L123" s="410"/>
      <c r="M123" s="410"/>
      <c r="N123" s="410"/>
      <c r="O123" s="410"/>
      <c r="P123" s="410"/>
    </row>
    <row r="124" spans="1:16" ht="16.5" thickBot="1" x14ac:dyDescent="0.3">
      <c r="A124" s="6" t="s">
        <v>108</v>
      </c>
      <c r="B124" s="18">
        <f>('Ene 15'!B123+'Feb 15'!B123+'Mar 15'!B123)/3</f>
        <v>1540.6666666666667</v>
      </c>
      <c r="C124" s="18">
        <f>('Ene 15'!C123+'Feb 15'!C123+'Mar 15'!C123)/3</f>
        <v>2988.6666666666665</v>
      </c>
      <c r="D124" s="18">
        <f>('Ene 15'!D123+'Feb 15'!D123+'Mar 15'!D123)/3</f>
        <v>346144</v>
      </c>
      <c r="I124" s="410"/>
      <c r="J124" s="410"/>
      <c r="K124" s="410"/>
      <c r="L124" s="410"/>
      <c r="M124" s="410"/>
      <c r="N124" s="410"/>
      <c r="O124" s="410"/>
      <c r="P124" s="410"/>
    </row>
    <row r="125" spans="1:16" ht="16.5" thickBot="1" x14ac:dyDescent="0.3">
      <c r="A125" s="6" t="s">
        <v>109</v>
      </c>
      <c r="B125" s="18">
        <f>('Ene 15'!B124+'Feb 15'!B124+'Mar 15'!B124)/3</f>
        <v>8388.6666666666661</v>
      </c>
      <c r="C125" s="18">
        <f>('Ene 15'!C124+'Feb 15'!C124+'Mar 15'!C124)/3</f>
        <v>14176.333333333334</v>
      </c>
      <c r="D125" s="18">
        <f>('Ene 15'!D124+'Feb 15'!D124+'Mar 15'!D124)/3</f>
        <v>1666021</v>
      </c>
      <c r="I125" s="410"/>
      <c r="J125" s="410"/>
      <c r="K125" s="410"/>
      <c r="L125" s="410"/>
      <c r="M125" s="410"/>
      <c r="N125" s="410"/>
      <c r="O125" s="410"/>
      <c r="P125" s="410"/>
    </row>
    <row r="126" spans="1:16" ht="16.5" thickBot="1" x14ac:dyDescent="0.3">
      <c r="A126" s="6" t="s">
        <v>110</v>
      </c>
      <c r="B126" s="18">
        <f>('Ene 15'!B125+'Feb 15'!B125+'Mar 15'!B125)/3</f>
        <v>11182</v>
      </c>
      <c r="C126" s="18">
        <f>('Ene 15'!C125+'Feb 15'!C125+'Mar 15'!C125)/3</f>
        <v>22793</v>
      </c>
      <c r="D126" s="18">
        <f>('Ene 15'!D125+'Feb 15'!D125+'Mar 15'!D125)/3</f>
        <v>2656174</v>
      </c>
      <c r="I126" s="279"/>
      <c r="J126" s="410"/>
      <c r="K126" s="410"/>
      <c r="L126" s="410"/>
      <c r="M126" s="410"/>
      <c r="N126" s="410"/>
      <c r="O126" s="410"/>
      <c r="P126" s="410"/>
    </row>
    <row r="127" spans="1:16" ht="16.5" thickBot="1" x14ac:dyDescent="0.3">
      <c r="A127" s="6" t="s">
        <v>111</v>
      </c>
      <c r="B127" s="18">
        <f>('Ene 15'!B126+'Feb 15'!B126+'Mar 15'!B126)/3</f>
        <v>9649</v>
      </c>
      <c r="C127" s="18">
        <f>('Ene 15'!C126+'Feb 15'!C126+'Mar 15'!C126)/3</f>
        <v>19098.333333333332</v>
      </c>
      <c r="D127" s="18">
        <f>('Ene 15'!D126+'Feb 15'!D126+'Mar 15'!D126)/3</f>
        <v>2203471</v>
      </c>
      <c r="I127" s="279"/>
      <c r="J127" s="410"/>
      <c r="K127" s="410"/>
      <c r="L127" s="410"/>
      <c r="M127" s="410"/>
      <c r="N127" s="410"/>
      <c r="O127" s="410"/>
      <c r="P127" s="410"/>
    </row>
    <row r="128" spans="1:16" ht="16.5" thickBot="1" x14ac:dyDescent="0.3">
      <c r="A128" s="6" t="s">
        <v>112</v>
      </c>
      <c r="B128" s="18">
        <f>('Ene 15'!B127+'Feb 15'!B127+'Mar 15'!B127)/3</f>
        <v>7715.333333333333</v>
      </c>
      <c r="C128" s="18">
        <f>('Ene 15'!C127+'Feb 15'!C127+'Mar 15'!C127)/3</f>
        <v>15795.333333333334</v>
      </c>
      <c r="D128" s="18">
        <f>('Ene 15'!D127+'Feb 15'!D127+'Mar 15'!D127)/3</f>
        <v>1852415.3333333333</v>
      </c>
      <c r="I128" s="411"/>
      <c r="J128" s="410"/>
      <c r="K128" s="410"/>
      <c r="L128" s="410"/>
      <c r="M128" s="410"/>
      <c r="N128" s="410"/>
      <c r="O128" s="410"/>
      <c r="P128" s="410"/>
    </row>
    <row r="129" spans="1:16" ht="15" customHeight="1" thickBot="1" x14ac:dyDescent="0.3">
      <c r="A129" s="29" t="s">
        <v>113</v>
      </c>
      <c r="B129" s="18">
        <f>('Ene 15'!B128+'Feb 15'!B128+'Mar 15'!B128)/3</f>
        <v>14414</v>
      </c>
      <c r="C129" s="18">
        <f>('Ene 15'!C128+'Feb 15'!C128+'Mar 15'!C128)/3</f>
        <v>27147</v>
      </c>
      <c r="D129" s="18">
        <f>('Ene 15'!D128+'Feb 15'!D128+'Mar 15'!D128)/3</f>
        <v>3159458</v>
      </c>
      <c r="I129" s="410"/>
      <c r="J129" s="410"/>
      <c r="K129" s="410"/>
      <c r="L129" s="410"/>
      <c r="M129" s="410"/>
      <c r="N129" s="410"/>
      <c r="O129" s="410"/>
      <c r="P129" s="410"/>
    </row>
    <row r="130" spans="1:16" ht="16.5" thickBot="1" x14ac:dyDescent="0.3">
      <c r="A130" s="8" t="s">
        <v>48</v>
      </c>
      <c r="B130" s="19">
        <f>SUM(B122:B129)</f>
        <v>64222.666666666664</v>
      </c>
      <c r="C130" s="19">
        <f>SUM(C122:C129)</f>
        <v>123935</v>
      </c>
      <c r="D130" s="19">
        <f>SUM(D122:D129)</f>
        <v>14449047.333333334</v>
      </c>
      <c r="I130" s="411"/>
      <c r="J130" s="410"/>
      <c r="K130" s="410"/>
      <c r="L130" s="410"/>
      <c r="M130" s="410"/>
      <c r="N130" s="410"/>
      <c r="O130" s="410"/>
      <c r="P130" s="410"/>
    </row>
    <row r="131" spans="1:16" ht="16.5" thickBot="1" x14ac:dyDescent="0.3">
      <c r="A131" s="22"/>
      <c r="B131" s="23"/>
      <c r="C131" s="23"/>
      <c r="D131" s="24"/>
      <c r="I131" s="410"/>
      <c r="J131" s="410"/>
      <c r="K131" s="410"/>
      <c r="L131" s="410"/>
      <c r="M131" s="410"/>
      <c r="N131" s="410"/>
      <c r="O131" s="410"/>
      <c r="P131" s="410"/>
    </row>
    <row r="132" spans="1:16" ht="16.5" thickBot="1" x14ac:dyDescent="0.3">
      <c r="A132" s="1" t="s">
        <v>114</v>
      </c>
      <c r="B132" s="27">
        <f>SUM(B130+B119+B102+B90+B77+B68+B58+B48+B32+B16)</f>
        <v>668647.66666666651</v>
      </c>
      <c r="C132" s="27">
        <f>SUM(C130+C119+C102+C90+C77+C68+C58+C48+C32+C16)</f>
        <v>1322651.3333333335</v>
      </c>
      <c r="D132" s="27">
        <f>SUM(D130+D119+D102+D90+D77+D68+D58+D48+D32+D16)</f>
        <v>159029672.66666666</v>
      </c>
      <c r="E132" s="278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9" tint="-0.249977111117893"/>
  </sheetPr>
  <dimension ref="A1:P132"/>
  <sheetViews>
    <sheetView workbookViewId="0">
      <selection activeCell="B130" sqref="B130:D130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6.28515625" customWidth="1"/>
    <col min="4" max="4" width="16" bestFit="1" customWidth="1"/>
  </cols>
  <sheetData>
    <row r="1" spans="1:4" ht="15.75" x14ac:dyDescent="0.25">
      <c r="A1" s="603" t="s">
        <v>0</v>
      </c>
      <c r="B1" s="603"/>
      <c r="C1" s="603"/>
      <c r="D1" s="603"/>
    </row>
    <row r="2" spans="1:4" ht="15.75" x14ac:dyDescent="0.25">
      <c r="A2" s="603" t="s">
        <v>1</v>
      </c>
      <c r="B2" s="603"/>
      <c r="C2" s="603"/>
      <c r="D2" s="603"/>
    </row>
    <row r="3" spans="1:4" ht="18" x14ac:dyDescent="0.25">
      <c r="A3" s="604" t="s">
        <v>115</v>
      </c>
      <c r="B3" s="604"/>
      <c r="C3" s="604"/>
      <c r="D3" s="604"/>
    </row>
    <row r="4" spans="1:4" ht="15.75" x14ac:dyDescent="0.25">
      <c r="A4" s="603" t="s">
        <v>116</v>
      </c>
      <c r="B4" s="603"/>
      <c r="C4" s="603"/>
      <c r="D4" s="603"/>
    </row>
    <row r="5" spans="1:4" ht="16.5" thickBot="1" x14ac:dyDescent="0.3">
      <c r="A5" s="605" t="s">
        <v>148</v>
      </c>
      <c r="B5" s="605"/>
      <c r="C5" s="605"/>
      <c r="D5" s="605"/>
    </row>
    <row r="6" spans="1:4" ht="32.25" thickBot="1" x14ac:dyDescent="0.3">
      <c r="A6" s="1"/>
      <c r="B6" s="31" t="s">
        <v>2</v>
      </c>
      <c r="C6" s="32" t="s">
        <v>6</v>
      </c>
      <c r="D6" s="2" t="s">
        <v>4</v>
      </c>
    </row>
    <row r="7" spans="1:4" ht="16.5" thickBot="1" x14ac:dyDescent="0.3">
      <c r="A7" s="3" t="s">
        <v>7</v>
      </c>
      <c r="B7" s="4"/>
      <c r="C7" s="4"/>
      <c r="D7" s="5"/>
    </row>
    <row r="8" spans="1:4" ht="16.5" thickBot="1" x14ac:dyDescent="0.3">
      <c r="A8" s="6" t="s">
        <v>10</v>
      </c>
      <c r="B8" s="7">
        <f>('Apr 15'!B8+'May 15'!B8+'Jun 15'!B8)/3</f>
        <v>8081</v>
      </c>
      <c r="C8" s="7">
        <f>('Apr 15'!C8+'May 15'!C8+'Jun 15'!C8)/3</f>
        <v>16661.333333333332</v>
      </c>
      <c r="D8" s="7">
        <f>('Apr 15'!D8+'May 15'!D8+'Jun 15'!D8)/3</f>
        <v>1942076.3333333333</v>
      </c>
    </row>
    <row r="9" spans="1:4" ht="16.5" thickBot="1" x14ac:dyDescent="0.3">
      <c r="A9" s="6" t="s">
        <v>11</v>
      </c>
      <c r="B9" s="7">
        <f>('Apr 15'!B9+'May 15'!B9+'Jun 15'!B9)/3</f>
        <v>5743</v>
      </c>
      <c r="C9" s="7">
        <f>('Apr 15'!C9+'May 15'!C9+'Jun 15'!C9)/3</f>
        <v>11334</v>
      </c>
      <c r="D9" s="7">
        <f>('Apr 15'!D9+'May 15'!D9+'Jun 15'!D9)/3</f>
        <v>1359029.3333333333</v>
      </c>
    </row>
    <row r="10" spans="1:4" ht="16.5" thickBot="1" x14ac:dyDescent="0.3">
      <c r="A10" s="6" t="s">
        <v>12</v>
      </c>
      <c r="B10" s="7">
        <f>('Apr 15'!B10+'May 15'!B10+'Jun 15'!B10)/3</f>
        <v>6483.333333333333</v>
      </c>
      <c r="C10" s="7">
        <f>('Apr 15'!C10+'May 15'!C10+'Jun 15'!C10)/3</f>
        <v>12296</v>
      </c>
      <c r="D10" s="7">
        <f>('Apr 15'!D10+'May 15'!D10+'Jun 15'!D10)/3</f>
        <v>1477045</v>
      </c>
    </row>
    <row r="11" spans="1:4" ht="16.5" thickBot="1" x14ac:dyDescent="0.3">
      <c r="A11" s="6" t="s">
        <v>13</v>
      </c>
      <c r="B11" s="7">
        <f>('Apr 15'!B11+'May 15'!B11+'Jun 15'!B11)/3</f>
        <v>8472.3333333333339</v>
      </c>
      <c r="C11" s="7">
        <f>('Apr 15'!C11+'May 15'!C11+'Jun 15'!C11)/3</f>
        <v>16676</v>
      </c>
      <c r="D11" s="7">
        <f>('Apr 15'!D11+'May 15'!D11+'Jun 15'!D11)/3</f>
        <v>1956661.6666666667</v>
      </c>
    </row>
    <row r="12" spans="1:4" ht="16.5" thickBot="1" x14ac:dyDescent="0.3">
      <c r="A12" s="6" t="s">
        <v>14</v>
      </c>
      <c r="B12" s="7">
        <f>('Apr 15'!B12+'May 15'!B12+'Jun 15'!B12)/3</f>
        <v>2127.3333333333335</v>
      </c>
      <c r="C12" s="7">
        <f>('Apr 15'!C12+'May 15'!C12+'Jun 15'!C12)/3</f>
        <v>4425.333333333333</v>
      </c>
      <c r="D12" s="7">
        <f>('Apr 15'!D12+'May 15'!D12+'Jun 15'!D12)/3</f>
        <v>523845.33333333331</v>
      </c>
    </row>
    <row r="13" spans="1:4" ht="16.5" thickBot="1" x14ac:dyDescent="0.3">
      <c r="A13" s="6" t="s">
        <v>15</v>
      </c>
      <c r="B13" s="7">
        <f>('Apr 15'!B13+'May 15'!B13+'Jun 15'!B13)/3</f>
        <v>8586</v>
      </c>
      <c r="C13" s="7">
        <f>('Apr 15'!C13+'May 15'!C13+'Jun 15'!C13)/3</f>
        <v>17813</v>
      </c>
      <c r="D13" s="7">
        <f>('Apr 15'!D13+'May 15'!D13+'Jun 15'!D13)/3</f>
        <v>2092242.6666666667</v>
      </c>
    </row>
    <row r="14" spans="1:4" ht="16.5" thickBot="1" x14ac:dyDescent="0.3">
      <c r="A14" s="6" t="s">
        <v>16</v>
      </c>
      <c r="B14" s="7">
        <f>('Apr 15'!B14+'May 15'!B14+'Jun 15'!B14)/3</f>
        <v>3088</v>
      </c>
      <c r="C14" s="7">
        <f>('Apr 15'!C14+'May 15'!C14+'Jun 15'!C14)/3</f>
        <v>5810</v>
      </c>
      <c r="D14" s="7">
        <f>('Apr 15'!D14+'May 15'!D14+'Jun 15'!D14)/3</f>
        <v>683240.33333333337</v>
      </c>
    </row>
    <row r="15" spans="1:4" ht="16.5" thickBot="1" x14ac:dyDescent="0.3">
      <c r="A15" s="6" t="s">
        <v>17</v>
      </c>
      <c r="B15" s="7">
        <f>('Apr 15'!B15+'May 15'!B15+'Jun 15'!B15)/3</f>
        <v>9999.6666666666661</v>
      </c>
      <c r="C15" s="7">
        <f>('Apr 15'!C15+'May 15'!C15+'Jun 15'!C15)/3</f>
        <v>19511</v>
      </c>
      <c r="D15" s="7">
        <f>('Apr 15'!D15+'May 15'!D15+'Jun 15'!D15)/3</f>
        <v>2333848.6666666665</v>
      </c>
    </row>
    <row r="16" spans="1:4" ht="16.5" thickBot="1" x14ac:dyDescent="0.3">
      <c r="A16" s="8" t="s">
        <v>18</v>
      </c>
      <c r="B16" s="9">
        <f>SUM(B8:B15)</f>
        <v>52580.666666666664</v>
      </c>
      <c r="C16" s="9">
        <f>SUM(C8:C15)</f>
        <v>104526.66666666666</v>
      </c>
      <c r="D16" s="9">
        <f>SUM(D8:D15)</f>
        <v>12367989.333333332</v>
      </c>
    </row>
    <row r="17" spans="1:4" ht="16.5" thickBot="1" x14ac:dyDescent="0.3">
      <c r="A17" s="10"/>
      <c r="B17" s="11"/>
      <c r="C17" s="11"/>
      <c r="D17" s="12"/>
    </row>
    <row r="18" spans="1:4" ht="16.5" thickBot="1" x14ac:dyDescent="0.3">
      <c r="A18" s="13" t="s">
        <v>19</v>
      </c>
      <c r="B18" s="14"/>
      <c r="C18" s="15"/>
      <c r="D18" s="16"/>
    </row>
    <row r="19" spans="1:4" ht="16.5" thickBot="1" x14ac:dyDescent="0.3">
      <c r="A19" s="17" t="s">
        <v>20</v>
      </c>
      <c r="B19" s="18">
        <f>('Apr 15'!B19+'May 15'!B19+'Jun 15'!B19)/3</f>
        <v>14690.666666666666</v>
      </c>
      <c r="C19" s="18">
        <f>('Apr 15'!C19+'May 15'!C19+'Jun 15'!C19)/3</f>
        <v>27076</v>
      </c>
      <c r="D19" s="18">
        <f>('Apr 15'!D19+'May 15'!D19+'Jun 15'!D19)/3</f>
        <v>3259863.3333333335</v>
      </c>
    </row>
    <row r="20" spans="1:4" ht="16.5" thickBot="1" x14ac:dyDescent="0.3">
      <c r="A20" s="17" t="s">
        <v>21</v>
      </c>
      <c r="B20" s="18">
        <f>('Apr 15'!B20+'May 15'!B20+'Jun 15'!B20)/3</f>
        <v>7359.333333333333</v>
      </c>
      <c r="C20" s="18">
        <f>('Apr 15'!C20+'May 15'!C20+'Jun 15'!C20)/3</f>
        <v>13187.333333333334</v>
      </c>
      <c r="D20" s="18">
        <f>('Apr 15'!D20+'May 15'!D20+'Jun 15'!D20)/3</f>
        <v>1596063.3333333333</v>
      </c>
    </row>
    <row r="21" spans="1:4" ht="16.5" thickBot="1" x14ac:dyDescent="0.3">
      <c r="A21" s="6" t="s">
        <v>22</v>
      </c>
      <c r="B21" s="18">
        <f>('Apr 15'!B21+'May 15'!B21+'Jun 15'!B21)/3</f>
        <v>5966.333333333333</v>
      </c>
      <c r="C21" s="18">
        <f>('Apr 15'!C21+'May 15'!C21+'Jun 15'!C21)/3</f>
        <v>11320</v>
      </c>
      <c r="D21" s="18">
        <f>('Apr 15'!D21+'May 15'!D21+'Jun 15'!D21)/3</f>
        <v>1345058.6666666667</v>
      </c>
    </row>
    <row r="22" spans="1:4" ht="16.5" thickBot="1" x14ac:dyDescent="0.3">
      <c r="A22" s="6" t="s">
        <v>23</v>
      </c>
      <c r="B22" s="18">
        <f>('Apr 15'!B22+'May 15'!B22+'Jun 15'!B22)/3</f>
        <v>7399</v>
      </c>
      <c r="C22" s="18">
        <f>('Apr 15'!C22+'May 15'!C22+'Jun 15'!C22)/3</f>
        <v>14483.666666666666</v>
      </c>
      <c r="D22" s="18">
        <f>('Apr 15'!D22+'May 15'!D22+'Jun 15'!D22)/3</f>
        <v>1696029</v>
      </c>
    </row>
    <row r="23" spans="1:4" ht="16.5" thickBot="1" x14ac:dyDescent="0.3">
      <c r="A23" s="6" t="s">
        <v>24</v>
      </c>
      <c r="B23" s="18">
        <f>('Apr 15'!B23+'May 15'!B23+'Jun 15'!B23)/3</f>
        <v>4859.333333333333</v>
      </c>
      <c r="C23" s="18">
        <f>('Apr 15'!C23+'May 15'!C23+'Jun 15'!C23)/3</f>
        <v>9713.3333333333339</v>
      </c>
      <c r="D23" s="18">
        <f>('Apr 15'!D23+'May 15'!D23+'Jun 15'!D23)/3</f>
        <v>1139372.3333333333</v>
      </c>
    </row>
    <row r="24" spans="1:4" ht="16.5" thickBot="1" x14ac:dyDescent="0.3">
      <c r="A24" s="6" t="s">
        <v>25</v>
      </c>
      <c r="B24" s="18">
        <f>('Apr 15'!B24+'May 15'!B24+'Jun 15'!B24)/3</f>
        <v>3359.3333333333335</v>
      </c>
      <c r="C24" s="18">
        <f>('Apr 15'!C24+'May 15'!C24+'Jun 15'!C24)/3</f>
        <v>6729.333333333333</v>
      </c>
      <c r="D24" s="18">
        <f>('Apr 15'!D24+'May 15'!D24+'Jun 15'!D24)/3</f>
        <v>799672</v>
      </c>
    </row>
    <row r="25" spans="1:4" ht="16.5" thickBot="1" x14ac:dyDescent="0.3">
      <c r="A25" s="6" t="s">
        <v>26</v>
      </c>
      <c r="B25" s="18">
        <f>('Apr 15'!B25+'May 15'!B25+'Jun 15'!B25)/3</f>
        <v>8534.3333333333339</v>
      </c>
      <c r="C25" s="18">
        <f>('Apr 15'!C25+'May 15'!C25+'Jun 15'!C25)/3</f>
        <v>16506</v>
      </c>
      <c r="D25" s="18">
        <f>('Apr 15'!D25+'May 15'!D25+'Jun 15'!D25)/3</f>
        <v>1964136.3333333333</v>
      </c>
    </row>
    <row r="26" spans="1:4" ht="16.5" thickBot="1" x14ac:dyDescent="0.3">
      <c r="A26" s="6" t="s">
        <v>27</v>
      </c>
      <c r="B26" s="18">
        <f>('Apr 15'!B26+'May 15'!B26+'Jun 15'!B26)/3</f>
        <v>7729</v>
      </c>
      <c r="C26" s="18">
        <f>('Apr 15'!C26+'May 15'!C26+'Jun 15'!C26)/3</f>
        <v>15784.333333333334</v>
      </c>
      <c r="D26" s="18">
        <f>('Apr 15'!D26+'May 15'!D26+'Jun 15'!D26)/3</f>
        <v>1875794.3333333333</v>
      </c>
    </row>
    <row r="27" spans="1:4" ht="16.5" thickBot="1" x14ac:dyDescent="0.3">
      <c r="A27" s="6" t="s">
        <v>28</v>
      </c>
      <c r="B27" s="18">
        <f>('Apr 15'!B27+'May 15'!B27+'Jun 15'!B27)/3</f>
        <v>9739.6666666666661</v>
      </c>
      <c r="C27" s="18">
        <f>('Apr 15'!C27+'May 15'!C27+'Jun 15'!C27)/3</f>
        <v>18500.333333333332</v>
      </c>
      <c r="D27" s="18">
        <f>('Apr 15'!D27+'May 15'!D27+'Jun 15'!D27)/3</f>
        <v>2190252</v>
      </c>
    </row>
    <row r="28" spans="1:4" ht="16.5" thickBot="1" x14ac:dyDescent="0.3">
      <c r="A28" s="6" t="s">
        <v>29</v>
      </c>
      <c r="B28" s="18">
        <f>('Apr 15'!B28+'May 15'!B28+'Jun 15'!B28)/3</f>
        <v>6936.333333333333</v>
      </c>
      <c r="C28" s="18">
        <f>('Apr 15'!C28+'May 15'!C28+'Jun 15'!C28)/3</f>
        <v>14554.666666666666</v>
      </c>
      <c r="D28" s="18">
        <f>('Apr 15'!D28+'May 15'!D28+'Jun 15'!D28)/3</f>
        <v>1709009.3333333333</v>
      </c>
    </row>
    <row r="29" spans="1:4" ht="16.5" thickBot="1" x14ac:dyDescent="0.3">
      <c r="A29" s="6" t="s">
        <v>30</v>
      </c>
      <c r="B29" s="18">
        <f>('Apr 15'!B29+'May 15'!B29+'Jun 15'!B29)/3</f>
        <v>5639.666666666667</v>
      </c>
      <c r="C29" s="18">
        <f>('Apr 15'!C29+'May 15'!C29+'Jun 15'!C29)/3</f>
        <v>11317.333333333334</v>
      </c>
      <c r="D29" s="18">
        <f>('Apr 15'!D29+'May 15'!D29+'Jun 15'!D29)/3</f>
        <v>1326088.6666666667</v>
      </c>
    </row>
    <row r="30" spans="1:4" ht="16.5" thickBot="1" x14ac:dyDescent="0.3">
      <c r="A30" s="6" t="s">
        <v>31</v>
      </c>
      <c r="B30" s="18">
        <f>('Apr 15'!B30+'May 15'!B30+'Jun 15'!B30)/3</f>
        <v>5374.666666666667</v>
      </c>
      <c r="C30" s="18">
        <f>('Apr 15'!C30+'May 15'!C30+'Jun 15'!C30)/3</f>
        <v>10937</v>
      </c>
      <c r="D30" s="18">
        <f>('Apr 15'!D30+'May 15'!D30+'Jun 15'!D30)/3</f>
        <v>1306466.3333333333</v>
      </c>
    </row>
    <row r="31" spans="1:4" ht="16.5" thickBot="1" x14ac:dyDescent="0.3">
      <c r="A31" s="6" t="s">
        <v>32</v>
      </c>
      <c r="B31" s="18">
        <f>('Apr 15'!B31+'May 15'!B31+'Jun 15'!B31)/3</f>
        <v>1995.6666666666667</v>
      </c>
      <c r="C31" s="18">
        <f>('Apr 15'!C31+'May 15'!C31+'Jun 15'!C31)/3</f>
        <v>4029.6666666666665</v>
      </c>
      <c r="D31" s="18">
        <f>('Apr 15'!D31+'May 15'!D31+'Jun 15'!D31)/3</f>
        <v>482540.33333333331</v>
      </c>
    </row>
    <row r="32" spans="1:4" ht="16.5" thickBot="1" x14ac:dyDescent="0.3">
      <c r="A32" s="8" t="s">
        <v>33</v>
      </c>
      <c r="B32" s="19">
        <f>SUM(B19:B31)</f>
        <v>89583.333333333343</v>
      </c>
      <c r="C32" s="19">
        <f>SUM(C19:C31)</f>
        <v>174138.99999999997</v>
      </c>
      <c r="D32" s="19">
        <f>SUM(D19:D31)</f>
        <v>20690346</v>
      </c>
    </row>
    <row r="33" spans="1:5" ht="16.5" thickBot="1" x14ac:dyDescent="0.3">
      <c r="A33" s="10"/>
      <c r="B33" s="20"/>
      <c r="C33" s="20"/>
      <c r="D33" s="12"/>
      <c r="E33" s="277"/>
    </row>
    <row r="34" spans="1:5" ht="16.5" thickBot="1" x14ac:dyDescent="0.3">
      <c r="A34" s="3" t="s">
        <v>34</v>
      </c>
      <c r="B34" s="21"/>
      <c r="C34" s="21"/>
      <c r="D34" s="5"/>
    </row>
    <row r="35" spans="1:5" ht="16.5" thickBot="1" x14ac:dyDescent="0.3">
      <c r="A35" s="6" t="s">
        <v>35</v>
      </c>
      <c r="B35" s="18">
        <v>0</v>
      </c>
      <c r="C35" s="18">
        <v>0</v>
      </c>
      <c r="D35" s="18">
        <v>0</v>
      </c>
    </row>
    <row r="36" spans="1:5" ht="16.5" thickBot="1" x14ac:dyDescent="0.3">
      <c r="A36" s="6" t="s">
        <v>36</v>
      </c>
      <c r="B36" s="18">
        <f>('Apr 15'!B35+'May 15'!B35+'Jun 15'!B35)/3</f>
        <v>11486.666666666666</v>
      </c>
      <c r="C36" s="18">
        <f>('Apr 15'!C35+'May 15'!C35+'Jun 15'!C35)/3</f>
        <v>21735</v>
      </c>
      <c r="D36" s="18">
        <f>('Apr 15'!D35+'May 15'!D35+'Jun 15'!D35)/3</f>
        <v>2572889.3333333335</v>
      </c>
    </row>
    <row r="37" spans="1:5" ht="16.5" thickBot="1" x14ac:dyDescent="0.3">
      <c r="A37" s="6" t="s">
        <v>37</v>
      </c>
      <c r="B37" s="18">
        <f>('Apr 15'!B36+'May 15'!B36+'Jun 15'!B36)/3</f>
        <v>15624.333333333334</v>
      </c>
      <c r="C37" s="18">
        <f>('Apr 15'!C36+'May 15'!C36+'Jun 15'!C36)/3</f>
        <v>31128.666666666668</v>
      </c>
      <c r="D37" s="18">
        <f>('Apr 15'!D36+'May 15'!D36+'Jun 15'!D36)/3</f>
        <v>3634970.3333333335</v>
      </c>
    </row>
    <row r="38" spans="1:5" ht="16.5" thickBot="1" x14ac:dyDescent="0.3">
      <c r="A38" s="6" t="s">
        <v>38</v>
      </c>
      <c r="B38" s="18">
        <f>('Apr 15'!B37+'May 15'!B37+'Jun 15'!B37)/3</f>
        <v>5413.666666666667</v>
      </c>
      <c r="C38" s="18">
        <f>('Apr 15'!C37+'May 15'!C37+'Jun 15'!C37)/3</f>
        <v>10925.333333333334</v>
      </c>
      <c r="D38" s="18">
        <f>('Apr 15'!D37+'May 15'!D37+'Jun 15'!D37)/3</f>
        <v>1302252.6666666667</v>
      </c>
    </row>
    <row r="39" spans="1:5" ht="16.5" thickBot="1" x14ac:dyDescent="0.3">
      <c r="A39" s="6" t="s">
        <v>39</v>
      </c>
      <c r="B39" s="18">
        <f>('Apr 15'!B38+'May 15'!B38+'Jun 15'!B38)/3</f>
        <v>8379.3333333333339</v>
      </c>
      <c r="C39" s="18">
        <f>('Apr 15'!C38+'May 15'!C38+'Jun 15'!C38)/3</f>
        <v>17076.333333333332</v>
      </c>
      <c r="D39" s="18">
        <f>('Apr 15'!D38+'May 15'!D38+'Jun 15'!D38)/3</f>
        <v>1999035.3333333333</v>
      </c>
    </row>
    <row r="40" spans="1:5" ht="16.5" thickBot="1" x14ac:dyDescent="0.3">
      <c r="A40" s="6" t="s">
        <v>40</v>
      </c>
      <c r="B40" s="18">
        <f>('Apr 15'!B39+'May 15'!B39+'Jun 15'!B39)/3</f>
        <v>5769.333333333333</v>
      </c>
      <c r="C40" s="18">
        <f>('Apr 15'!C39+'May 15'!C39+'Jun 15'!C39)/3</f>
        <v>11313.333333333334</v>
      </c>
      <c r="D40" s="18">
        <f>('Apr 15'!D39+'May 15'!D39+'Jun 15'!D39)/3</f>
        <v>1324262.3333333333</v>
      </c>
    </row>
    <row r="41" spans="1:5" ht="16.5" thickBot="1" x14ac:dyDescent="0.3">
      <c r="A41" s="6" t="s">
        <v>41</v>
      </c>
      <c r="B41" s="18">
        <f>('Apr 15'!B40+'May 15'!B40+'Jun 15'!B40)/3</f>
        <v>7482.333333333333</v>
      </c>
      <c r="C41" s="18">
        <f>('Apr 15'!C40+'May 15'!C40+'Jun 15'!C40)/3</f>
        <v>15520</v>
      </c>
      <c r="D41" s="18">
        <f>('Apr 15'!D40+'May 15'!D40+'Jun 15'!D40)/3</f>
        <v>1813000</v>
      </c>
    </row>
    <row r="42" spans="1:5" ht="16.5" thickBot="1" x14ac:dyDescent="0.3">
      <c r="A42" s="6" t="s">
        <v>42</v>
      </c>
      <c r="B42" s="18">
        <f>('Apr 15'!B41+'May 15'!B41+'Jun 15'!B41)/3</f>
        <v>10064</v>
      </c>
      <c r="C42" s="18">
        <f>('Apr 15'!C41+'May 15'!C41+'Jun 15'!C41)/3</f>
        <v>20638.333333333332</v>
      </c>
      <c r="D42" s="18">
        <f>('Apr 15'!D41+'May 15'!D41+'Jun 15'!D41)/3</f>
        <v>2405277</v>
      </c>
    </row>
    <row r="43" spans="1:5" ht="16.5" thickBot="1" x14ac:dyDescent="0.3">
      <c r="A43" s="6" t="s">
        <v>43</v>
      </c>
      <c r="B43" s="18">
        <f>('Apr 15'!B42+'May 15'!B42+'Jun 15'!B42)/3</f>
        <v>6935.333333333333</v>
      </c>
      <c r="C43" s="18">
        <f>('Apr 15'!C42+'May 15'!C42+'Jun 15'!C42)/3</f>
        <v>13708.666666666666</v>
      </c>
      <c r="D43" s="18">
        <f>('Apr 15'!D42+'May 15'!D42+'Jun 15'!D42)/3</f>
        <v>1603481</v>
      </c>
    </row>
    <row r="44" spans="1:5" ht="16.5" thickBot="1" x14ac:dyDescent="0.3">
      <c r="A44" s="6" t="s">
        <v>44</v>
      </c>
      <c r="B44" s="18">
        <f>('Apr 15'!B43+'May 15'!B43+'Jun 15'!B43)/3</f>
        <v>5247</v>
      </c>
      <c r="C44" s="18">
        <f>('Apr 15'!C43+'May 15'!C43+'Jun 15'!C43)/3</f>
        <v>10083</v>
      </c>
      <c r="D44" s="18">
        <f>('Apr 15'!D43+'May 15'!D43+'Jun 15'!D43)/3</f>
        <v>1180351</v>
      </c>
    </row>
    <row r="45" spans="1:5" ht="16.5" thickBot="1" x14ac:dyDescent="0.3">
      <c r="A45" s="6" t="s">
        <v>45</v>
      </c>
      <c r="B45" s="18">
        <f>('Apr 15'!B44+'May 15'!B44+'Jun 15'!B44)/3</f>
        <v>7777.666666666667</v>
      </c>
      <c r="C45" s="18">
        <f>('Apr 15'!C44+'May 15'!C44+'Jun 15'!C44)/3</f>
        <v>15778.333333333334</v>
      </c>
      <c r="D45" s="18">
        <f>('Apr 15'!D44+'May 15'!D44+'Jun 15'!D44)/3</f>
        <v>1848841</v>
      </c>
    </row>
    <row r="46" spans="1:5" ht="16.5" thickBot="1" x14ac:dyDescent="0.3">
      <c r="A46" s="6" t="s">
        <v>46</v>
      </c>
      <c r="B46" s="18">
        <f>('Apr 15'!B45+'May 15'!B45+'Jun 15'!B45)/3</f>
        <v>6828</v>
      </c>
      <c r="C46" s="18">
        <f>('Apr 15'!C45+'May 15'!C45+'Jun 15'!C45)/3</f>
        <v>13416</v>
      </c>
      <c r="D46" s="18">
        <f>('Apr 15'!D45+'May 15'!D45+'Jun 15'!D45)/3</f>
        <v>1589231</v>
      </c>
    </row>
    <row r="47" spans="1:5" ht="16.5" thickBot="1" x14ac:dyDescent="0.3">
      <c r="A47" s="6" t="s">
        <v>47</v>
      </c>
      <c r="B47" s="18">
        <f>('Apr 15'!B46+'May 15'!B46+'Jun 15'!B46)/3</f>
        <v>4736</v>
      </c>
      <c r="C47" s="18">
        <f>('Apr 15'!C46+'May 15'!C46+'Jun 15'!C46)/3</f>
        <v>9134</v>
      </c>
      <c r="D47" s="18">
        <f>('Apr 15'!D46+'May 15'!D46+'Jun 15'!D46)/3</f>
        <v>1064028.6666666667</v>
      </c>
    </row>
    <row r="48" spans="1:5" ht="16.5" thickBot="1" x14ac:dyDescent="0.3">
      <c r="A48" s="8" t="s">
        <v>48</v>
      </c>
      <c r="B48" s="19">
        <f>SUM(B35:B47)</f>
        <v>95743.666666666672</v>
      </c>
      <c r="C48" s="19">
        <f>SUM(C35:C47)</f>
        <v>190457</v>
      </c>
      <c r="D48" s="19">
        <f>SUM(D35:D47)</f>
        <v>22337619.666666668</v>
      </c>
    </row>
    <row r="49" spans="1:4" ht="16.5" thickBot="1" x14ac:dyDescent="0.3">
      <c r="A49" s="22"/>
      <c r="B49" s="23"/>
      <c r="C49" s="23"/>
      <c r="D49" s="24"/>
    </row>
    <row r="50" spans="1:4" ht="16.5" thickBot="1" x14ac:dyDescent="0.3">
      <c r="A50" s="3" t="s">
        <v>49</v>
      </c>
      <c r="B50" s="21"/>
      <c r="C50" s="21"/>
      <c r="D50" s="5"/>
    </row>
    <row r="51" spans="1:4" ht="16.5" thickBot="1" x14ac:dyDescent="0.3">
      <c r="A51" s="6" t="s">
        <v>50</v>
      </c>
      <c r="B51" s="18">
        <f>('Apr 15'!B50+'May 15'!B50+'Jun 15'!B50)/3</f>
        <v>5537.666666666667</v>
      </c>
      <c r="C51" s="18">
        <f>('Apr 15'!C50+'May 15'!C50+'Jun 15'!C50)/3</f>
        <v>10757.666666666666</v>
      </c>
      <c r="D51" s="18">
        <f>('Apr 15'!D50+'May 15'!D50+'Jun 15'!D50)/3</f>
        <v>1269926.3333333333</v>
      </c>
    </row>
    <row r="52" spans="1:4" ht="16.5" thickBot="1" x14ac:dyDescent="0.3">
      <c r="A52" s="6" t="s">
        <v>51</v>
      </c>
      <c r="B52" s="18">
        <f>('Apr 15'!B51+'May 15'!B51+'Jun 15'!B51)/3</f>
        <v>8065</v>
      </c>
      <c r="C52" s="18">
        <f>('Apr 15'!C51+'May 15'!C51+'Jun 15'!C51)/3</f>
        <v>16873</v>
      </c>
      <c r="D52" s="18">
        <f>('Apr 15'!D51+'May 15'!D51+'Jun 15'!D51)/3</f>
        <v>1996252.6666666667</v>
      </c>
    </row>
    <row r="53" spans="1:4" ht="16.5" thickBot="1" x14ac:dyDescent="0.3">
      <c r="A53" s="6" t="s">
        <v>52</v>
      </c>
      <c r="B53" s="18">
        <f>('Apr 15'!B52+'May 15'!B52+'Jun 15'!B52)/3</f>
        <v>23005</v>
      </c>
      <c r="C53" s="18">
        <f>('Apr 15'!C52+'May 15'!C52+'Jun 15'!C52)/3</f>
        <v>43500.333333333336</v>
      </c>
      <c r="D53" s="18">
        <f>('Apr 15'!D52+'May 15'!D52+'Jun 15'!D52)/3</f>
        <v>5111910.666666667</v>
      </c>
    </row>
    <row r="54" spans="1:4" ht="16.5" thickBot="1" x14ac:dyDescent="0.3">
      <c r="A54" s="6" t="s">
        <v>53</v>
      </c>
      <c r="B54" s="18">
        <f>('Apr 15'!B53+'May 15'!B53+'Jun 15'!B53)/3</f>
        <v>7805</v>
      </c>
      <c r="C54" s="18">
        <f>('Apr 15'!C53+'May 15'!C53+'Jun 15'!C53)/3</f>
        <v>15353.333333333334</v>
      </c>
      <c r="D54" s="18">
        <f>('Apr 15'!D53+'May 15'!D53+'Jun 15'!D53)/3</f>
        <v>1789671.6666666667</v>
      </c>
    </row>
    <row r="55" spans="1:4" ht="16.5" thickBot="1" x14ac:dyDescent="0.3">
      <c r="A55" s="6" t="s">
        <v>54</v>
      </c>
      <c r="B55" s="18">
        <f>('Apr 15'!B54+'May 15'!B54+'Jun 15'!B54)/3</f>
        <v>5837</v>
      </c>
      <c r="C55" s="18">
        <f>('Apr 15'!C54+'May 15'!C54+'Jun 15'!C54)/3</f>
        <v>11165.666666666666</v>
      </c>
      <c r="D55" s="18">
        <f>('Apr 15'!D54+'May 15'!D54+'Jun 15'!D54)/3</f>
        <v>1343938.3333333333</v>
      </c>
    </row>
    <row r="56" spans="1:4" ht="16.5" thickBot="1" x14ac:dyDescent="0.3">
      <c r="A56" s="6" t="s">
        <v>55</v>
      </c>
      <c r="B56" s="18">
        <f>('Apr 15'!B55+'May 15'!B55+'Jun 15'!B55)/3</f>
        <v>5634</v>
      </c>
      <c r="C56" s="18">
        <f>('Apr 15'!C55+'May 15'!C55+'Jun 15'!C55)/3</f>
        <v>10994.666666666666</v>
      </c>
      <c r="D56" s="18">
        <f>('Apr 15'!D55+'May 15'!D55+'Jun 15'!D55)/3</f>
        <v>1296340</v>
      </c>
    </row>
    <row r="57" spans="1:4" ht="16.5" thickBot="1" x14ac:dyDescent="0.3">
      <c r="A57" s="6" t="s">
        <v>56</v>
      </c>
      <c r="B57" s="18">
        <f>('Apr 15'!B56+'May 15'!B56+'Jun 15'!B56)/3</f>
        <v>8299</v>
      </c>
      <c r="C57" s="18">
        <f>('Apr 15'!C56+'May 15'!C56+'Jun 15'!C56)/3</f>
        <v>15748.666666666666</v>
      </c>
      <c r="D57" s="18">
        <f>('Apr 15'!D56+'May 15'!D56+'Jun 15'!D56)/3</f>
        <v>1849398.6666666667</v>
      </c>
    </row>
    <row r="58" spans="1:4" ht="16.5" thickBot="1" x14ac:dyDescent="0.3">
      <c r="A58" s="8" t="s">
        <v>48</v>
      </c>
      <c r="B58" s="19">
        <f>SUM(B51:B57)</f>
        <v>64182.666666666672</v>
      </c>
      <c r="C58" s="19">
        <f>SUM(C51:C57)</f>
        <v>124393.33333333334</v>
      </c>
      <c r="D58" s="19">
        <f>SUM(D51:D57)</f>
        <v>14657438.333333334</v>
      </c>
    </row>
    <row r="59" spans="1:4" ht="16.5" thickBot="1" x14ac:dyDescent="0.3">
      <c r="A59" s="22"/>
      <c r="B59" s="23"/>
      <c r="C59" s="23"/>
      <c r="D59" s="24"/>
    </row>
    <row r="60" spans="1:4" ht="16.5" thickBot="1" x14ac:dyDescent="0.3">
      <c r="A60" s="8" t="s">
        <v>57</v>
      </c>
      <c r="B60" s="21"/>
      <c r="C60" s="25"/>
      <c r="D60" s="16"/>
    </row>
    <row r="61" spans="1:4" ht="16.5" thickBot="1" x14ac:dyDescent="0.3">
      <c r="A61" s="6" t="s">
        <v>58</v>
      </c>
      <c r="B61" s="18">
        <f>('Apr 15'!B60+'May 15'!B60+'Jun 15'!B60)/3</f>
        <v>9286.3333333333339</v>
      </c>
      <c r="C61" s="18">
        <f>('Apr 15'!C60+'May 15'!C60+'Jun 15'!C60)/3</f>
        <v>18741.333333333332</v>
      </c>
      <c r="D61" s="18">
        <f>('Apr 15'!D60+'May 15'!D60+'Jun 15'!D60)/3</f>
        <v>2183867</v>
      </c>
    </row>
    <row r="62" spans="1:4" ht="16.5" thickBot="1" x14ac:dyDescent="0.3">
      <c r="A62" s="6" t="s">
        <v>59</v>
      </c>
      <c r="B62" s="18">
        <f>('Apr 15'!B61+'May 15'!B61+'Jun 15'!B61)/3</f>
        <v>9726.3333333333339</v>
      </c>
      <c r="C62" s="18">
        <f>('Apr 15'!C61+'May 15'!C61+'Jun 15'!C61)/3</f>
        <v>19138.666666666668</v>
      </c>
      <c r="D62" s="18">
        <f>('Apr 15'!D61+'May 15'!D61+'Jun 15'!D61)/3</f>
        <v>2229734.6666666665</v>
      </c>
    </row>
    <row r="63" spans="1:4" ht="16.5" thickBot="1" x14ac:dyDescent="0.3">
      <c r="A63" s="6" t="s">
        <v>60</v>
      </c>
      <c r="B63" s="18">
        <f>('Apr 15'!B62+'May 15'!B62+'Jun 15'!B62)/3</f>
        <v>11738.333333333334</v>
      </c>
      <c r="C63" s="18">
        <f>('Apr 15'!C62+'May 15'!C62+'Jun 15'!C62)/3</f>
        <v>22466</v>
      </c>
      <c r="D63" s="18">
        <f>('Apr 15'!D62+'May 15'!D62+'Jun 15'!D62)/3</f>
        <v>2625105.3333333335</v>
      </c>
    </row>
    <row r="64" spans="1:4" ht="16.5" thickBot="1" x14ac:dyDescent="0.3">
      <c r="A64" s="6" t="s">
        <v>61</v>
      </c>
      <c r="B64" s="18">
        <f>('Apr 15'!B63+'May 15'!B63+'Jun 15'!B63)/3</f>
        <v>5284</v>
      </c>
      <c r="C64" s="18">
        <f>('Apr 15'!C63+'May 15'!C63+'Jun 15'!C63)/3</f>
        <v>11111</v>
      </c>
      <c r="D64" s="18">
        <f>('Apr 15'!D63+'May 15'!D63+'Jun 15'!D63)/3</f>
        <v>1326445.6666666667</v>
      </c>
    </row>
    <row r="65" spans="1:4" ht="16.5" thickBot="1" x14ac:dyDescent="0.3">
      <c r="A65" s="6" t="s">
        <v>62</v>
      </c>
      <c r="B65" s="18">
        <f>('Apr 15'!B64+'May 15'!B64+'Jun 15'!B64)/3</f>
        <v>3920</v>
      </c>
      <c r="C65" s="18">
        <f>('Apr 15'!C64+'May 15'!C64+'Jun 15'!C64)/3</f>
        <v>7634</v>
      </c>
      <c r="D65" s="18">
        <f>('Apr 15'!D64+'May 15'!D64+'Jun 15'!D64)/3</f>
        <v>895723.66666666663</v>
      </c>
    </row>
    <row r="66" spans="1:4" ht="16.5" thickBot="1" x14ac:dyDescent="0.3">
      <c r="A66" s="6" t="s">
        <v>63</v>
      </c>
      <c r="B66" s="18">
        <f>('Apr 15'!B65+'May 15'!B65+'Jun 15'!B65)/3</f>
        <v>9794</v>
      </c>
      <c r="C66" s="18">
        <f>('Apr 15'!C65+'May 15'!C65+'Jun 15'!C65)/3</f>
        <v>19199.666666666668</v>
      </c>
      <c r="D66" s="18">
        <f>('Apr 15'!D65+'May 15'!D65+'Jun 15'!D65)/3</f>
        <v>2239116.6666666665</v>
      </c>
    </row>
    <row r="67" spans="1:4" ht="16.5" thickBot="1" x14ac:dyDescent="0.3">
      <c r="A67" s="6" t="s">
        <v>64</v>
      </c>
      <c r="B67" s="18">
        <f>('Apr 15'!B66+'May 15'!B66+'Jun 15'!B66)/3</f>
        <v>9147</v>
      </c>
      <c r="C67" s="18">
        <f>('Apr 15'!C66+'May 15'!C66+'Jun 15'!C66)/3</f>
        <v>17650</v>
      </c>
      <c r="D67" s="18">
        <f>('Apr 15'!D66+'May 15'!D66+'Jun 15'!D66)/3</f>
        <v>2089089.6666666667</v>
      </c>
    </row>
    <row r="68" spans="1:4" ht="16.5" thickBot="1" x14ac:dyDescent="0.3">
      <c r="A68" s="8" t="s">
        <v>48</v>
      </c>
      <c r="B68" s="19">
        <f>SUM(B61:B67)</f>
        <v>58896</v>
      </c>
      <c r="C68" s="19">
        <f>SUM(C61:C67)</f>
        <v>115940.66666666667</v>
      </c>
      <c r="D68" s="19">
        <f>SUM(D61:D67)</f>
        <v>13589082.666666666</v>
      </c>
    </row>
    <row r="69" spans="1:4" ht="16.5" thickBot="1" x14ac:dyDescent="0.3">
      <c r="A69" s="22"/>
      <c r="B69" s="23"/>
      <c r="C69" s="23"/>
      <c r="D69" s="24"/>
    </row>
    <row r="70" spans="1:4" ht="16.5" thickBot="1" x14ac:dyDescent="0.3">
      <c r="A70" s="3" t="s">
        <v>65</v>
      </c>
      <c r="B70" s="21"/>
      <c r="C70" s="25"/>
      <c r="D70" s="16"/>
    </row>
    <row r="71" spans="1:4" ht="16.5" thickBot="1" x14ac:dyDescent="0.3">
      <c r="A71" s="6" t="s">
        <v>66</v>
      </c>
      <c r="B71" s="18">
        <f>('Apr 15'!B70+'May 15'!B70+'Jun 15'!B70)/3</f>
        <v>4106</v>
      </c>
      <c r="C71" s="18">
        <f>('Apr 15'!C70+'May 15'!C70+'Jun 15'!C70)/3</f>
        <v>8266.3333333333339</v>
      </c>
      <c r="D71" s="18">
        <f>('Apr 15'!D70+'May 15'!D70+'Jun 15'!D70)/3</f>
        <v>969474.66666666663</v>
      </c>
    </row>
    <row r="72" spans="1:4" ht="16.5" thickBot="1" x14ac:dyDescent="0.3">
      <c r="A72" s="6" t="s">
        <v>67</v>
      </c>
      <c r="B72" s="18">
        <f>('Apr 15'!B71+'May 15'!B71+'Jun 15'!B71)/3</f>
        <v>7609.666666666667</v>
      </c>
      <c r="C72" s="18">
        <f>('Apr 15'!C71+'May 15'!C71+'Jun 15'!C71)/3</f>
        <v>14105</v>
      </c>
      <c r="D72" s="18">
        <f>('Apr 15'!D71+'May 15'!D71+'Jun 15'!D71)/3</f>
        <v>1646298.6666666667</v>
      </c>
    </row>
    <row r="73" spans="1:4" ht="16.5" thickBot="1" x14ac:dyDescent="0.3">
      <c r="A73" s="6" t="s">
        <v>65</v>
      </c>
      <c r="B73" s="18">
        <f>('Apr 15'!B72+'May 15'!B72+'Jun 15'!B72)/3</f>
        <v>8003</v>
      </c>
      <c r="C73" s="18">
        <f>('Apr 15'!C72+'May 15'!C72+'Jun 15'!C72)/3</f>
        <v>15866.333333333334</v>
      </c>
      <c r="D73" s="18">
        <f>('Apr 15'!D72+'May 15'!D72+'Jun 15'!D72)/3</f>
        <v>1861427.6666666667</v>
      </c>
    </row>
    <row r="74" spans="1:4" ht="16.5" thickBot="1" x14ac:dyDescent="0.3">
      <c r="A74" s="6" t="s">
        <v>68</v>
      </c>
      <c r="B74" s="18">
        <f>('Apr 15'!B73+'May 15'!B73+'Jun 15'!B73)/3</f>
        <v>4297.666666666667</v>
      </c>
      <c r="C74" s="18">
        <f>('Apr 15'!C73+'May 15'!C73+'Jun 15'!C73)/3</f>
        <v>8229.3333333333339</v>
      </c>
      <c r="D74" s="18">
        <f>('Apr 15'!D73+'May 15'!D73+'Jun 15'!D73)/3</f>
        <v>973891</v>
      </c>
    </row>
    <row r="75" spans="1:4" ht="16.5" thickBot="1" x14ac:dyDescent="0.3">
      <c r="A75" s="6" t="s">
        <v>69</v>
      </c>
      <c r="B75" s="18">
        <f>('Apr 15'!B74+'May 15'!B74+'Jun 15'!B74)/3</f>
        <v>6582</v>
      </c>
      <c r="C75" s="18">
        <f>('Apr 15'!C74+'May 15'!C74+'Jun 15'!C74)/3</f>
        <v>12929.666666666666</v>
      </c>
      <c r="D75" s="18">
        <f>('Apr 15'!D74+'May 15'!D74+'Jun 15'!D74)/3</f>
        <v>1522294</v>
      </c>
    </row>
    <row r="76" spans="1:4" ht="16.5" thickBot="1" x14ac:dyDescent="0.3">
      <c r="A76" s="6" t="s">
        <v>70</v>
      </c>
      <c r="B76" s="18">
        <f>('Apr 15'!B75+'May 15'!B75+'Jun 15'!B75)/3</f>
        <v>4452.333333333333</v>
      </c>
      <c r="C76" s="18">
        <f>('Apr 15'!C75+'May 15'!C75+'Jun 15'!C75)/3</f>
        <v>8880.6666666666661</v>
      </c>
      <c r="D76" s="18">
        <f>('Apr 15'!D75+'May 15'!D75+'Jun 15'!D75)/3</f>
        <v>1048136.6666666666</v>
      </c>
    </row>
    <row r="77" spans="1:4" ht="16.5" thickBot="1" x14ac:dyDescent="0.3">
      <c r="A77" s="8" t="s">
        <v>48</v>
      </c>
      <c r="B77" s="19">
        <f>SUM(B71:B76)</f>
        <v>35050.666666666672</v>
      </c>
      <c r="C77" s="19">
        <f>SUM(C71:C76)</f>
        <v>68277.333333333343</v>
      </c>
      <c r="D77" s="19">
        <f>SUM(D71:D76)</f>
        <v>8021522.666666667</v>
      </c>
    </row>
    <row r="78" spans="1:4" ht="16.5" thickBot="1" x14ac:dyDescent="0.3">
      <c r="A78" s="22"/>
      <c r="B78" s="23"/>
      <c r="C78" s="23"/>
      <c r="D78" s="24"/>
    </row>
    <row r="79" spans="1:4" ht="16.5" thickBot="1" x14ac:dyDescent="0.3">
      <c r="A79" s="3" t="s">
        <v>71</v>
      </c>
      <c r="B79" s="21"/>
      <c r="C79" s="25"/>
      <c r="D79" s="16"/>
    </row>
    <row r="80" spans="1:4" ht="16.5" thickBot="1" x14ac:dyDescent="0.3">
      <c r="A80" s="6" t="s">
        <v>72</v>
      </c>
      <c r="B80" s="26">
        <f>('Apr 15'!B79+'May 15'!B79+'Jun 15'!B79)/3</f>
        <v>2549.3333333333335</v>
      </c>
      <c r="C80" s="26">
        <f>('Apr 15'!C79+'May 15'!C79+'Jun 15'!C79)/3</f>
        <v>4938.666666666667</v>
      </c>
      <c r="D80" s="26">
        <f>('Apr 15'!D79+'May 15'!D79+'Jun 15'!D79)/3</f>
        <v>575194.66666666663</v>
      </c>
    </row>
    <row r="81" spans="1:4" ht="16.5" thickBot="1" x14ac:dyDescent="0.3">
      <c r="A81" s="6" t="s">
        <v>117</v>
      </c>
      <c r="B81" s="26">
        <f>('Apr 15'!B80+'May 15'!B80+'Jun 15'!B80)/3</f>
        <v>233.66666666666666</v>
      </c>
      <c r="C81" s="26">
        <f>('Apr 15'!C80+'May 15'!C80+'Jun 15'!C80)/3</f>
        <v>495.33333333333331</v>
      </c>
      <c r="D81" s="26">
        <f>('Apr 15'!D80+'May 15'!D80+'Jun 15'!D80)/3</f>
        <v>56109.666666666664</v>
      </c>
    </row>
    <row r="82" spans="1:4" ht="16.5" thickBot="1" x14ac:dyDescent="0.3">
      <c r="A82" s="6" t="s">
        <v>73</v>
      </c>
      <c r="B82" s="26">
        <f>('Apr 15'!B81+'May 15'!B81+'Jun 15'!B81)/3</f>
        <v>6708.333333333333</v>
      </c>
      <c r="C82" s="26">
        <f>('Apr 15'!C81+'May 15'!C81+'Jun 15'!C81)/3</f>
        <v>13031</v>
      </c>
      <c r="D82" s="26">
        <f>('Apr 15'!D81+'May 15'!D81+'Jun 15'!D81)/3</f>
        <v>1540744.3333333333</v>
      </c>
    </row>
    <row r="83" spans="1:4" ht="16.5" thickBot="1" x14ac:dyDescent="0.3">
      <c r="A83" s="6" t="s">
        <v>71</v>
      </c>
      <c r="B83" s="26">
        <f>('Apr 15'!B82+'May 15'!B82+'Jun 15'!B82)/3</f>
        <v>10846.333333333334</v>
      </c>
      <c r="C83" s="26">
        <f>('Apr 15'!C82+'May 15'!C82+'Jun 15'!C82)/3</f>
        <v>20486</v>
      </c>
      <c r="D83" s="26">
        <f>('Apr 15'!D82+'May 15'!D82+'Jun 15'!D82)/3</f>
        <v>2409692</v>
      </c>
    </row>
    <row r="84" spans="1:4" ht="16.5" thickBot="1" x14ac:dyDescent="0.3">
      <c r="A84" s="6" t="s">
        <v>74</v>
      </c>
      <c r="B84" s="26">
        <f>('Apr 15'!B83+'May 15'!B83+'Jun 15'!B83)/3</f>
        <v>8327.6666666666661</v>
      </c>
      <c r="C84" s="26">
        <f>('Apr 15'!C83+'May 15'!C83+'Jun 15'!C83)/3</f>
        <v>16587.666666666668</v>
      </c>
      <c r="D84" s="26">
        <f>('Apr 15'!D83+'May 15'!D83+'Jun 15'!D83)/3</f>
        <v>1751972</v>
      </c>
    </row>
    <row r="85" spans="1:4" ht="16.5" thickBot="1" x14ac:dyDescent="0.3">
      <c r="A85" s="6" t="s">
        <v>75</v>
      </c>
      <c r="B85" s="26">
        <f>('Apr 15'!B84+'May 15'!B84+'Jun 15'!B84)/3</f>
        <v>7845</v>
      </c>
      <c r="C85" s="26">
        <f>('Apr 15'!C84+'May 15'!C84+'Jun 15'!C84)/3</f>
        <v>14906</v>
      </c>
      <c r="D85" s="26">
        <f>('Apr 15'!D84+'May 15'!D84+'Jun 15'!D84)/3</f>
        <v>1766195</v>
      </c>
    </row>
    <row r="86" spans="1:4" ht="16.5" thickBot="1" x14ac:dyDescent="0.3">
      <c r="A86" s="6" t="s">
        <v>76</v>
      </c>
      <c r="B86" s="26">
        <f>('Apr 15'!B85+'May 15'!B85+'Jun 15'!B85)/3</f>
        <v>2934.6666666666665</v>
      </c>
      <c r="C86" s="26">
        <f>('Apr 15'!C85+'May 15'!C85+'Jun 15'!C85)/3</f>
        <v>5577.666666666667</v>
      </c>
      <c r="D86" s="26">
        <f>('Apr 15'!D85+'May 15'!D85+'Jun 15'!D85)/3</f>
        <v>651766.66666666663</v>
      </c>
    </row>
    <row r="87" spans="1:4" ht="16.5" thickBot="1" x14ac:dyDescent="0.3">
      <c r="A87" s="6" t="s">
        <v>77</v>
      </c>
      <c r="B87" s="26">
        <f>('Apr 15'!B86+'May 15'!B86+'Jun 15'!B86)/3</f>
        <v>5807</v>
      </c>
      <c r="C87" s="26">
        <f>('Apr 15'!C86+'May 15'!C86+'Jun 15'!C86)/3</f>
        <v>11518.333333333334</v>
      </c>
      <c r="D87" s="26">
        <f>('Apr 15'!D86+'May 15'!D86+'Jun 15'!D86)/3</f>
        <v>1360266.3333333333</v>
      </c>
    </row>
    <row r="88" spans="1:4" ht="16.5" thickBot="1" x14ac:dyDescent="0.3">
      <c r="A88" s="6" t="s">
        <v>78</v>
      </c>
      <c r="B88" s="26">
        <f>('Apr 15'!B87+'May 15'!B87+'Jun 15'!B87)/3</f>
        <v>1903.6666666666667</v>
      </c>
      <c r="C88" s="26">
        <f>('Apr 15'!C87+'May 15'!C87+'Jun 15'!C87)/3</f>
        <v>3632.3333333333335</v>
      </c>
      <c r="D88" s="26">
        <f>('Apr 15'!D87+'May 15'!D87+'Jun 15'!D87)/3</f>
        <v>438603.33333333331</v>
      </c>
    </row>
    <row r="89" spans="1:4" ht="16.5" thickBot="1" x14ac:dyDescent="0.3">
      <c r="A89" s="6" t="s">
        <v>79</v>
      </c>
      <c r="B89" s="26">
        <f>('Apr 15'!B88+'May 15'!B88+'Jun 15'!B88)/3</f>
        <v>9316.3333333333339</v>
      </c>
      <c r="C89" s="26">
        <f>('Apr 15'!C88+'May 15'!C88+'Jun 15'!C88)/3</f>
        <v>17272.333333333332</v>
      </c>
      <c r="D89" s="26">
        <f>('Apr 15'!D88+'May 15'!D88+'Jun 15'!D88)/3</f>
        <v>2031842.6666666667</v>
      </c>
    </row>
    <row r="90" spans="1:4" ht="16.5" thickBot="1" x14ac:dyDescent="0.3">
      <c r="A90" s="8" t="s">
        <v>48</v>
      </c>
      <c r="B90" s="27">
        <f>SUM(B80:B89)</f>
        <v>56471.999999999993</v>
      </c>
      <c r="C90" s="27">
        <f>SUM(C80:C89)</f>
        <v>108445.33333333333</v>
      </c>
      <c r="D90" s="27">
        <f>SUM(D80:D89)</f>
        <v>12582386.666666666</v>
      </c>
    </row>
    <row r="91" spans="1:4" ht="16.5" thickBot="1" x14ac:dyDescent="0.3">
      <c r="A91" s="22"/>
      <c r="B91" s="23"/>
      <c r="C91" s="23"/>
      <c r="D91" s="24"/>
    </row>
    <row r="92" spans="1:4" ht="16.5" thickBot="1" x14ac:dyDescent="0.3">
      <c r="A92" s="8" t="s">
        <v>80</v>
      </c>
      <c r="B92" s="21"/>
      <c r="C92" s="21"/>
      <c r="D92" s="5"/>
    </row>
    <row r="93" spans="1:4" ht="16.5" thickBot="1" x14ac:dyDescent="0.3">
      <c r="A93" s="6" t="s">
        <v>81</v>
      </c>
      <c r="B93" s="26">
        <f>('Apr 15'!B92+'May 15'!B92+'Jun 15'!B92)/3</f>
        <v>5723.666666666667</v>
      </c>
      <c r="C93" s="26">
        <f>('Apr 15'!C92+'May 15'!C92+'Jun 15'!C92)/3</f>
        <v>10914.666666666666</v>
      </c>
      <c r="D93" s="26">
        <f>('Apr 15'!D92+'May 15'!D92+'Jun 15'!D92)/3</f>
        <v>1276055</v>
      </c>
    </row>
    <row r="94" spans="1:4" ht="16.5" thickBot="1" x14ac:dyDescent="0.3">
      <c r="A94" s="6" t="s">
        <v>82</v>
      </c>
      <c r="B94" s="26">
        <f>('Apr 15'!B93+'May 15'!B93+'Jun 15'!B93)/3</f>
        <v>8128.333333333333</v>
      </c>
      <c r="C94" s="26">
        <f>('Apr 15'!C93+'May 15'!C93+'Jun 15'!C93)/3</f>
        <v>16213.333333333334</v>
      </c>
      <c r="D94" s="26">
        <f>('Apr 15'!D93+'May 15'!D93+'Jun 15'!D93)/3</f>
        <v>1915675</v>
      </c>
    </row>
    <row r="95" spans="1:4" ht="16.5" thickBot="1" x14ac:dyDescent="0.3">
      <c r="A95" s="6" t="s">
        <v>83</v>
      </c>
      <c r="B95" s="26">
        <f>('Apr 15'!B94+'May 15'!B94+'Jun 15'!B94)/3</f>
        <v>4207</v>
      </c>
      <c r="C95" s="26">
        <f>('Apr 15'!C94+'May 15'!C94+'Jun 15'!C94)/3</f>
        <v>8482.3333333333339</v>
      </c>
      <c r="D95" s="26">
        <f>('Apr 15'!D94+'May 15'!D94+'Jun 15'!D94)/3</f>
        <v>1009458</v>
      </c>
    </row>
    <row r="96" spans="1:4" ht="16.5" thickBot="1" x14ac:dyDescent="0.3">
      <c r="A96" s="28" t="s">
        <v>84</v>
      </c>
      <c r="B96" s="26">
        <f>('Apr 15'!B95+'May 15'!B95+'Jun 15'!B95)/3</f>
        <v>2712.3333333333335</v>
      </c>
      <c r="C96" s="26">
        <f>('Apr 15'!C95+'May 15'!C95+'Jun 15'!C95)/3</f>
        <v>4934.666666666667</v>
      </c>
      <c r="D96" s="26">
        <f>('Apr 15'!D95+'May 15'!D95+'Jun 15'!D95)/3</f>
        <v>584148.33333333337</v>
      </c>
    </row>
    <row r="97" spans="1:4" ht="16.5" thickBot="1" x14ac:dyDescent="0.3">
      <c r="A97" s="6" t="s">
        <v>85</v>
      </c>
      <c r="B97" s="26">
        <f>('Apr 15'!B96+'May 15'!B96+'Jun 15'!B96)/3</f>
        <v>5438.666666666667</v>
      </c>
      <c r="C97" s="26">
        <f>('Apr 15'!C96+'May 15'!C96+'Jun 15'!C96)/3</f>
        <v>10992.666666666666</v>
      </c>
      <c r="D97" s="26">
        <f>('Apr 15'!D96+'May 15'!D96+'Jun 15'!D96)/3</f>
        <v>1301255.6666666667</v>
      </c>
    </row>
    <row r="98" spans="1:4" ht="16.5" thickBot="1" x14ac:dyDescent="0.3">
      <c r="A98" s="6" t="s">
        <v>86</v>
      </c>
      <c r="B98" s="26">
        <f>('Apr 15'!B97+'May 15'!B97+'Jun 15'!B97)/3</f>
        <v>1197.3333333333333</v>
      </c>
      <c r="C98" s="26">
        <f>('Apr 15'!C97+'May 15'!C97+'Jun 15'!C97)/3</f>
        <v>2709</v>
      </c>
      <c r="D98" s="26">
        <f>('Apr 15'!D97+'May 15'!D97+'Jun 15'!D97)/3</f>
        <v>321231.33333333331</v>
      </c>
    </row>
    <row r="99" spans="1:4" ht="16.5" thickBot="1" x14ac:dyDescent="0.3">
      <c r="A99" s="6" t="s">
        <v>87</v>
      </c>
      <c r="B99" s="26">
        <f>('Apr 15'!B98+'May 15'!B98+'Jun 15'!B98)/3</f>
        <v>16579</v>
      </c>
      <c r="C99" s="26">
        <f>('Apr 15'!C98+'May 15'!C98+'Jun 15'!C98)/3</f>
        <v>31209</v>
      </c>
      <c r="D99" s="26">
        <f>('Apr 15'!D98+'May 15'!D98+'Jun 15'!D98)/3</f>
        <v>3734015.3333333335</v>
      </c>
    </row>
    <row r="100" spans="1:4" ht="16.5" customHeight="1" thickBot="1" x14ac:dyDescent="0.3">
      <c r="A100" s="29" t="s">
        <v>88</v>
      </c>
      <c r="B100" s="26">
        <f>('Apr 15'!B99+'May 15'!B99+'Jun 15'!B99)/3</f>
        <v>4657</v>
      </c>
      <c r="C100" s="26">
        <f>('Apr 15'!C99+'May 15'!C99+'Jun 15'!C99)/3</f>
        <v>9491.3333333333339</v>
      </c>
      <c r="D100" s="26">
        <f>('Apr 15'!D99+'May 15'!D99+'Jun 15'!D99)/3</f>
        <v>1099899.3333333333</v>
      </c>
    </row>
    <row r="101" spans="1:4" ht="16.5" thickBot="1" x14ac:dyDescent="0.3">
      <c r="A101" s="6" t="s">
        <v>89</v>
      </c>
      <c r="B101" s="26">
        <f>('Apr 15'!B100+'May 15'!B100+'Jun 15'!B100)/3</f>
        <v>6864.666666666667</v>
      </c>
      <c r="C101" s="26">
        <f>('Apr 15'!C100+'May 15'!C100+'Jun 15'!C100)/3</f>
        <v>13625</v>
      </c>
      <c r="D101" s="26">
        <f>('Apr 15'!D100+'May 15'!D100+'Jun 15'!D100)/3</f>
        <v>1604569.6666666667</v>
      </c>
    </row>
    <row r="102" spans="1:4" ht="16.5" thickBot="1" x14ac:dyDescent="0.3">
      <c r="A102" s="8" t="s">
        <v>48</v>
      </c>
      <c r="B102" s="19">
        <f>SUM(B93:B101)</f>
        <v>55507.999999999993</v>
      </c>
      <c r="C102" s="19">
        <f>SUM(C93:C101)</f>
        <v>108571.99999999999</v>
      </c>
      <c r="D102" s="19">
        <f>SUM(D93:D101)</f>
        <v>12846307.666666666</v>
      </c>
    </row>
    <row r="103" spans="1:4" ht="16.5" thickBot="1" x14ac:dyDescent="0.3">
      <c r="A103" s="22"/>
      <c r="B103" s="23"/>
      <c r="C103" s="23"/>
      <c r="D103" s="24"/>
    </row>
    <row r="104" spans="1:4" ht="16.5" thickBot="1" x14ac:dyDescent="0.3">
      <c r="A104" s="1" t="s">
        <v>90</v>
      </c>
      <c r="B104" s="21"/>
      <c r="C104" s="21"/>
      <c r="D104" s="5"/>
    </row>
    <row r="105" spans="1:4" ht="16.5" thickBot="1" x14ac:dyDescent="0.3">
      <c r="A105" s="6" t="s">
        <v>91</v>
      </c>
      <c r="B105" s="30">
        <f>('Apr 15'!B104+'May 15'!B104+'Jun 15'!B104)/3</f>
        <v>4002.6666666666665</v>
      </c>
      <c r="C105" s="30">
        <f>('Apr 15'!C104+'May 15'!C104+'Jun 15'!C104)/3</f>
        <v>8930</v>
      </c>
      <c r="D105" s="30">
        <f>('Apr 15'!D104+'May 15'!D104+'Jun 15'!D104)/3</f>
        <v>1058419</v>
      </c>
    </row>
    <row r="106" spans="1:4" ht="16.5" thickBot="1" x14ac:dyDescent="0.3">
      <c r="A106" s="6" t="s">
        <v>92</v>
      </c>
      <c r="B106" s="30">
        <f>('Apr 15'!B105+'May 15'!B105+'Jun 15'!B105)/3</f>
        <v>5659.666666666667</v>
      </c>
      <c r="C106" s="30">
        <f>('Apr 15'!C105+'May 15'!C105+'Jun 15'!C105)/3</f>
        <v>10852</v>
      </c>
      <c r="D106" s="30">
        <f>('Apr 15'!D105+'May 15'!D105+'Jun 15'!D105)/3</f>
        <v>1275649.3333333333</v>
      </c>
    </row>
    <row r="107" spans="1:4" ht="16.5" thickBot="1" x14ac:dyDescent="0.3">
      <c r="A107" s="6" t="s">
        <v>93</v>
      </c>
      <c r="B107" s="30">
        <f>('Apr 15'!B106+'May 15'!B106+'Jun 15'!B106)/3</f>
        <v>888.66666666666663</v>
      </c>
      <c r="C107" s="30">
        <f>('Apr 15'!C106+'May 15'!C106+'Jun 15'!C106)/3</f>
        <v>1845.3333333333333</v>
      </c>
      <c r="D107" s="30">
        <f>('Apr 15'!D106+'May 15'!D106+'Jun 15'!D106)/3</f>
        <v>226936</v>
      </c>
    </row>
    <row r="108" spans="1:4" ht="16.5" thickBot="1" x14ac:dyDescent="0.3">
      <c r="A108" s="6" t="s">
        <v>94</v>
      </c>
      <c r="B108" s="30">
        <f>('Apr 15'!B107+'May 15'!B107+'Jun 15'!B107)/3</f>
        <v>7690.666666666667</v>
      </c>
      <c r="C108" s="30">
        <f>('Apr 15'!C107+'May 15'!C107+'Jun 15'!C107)/3</f>
        <v>15551</v>
      </c>
      <c r="D108" s="30">
        <f>('Apr 15'!D107+'May 15'!D107+'Jun 15'!D107)/3</f>
        <v>1828192.3333333333</v>
      </c>
    </row>
    <row r="109" spans="1:4" ht="16.5" thickBot="1" x14ac:dyDescent="0.3">
      <c r="A109" s="6" t="s">
        <v>95</v>
      </c>
      <c r="B109" s="30">
        <f>('Apr 15'!B108+'May 15'!B108+'Jun 15'!B108)/3</f>
        <v>4879</v>
      </c>
      <c r="C109" s="30">
        <f>('Apr 15'!C108+'May 15'!C108+'Jun 15'!C108)/3</f>
        <v>10051</v>
      </c>
      <c r="D109" s="30">
        <f>('Apr 15'!D108+'May 15'!D108+'Jun 15'!D108)/3</f>
        <v>1193593.6666666667</v>
      </c>
    </row>
    <row r="110" spans="1:4" ht="16.5" thickBot="1" x14ac:dyDescent="0.3">
      <c r="A110" s="6" t="s">
        <v>96</v>
      </c>
      <c r="B110" s="30">
        <f>('Apr 15'!B109+'May 15'!B109+'Jun 15'!B109)/3</f>
        <v>3724</v>
      </c>
      <c r="C110" s="30">
        <f>('Apr 15'!C109+'May 15'!C109+'Jun 15'!C109)/3</f>
        <v>8008</v>
      </c>
      <c r="D110" s="30">
        <f>('Apr 15'!D109+'May 15'!D109+'Jun 15'!D109)/3</f>
        <v>953127.66666666663</v>
      </c>
    </row>
    <row r="111" spans="1:4" ht="16.5" thickBot="1" x14ac:dyDescent="0.3">
      <c r="A111" s="6" t="s">
        <v>97</v>
      </c>
      <c r="B111" s="30">
        <f>('Apr 15'!B110+'May 15'!B110+'Jun 15'!B110)/3</f>
        <v>9007</v>
      </c>
      <c r="C111" s="30">
        <f>('Apr 15'!C110+'May 15'!C110+'Jun 15'!C110)/3</f>
        <v>18922</v>
      </c>
      <c r="D111" s="30">
        <f>('Apr 15'!D110+'May 15'!D110+'Jun 15'!D110)/3</f>
        <v>2207857</v>
      </c>
    </row>
    <row r="112" spans="1:4" ht="16.5" thickBot="1" x14ac:dyDescent="0.3">
      <c r="A112" s="6" t="s">
        <v>98</v>
      </c>
      <c r="B112" s="30">
        <f>('Apr 15'!B111+'May 15'!B111+'Jun 15'!B111)/3</f>
        <v>5901</v>
      </c>
      <c r="C112" s="30">
        <f>('Apr 15'!C111+'May 15'!C111+'Jun 15'!C111)/3</f>
        <v>12507.333333333334</v>
      </c>
      <c r="D112" s="30">
        <f>('Apr 15'!D111+'May 15'!D111+'Jun 15'!D111)/3</f>
        <v>1460717</v>
      </c>
    </row>
    <row r="113" spans="1:16" ht="16.5" thickBot="1" x14ac:dyDescent="0.3">
      <c r="A113" s="6" t="s">
        <v>99</v>
      </c>
      <c r="B113" s="30">
        <f>('Apr 15'!B112+'May 15'!B112+'Jun 15'!B112)/3</f>
        <v>5375</v>
      </c>
      <c r="C113" s="30">
        <f>('Apr 15'!C112+'May 15'!C112+'Jun 15'!C112)/3</f>
        <v>11493.666666666666</v>
      </c>
      <c r="D113" s="30">
        <f>('Apr 15'!D112+'May 15'!D112+'Jun 15'!D112)/3</f>
        <v>1346587</v>
      </c>
    </row>
    <row r="114" spans="1:16" ht="16.5" thickBot="1" x14ac:dyDescent="0.3">
      <c r="A114" s="6" t="s">
        <v>100</v>
      </c>
      <c r="B114" s="30">
        <f>('Apr 15'!B113+'May 15'!B113+'Jun 15'!B113)/3</f>
        <v>7860</v>
      </c>
      <c r="C114" s="30">
        <f>('Apr 15'!C113+'May 15'!C113+'Jun 15'!C113)/3</f>
        <v>15104.666666666666</v>
      </c>
      <c r="D114" s="30">
        <f>('Apr 15'!D113+'May 15'!D113+'Jun 15'!D113)/3</f>
        <v>1797790</v>
      </c>
    </row>
    <row r="115" spans="1:16" ht="16.5" thickBot="1" x14ac:dyDescent="0.3">
      <c r="A115" s="6" t="s">
        <v>101</v>
      </c>
      <c r="B115" s="30">
        <f>('Apr 15'!B114+'May 15'!B114+'Jun 15'!B114)/3</f>
        <v>8912</v>
      </c>
      <c r="C115" s="30">
        <f>('Apr 15'!C114+'May 15'!C114+'Jun 15'!C114)/3</f>
        <v>19057.333333333332</v>
      </c>
      <c r="D115" s="30">
        <f>('Apr 15'!D114+'May 15'!D114+'Jun 15'!D114)/3</f>
        <v>2236319.6666666665</v>
      </c>
    </row>
    <row r="116" spans="1:16" ht="16.5" thickBot="1" x14ac:dyDescent="0.3">
      <c r="A116" s="6" t="s">
        <v>102</v>
      </c>
      <c r="B116" s="30">
        <f>('Apr 15'!B115+'May 15'!B115+'Jun 15'!B115)/3</f>
        <v>16901</v>
      </c>
      <c r="C116" s="30">
        <f>('Apr 15'!C115+'May 15'!C115+'Jun 15'!C115)/3</f>
        <v>34326</v>
      </c>
      <c r="D116" s="30">
        <f>('Apr 15'!D115+'May 15'!D115+'Jun 15'!D115)/3</f>
        <v>4102721</v>
      </c>
    </row>
    <row r="117" spans="1:16" ht="16.5" thickBot="1" x14ac:dyDescent="0.3">
      <c r="A117" s="6" t="s">
        <v>103</v>
      </c>
      <c r="B117" s="30">
        <f>('Apr 15'!B116+'May 15'!B116+'Jun 15'!B116)/3</f>
        <v>5757.666666666667</v>
      </c>
      <c r="C117" s="30">
        <f>('Apr 15'!C116+'May 15'!C116+'Jun 15'!C116)/3</f>
        <v>12238.666666666666</v>
      </c>
      <c r="D117" s="30">
        <f>('Apr 15'!D116+'May 15'!D116+'Jun 15'!D116)/3</f>
        <v>1446489.3333333333</v>
      </c>
    </row>
    <row r="118" spans="1:16" ht="16.5" thickBot="1" x14ac:dyDescent="0.3">
      <c r="A118" s="6" t="s">
        <v>104</v>
      </c>
      <c r="B118" s="30">
        <f>('Apr 15'!B117+'May 15'!B117+'Jun 15'!B117)/3</f>
        <v>8722.3333333333339</v>
      </c>
      <c r="C118" s="30">
        <f>('Apr 15'!C117+'May 15'!C117+'Jun 15'!C117)/3</f>
        <v>17339.666666666668</v>
      </c>
      <c r="D118" s="30">
        <f>('Apr 15'!D117+'May 15'!D117+'Jun 15'!D117)/3</f>
        <v>2056058.6666666667</v>
      </c>
    </row>
    <row r="119" spans="1:16" ht="16.5" thickBot="1" x14ac:dyDescent="0.3">
      <c r="A119" s="8" t="s">
        <v>48</v>
      </c>
      <c r="B119" s="19">
        <f>SUM(B105:B118)</f>
        <v>95280.666666666672</v>
      </c>
      <c r="C119" s="19">
        <f>SUM(C105:C118)</f>
        <v>196226.66666666666</v>
      </c>
      <c r="D119" s="19">
        <f>SUM(D105:D118)</f>
        <v>23190457.666666664</v>
      </c>
    </row>
    <row r="120" spans="1:16" ht="16.5" thickBot="1" x14ac:dyDescent="0.3">
      <c r="A120" s="22"/>
      <c r="B120" s="23"/>
      <c r="C120" s="23"/>
      <c r="D120" s="24"/>
    </row>
    <row r="121" spans="1:16" ht="16.5" thickBot="1" x14ac:dyDescent="0.3">
      <c r="A121" s="3" t="s">
        <v>105</v>
      </c>
      <c r="B121" s="21"/>
      <c r="C121" s="25"/>
      <c r="D121" s="16"/>
    </row>
    <row r="122" spans="1:16" ht="16.5" thickBot="1" x14ac:dyDescent="0.3">
      <c r="A122" s="6" t="s">
        <v>106</v>
      </c>
      <c r="B122" s="18">
        <f>('Apr 15'!B121+'May 15'!B121+'Jun 15'!B121)/3</f>
        <v>1750</v>
      </c>
      <c r="C122" s="18">
        <f>('Apr 15'!C121+'May 15'!C121+'Jun 15'!C121)/3</f>
        <v>3710.3333333333335</v>
      </c>
      <c r="D122" s="18">
        <f>('Apr 15'!D121+'May 15'!D121+'Jun 15'!D121)/3</f>
        <v>442498.33333333331</v>
      </c>
      <c r="F122" s="410"/>
      <c r="G122" s="410"/>
      <c r="H122" s="410"/>
      <c r="I122" s="410"/>
      <c r="J122" s="410"/>
      <c r="K122" s="410"/>
      <c r="L122" s="410"/>
      <c r="M122" s="410"/>
      <c r="N122" s="410"/>
      <c r="O122" s="410"/>
      <c r="P122" s="410"/>
    </row>
    <row r="123" spans="1:16" ht="16.5" thickBot="1" x14ac:dyDescent="0.3">
      <c r="A123" s="6" t="s">
        <v>107</v>
      </c>
      <c r="B123" s="18">
        <f>('Apr 15'!B122+'May 15'!B122+'Jun 15'!B122)/3</f>
        <v>9553.6666666666661</v>
      </c>
      <c r="C123" s="18">
        <f>('Apr 15'!C122+'May 15'!C122+'Jun 15'!C122)/3</f>
        <v>18150</v>
      </c>
      <c r="D123" s="18">
        <f>('Apr 15'!D122+'May 15'!D122+'Jun 15'!D122)/3</f>
        <v>2155681.6666666665</v>
      </c>
      <c r="F123" s="410"/>
      <c r="G123" s="410"/>
      <c r="H123" s="410"/>
      <c r="I123" s="410"/>
      <c r="J123" s="410"/>
      <c r="K123" s="410"/>
      <c r="L123" s="410"/>
      <c r="M123" s="410"/>
      <c r="N123" s="410"/>
      <c r="O123" s="410"/>
      <c r="P123" s="410"/>
    </row>
    <row r="124" spans="1:16" ht="16.5" thickBot="1" x14ac:dyDescent="0.3">
      <c r="A124" s="6" t="s">
        <v>108</v>
      </c>
      <c r="B124" s="18">
        <f>('Apr 15'!B123+'May 15'!B123+'Jun 15'!B123)/3</f>
        <v>1535.6666666666667</v>
      </c>
      <c r="C124" s="18">
        <f>('Apr 15'!C123+'May 15'!C123+'Jun 15'!C123)/3</f>
        <v>2944.3333333333335</v>
      </c>
      <c r="D124" s="18">
        <f>('Apr 15'!D123+'May 15'!D123+'Jun 15'!D123)/3</f>
        <v>348249</v>
      </c>
      <c r="F124" s="410"/>
      <c r="G124" s="410"/>
      <c r="H124" s="410"/>
      <c r="I124" s="410"/>
      <c r="J124" s="410"/>
      <c r="K124" s="410"/>
      <c r="L124" s="410"/>
      <c r="M124" s="410"/>
      <c r="N124" s="410"/>
      <c r="O124" s="410"/>
      <c r="P124" s="410"/>
    </row>
    <row r="125" spans="1:16" ht="16.5" thickBot="1" x14ac:dyDescent="0.3">
      <c r="A125" s="6" t="s">
        <v>109</v>
      </c>
      <c r="B125" s="18">
        <f>('Apr 15'!B124+'May 15'!B124+'Jun 15'!B124)/3</f>
        <v>8468.6666666666661</v>
      </c>
      <c r="C125" s="18">
        <f>('Apr 15'!C124+'May 15'!C124+'Jun 15'!C124)/3</f>
        <v>14241.666666666666</v>
      </c>
      <c r="D125" s="18">
        <f>('Apr 15'!D124+'May 15'!D124+'Jun 15'!D124)/3</f>
        <v>1700802</v>
      </c>
      <c r="F125" s="410"/>
      <c r="G125" s="410"/>
      <c r="H125" s="410"/>
      <c r="I125" s="410"/>
      <c r="J125" s="410"/>
      <c r="K125" s="410"/>
      <c r="L125" s="410"/>
      <c r="M125" s="410"/>
      <c r="N125" s="410"/>
      <c r="O125" s="410"/>
      <c r="P125" s="410"/>
    </row>
    <row r="126" spans="1:16" ht="16.5" thickBot="1" x14ac:dyDescent="0.3">
      <c r="A126" s="6" t="s">
        <v>110</v>
      </c>
      <c r="B126" s="18">
        <f>('Apr 15'!B125+'May 15'!B125+'Jun 15'!B125)/3</f>
        <v>11193.333333333334</v>
      </c>
      <c r="C126" s="18">
        <f>('Apr 15'!C125+'May 15'!C125+'Jun 15'!C125)/3</f>
        <v>22707.333333333332</v>
      </c>
      <c r="D126" s="18">
        <f>('Apr 15'!D125+'May 15'!D125+'Jun 15'!D125)/3</f>
        <v>2687744</v>
      </c>
      <c r="F126" s="410"/>
      <c r="G126" s="410"/>
      <c r="H126" s="410"/>
      <c r="I126" s="279"/>
      <c r="J126" s="410"/>
      <c r="K126" s="410"/>
      <c r="L126" s="410"/>
      <c r="M126" s="410"/>
      <c r="N126" s="410"/>
      <c r="O126" s="410"/>
      <c r="P126" s="410"/>
    </row>
    <row r="127" spans="1:16" ht="16.5" thickBot="1" x14ac:dyDescent="0.3">
      <c r="A127" s="6" t="s">
        <v>111</v>
      </c>
      <c r="B127" s="18">
        <f>('Apr 15'!B126+'May 15'!B126+'Jun 15'!B126)/3</f>
        <v>9654.6666666666661</v>
      </c>
      <c r="C127" s="18">
        <f>('Apr 15'!C126+'May 15'!C126+'Jun 15'!C126)/3</f>
        <v>19017.333333333332</v>
      </c>
      <c r="D127" s="18">
        <f>('Apr 15'!D126+'May 15'!D126+'Jun 15'!D126)/3</f>
        <v>2236149.6666666665</v>
      </c>
      <c r="F127" s="410"/>
      <c r="G127" s="410"/>
      <c r="H127" s="410"/>
      <c r="I127" s="279"/>
      <c r="J127" s="410"/>
      <c r="K127" s="410"/>
      <c r="L127" s="410"/>
      <c r="M127" s="410"/>
      <c r="N127" s="410"/>
      <c r="O127" s="410"/>
      <c r="P127" s="410"/>
    </row>
    <row r="128" spans="1:16" ht="16.5" thickBot="1" x14ac:dyDescent="0.3">
      <c r="A128" s="6" t="s">
        <v>112</v>
      </c>
      <c r="B128" s="18">
        <f>('Apr 15'!B127+'May 15'!B127+'Jun 15'!B127)/3</f>
        <v>7734.333333333333</v>
      </c>
      <c r="C128" s="18">
        <f>('Apr 15'!C127+'May 15'!C127+'Jun 15'!C127)/3</f>
        <v>15764</v>
      </c>
      <c r="D128" s="18">
        <f>('Apr 15'!D127+'May 15'!D127+'Jun 15'!D127)/3</f>
        <v>1877536</v>
      </c>
      <c r="F128" s="410"/>
      <c r="G128" s="410"/>
      <c r="H128" s="410"/>
      <c r="I128" s="411"/>
      <c r="J128" s="410"/>
      <c r="K128" s="410"/>
      <c r="L128" s="410"/>
      <c r="M128" s="410"/>
      <c r="N128" s="410"/>
      <c r="O128" s="410"/>
      <c r="P128" s="410"/>
    </row>
    <row r="129" spans="1:16" ht="15" customHeight="1" thickBot="1" x14ac:dyDescent="0.3">
      <c r="A129" s="29" t="s">
        <v>113</v>
      </c>
      <c r="B129" s="18">
        <f>('Apr 15'!B128+'May 15'!B128+'Jun 15'!B128)/3</f>
        <v>14383.333333333334</v>
      </c>
      <c r="C129" s="18">
        <f>('Apr 15'!C128+'May 15'!C128+'Jun 15'!C128)/3</f>
        <v>27008.666666666668</v>
      </c>
      <c r="D129" s="18">
        <f>('Apr 15'!D128+'May 15'!D128+'Jun 15'!D128)/3</f>
        <v>3193103</v>
      </c>
      <c r="F129" s="410"/>
      <c r="G129" s="410"/>
      <c r="H129" s="410"/>
      <c r="I129" s="410"/>
      <c r="J129" s="410"/>
      <c r="K129" s="410"/>
      <c r="L129" s="410"/>
      <c r="M129" s="410"/>
      <c r="N129" s="410"/>
      <c r="O129" s="410"/>
      <c r="P129" s="410"/>
    </row>
    <row r="130" spans="1:16" ht="16.5" thickBot="1" x14ac:dyDescent="0.3">
      <c r="A130" s="8" t="s">
        <v>48</v>
      </c>
      <c r="B130" s="19">
        <f>SUM(B122:B129)</f>
        <v>64273.666666666672</v>
      </c>
      <c r="C130" s="19">
        <f>SUM(C122:C129)</f>
        <v>123543.66666666666</v>
      </c>
      <c r="D130" s="19">
        <f>SUM(D122:D129)</f>
        <v>14641763.666666666</v>
      </c>
      <c r="F130" s="410"/>
      <c r="G130" s="410"/>
      <c r="H130" s="410"/>
      <c r="I130" s="411"/>
      <c r="J130" s="410"/>
      <c r="K130" s="410"/>
      <c r="L130" s="410"/>
      <c r="M130" s="410"/>
      <c r="N130" s="410"/>
      <c r="O130" s="410"/>
      <c r="P130" s="410"/>
    </row>
    <row r="131" spans="1:16" ht="16.5" thickBot="1" x14ac:dyDescent="0.3">
      <c r="A131" s="22"/>
      <c r="B131" s="23"/>
      <c r="C131" s="23"/>
      <c r="D131" s="24"/>
    </row>
    <row r="132" spans="1:16" ht="16.5" thickBot="1" x14ac:dyDescent="0.3">
      <c r="A132" s="1" t="s">
        <v>114</v>
      </c>
      <c r="B132" s="27">
        <f>SUM(B130+B119+B102+B90+B77+B68+B58+B48+B32+B16)</f>
        <v>667571.33333333337</v>
      </c>
      <c r="C132" s="27">
        <f>SUM(C130+C119+C102+C90+C77+C68+C58+C48+C32+C16)</f>
        <v>1314521.6666666667</v>
      </c>
      <c r="D132" s="27">
        <f>SUM(D130+D119+D102+D90+D77+D68+D58+D48+D32+D16)</f>
        <v>154924914.33333334</v>
      </c>
      <c r="E132" s="278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2" tint="-0.749992370372631"/>
  </sheetPr>
  <dimension ref="A1:P132"/>
  <sheetViews>
    <sheetView workbookViewId="0">
      <selection activeCell="D31" sqref="D31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2.7109375" bestFit="1" customWidth="1"/>
    <col min="4" max="4" width="16" bestFit="1" customWidth="1"/>
  </cols>
  <sheetData>
    <row r="1" spans="1:4" ht="15.75" x14ac:dyDescent="0.25">
      <c r="A1" s="603" t="s">
        <v>0</v>
      </c>
      <c r="B1" s="603"/>
      <c r="C1" s="603"/>
      <c r="D1" s="603"/>
    </row>
    <row r="2" spans="1:4" ht="15.75" x14ac:dyDescent="0.25">
      <c r="A2" s="603" t="s">
        <v>1</v>
      </c>
      <c r="B2" s="603"/>
      <c r="C2" s="603"/>
      <c r="D2" s="603"/>
    </row>
    <row r="3" spans="1:4" ht="18" x14ac:dyDescent="0.25">
      <c r="A3" s="604" t="s">
        <v>115</v>
      </c>
      <c r="B3" s="604"/>
      <c r="C3" s="604"/>
      <c r="D3" s="604"/>
    </row>
    <row r="4" spans="1:4" ht="15.75" x14ac:dyDescent="0.25">
      <c r="A4" s="603" t="s">
        <v>116</v>
      </c>
      <c r="B4" s="603"/>
      <c r="C4" s="603"/>
      <c r="D4" s="603"/>
    </row>
    <row r="5" spans="1:4" ht="16.5" thickBot="1" x14ac:dyDescent="0.3">
      <c r="A5" s="605" t="s">
        <v>148</v>
      </c>
      <c r="B5" s="605"/>
      <c r="C5" s="605"/>
      <c r="D5" s="605"/>
    </row>
    <row r="6" spans="1:4" ht="32.25" thickBot="1" x14ac:dyDescent="0.3">
      <c r="A6" s="1"/>
      <c r="B6" s="31" t="s">
        <v>2</v>
      </c>
      <c r="C6" s="32" t="s">
        <v>3</v>
      </c>
      <c r="D6" s="2" t="s">
        <v>4</v>
      </c>
    </row>
    <row r="7" spans="1:4" ht="16.5" thickBot="1" x14ac:dyDescent="0.3">
      <c r="A7" s="3" t="s">
        <v>7</v>
      </c>
      <c r="B7" s="4"/>
      <c r="C7" s="4"/>
      <c r="D7" s="5"/>
    </row>
    <row r="8" spans="1:4" ht="16.5" thickBot="1" x14ac:dyDescent="0.3">
      <c r="A8" s="6" t="s">
        <v>10</v>
      </c>
      <c r="B8" s="7">
        <f>('Jul 15'!B7+'Ago 15'!B7+'Sep 15'!B7)/3</f>
        <v>8067.666666666667</v>
      </c>
      <c r="C8" s="7">
        <f>('Jul 15'!C7+'Ago 15'!C7+'Sep 15'!C7)/3</f>
        <v>16491.333333333332</v>
      </c>
      <c r="D8" s="7">
        <f>('Jul 15'!D7+'Ago 15'!D7+'Sep 15'!D7)/3</f>
        <v>2091123</v>
      </c>
    </row>
    <row r="9" spans="1:4" ht="16.5" thickBot="1" x14ac:dyDescent="0.3">
      <c r="A9" s="6" t="s">
        <v>11</v>
      </c>
      <c r="B9" s="7">
        <f>('Jul 15'!B8+'Ago 15'!B8+'Sep 15'!B8)/3</f>
        <v>5733.333333333333</v>
      </c>
      <c r="C9" s="7">
        <f>('Jul 15'!C8+'Ago 15'!C8+'Sep 15'!C8)/3</f>
        <v>11205.333333333334</v>
      </c>
      <c r="D9" s="7">
        <f>('Jul 15'!D8+'Ago 15'!D8+'Sep 15'!D8)/3</f>
        <v>1460930.3333333333</v>
      </c>
    </row>
    <row r="10" spans="1:4" ht="16.5" thickBot="1" x14ac:dyDescent="0.3">
      <c r="A10" s="6" t="s">
        <v>12</v>
      </c>
      <c r="B10" s="7">
        <f>('Jul 15'!B9+'Ago 15'!B9+'Sep 15'!B9)/3</f>
        <v>6507</v>
      </c>
      <c r="C10" s="7">
        <f>('Jul 15'!C9+'Ago 15'!C9+'Sep 15'!C9)/3</f>
        <v>12301.666666666666</v>
      </c>
      <c r="D10" s="7">
        <f>('Jul 15'!D9+'Ago 15'!D9+'Sep 15'!D9)/3</f>
        <v>1608741</v>
      </c>
    </row>
    <row r="11" spans="1:4" ht="16.5" thickBot="1" x14ac:dyDescent="0.3">
      <c r="A11" s="6" t="s">
        <v>13</v>
      </c>
      <c r="B11" s="7">
        <f>('Jul 15'!B10+'Ago 15'!B10+'Sep 15'!B10)/3</f>
        <v>8480</v>
      </c>
      <c r="C11" s="7">
        <f>('Jul 15'!C10+'Ago 15'!C10+'Sep 15'!C10)/3</f>
        <v>16533.666666666668</v>
      </c>
      <c r="D11" s="7">
        <f>('Jul 15'!D10+'Ago 15'!D10+'Sep 15'!D10)/3</f>
        <v>2112714</v>
      </c>
    </row>
    <row r="12" spans="1:4" ht="16.5" thickBot="1" x14ac:dyDescent="0.3">
      <c r="A12" s="6" t="s">
        <v>14</v>
      </c>
      <c r="B12" s="7">
        <f>('Jul 15'!B11+'Ago 15'!B11+'Sep 15'!B11)/3</f>
        <v>2140.6666666666665</v>
      </c>
      <c r="C12" s="7">
        <f>('Jul 15'!C11+'Ago 15'!C11+'Sep 15'!C11)/3</f>
        <v>4408</v>
      </c>
      <c r="D12" s="7">
        <f>('Jul 15'!D11+'Ago 15'!D11+'Sep 15'!D11)/3</f>
        <v>567247.33333333337</v>
      </c>
    </row>
    <row r="13" spans="1:4" ht="16.5" thickBot="1" x14ac:dyDescent="0.3">
      <c r="A13" s="6" t="s">
        <v>15</v>
      </c>
      <c r="B13" s="7">
        <f>('Jul 15'!B12+'Ago 15'!B12+'Sep 15'!B12)/3</f>
        <v>8590</v>
      </c>
      <c r="C13" s="7">
        <f>('Jul 15'!C12+'Ago 15'!C12+'Sep 15'!C12)/3</f>
        <v>17709.333333333332</v>
      </c>
      <c r="D13" s="7">
        <f>('Jul 15'!D12+'Ago 15'!D12+'Sep 15'!D12)/3</f>
        <v>2262060.3333333335</v>
      </c>
    </row>
    <row r="14" spans="1:4" ht="16.5" thickBot="1" x14ac:dyDescent="0.3">
      <c r="A14" s="6" t="s">
        <v>16</v>
      </c>
      <c r="B14" s="7">
        <f>('Jul 15'!B13+'Ago 15'!B13+'Sep 15'!B13)/3</f>
        <v>3100</v>
      </c>
      <c r="C14" s="7">
        <f>('Jul 15'!C13+'Ago 15'!C13+'Sep 15'!C13)/3</f>
        <v>5806</v>
      </c>
      <c r="D14" s="7">
        <f>('Jul 15'!D13+'Ago 15'!D13+'Sep 15'!D13)/3</f>
        <v>742481.66666666663</v>
      </c>
    </row>
    <row r="15" spans="1:4" ht="16.5" thickBot="1" x14ac:dyDescent="0.3">
      <c r="A15" s="6" t="s">
        <v>17</v>
      </c>
      <c r="B15" s="7">
        <f>('Jul 15'!B14+'Ago 15'!B14+'Sep 15'!B14)/3</f>
        <v>9960</v>
      </c>
      <c r="C15" s="7">
        <f>('Jul 15'!C14+'Ago 15'!C14+'Sep 15'!C14)/3</f>
        <v>19388.666666666668</v>
      </c>
      <c r="D15" s="7">
        <f>('Jul 15'!D14+'Ago 15'!D14+'Sep 15'!D14)/3</f>
        <v>2523294.6666666665</v>
      </c>
    </row>
    <row r="16" spans="1:4" ht="16.5" thickBot="1" x14ac:dyDescent="0.3">
      <c r="A16" s="8" t="s">
        <v>18</v>
      </c>
      <c r="B16" s="9">
        <f>SUM(B8:B15)</f>
        <v>52578.666666666672</v>
      </c>
      <c r="C16" s="9">
        <f>SUM(C8:C15)</f>
        <v>103844</v>
      </c>
      <c r="D16" s="9">
        <f>SUM(D8:D15)</f>
        <v>13368592.333333332</v>
      </c>
    </row>
    <row r="17" spans="1:4" ht="16.5" thickBot="1" x14ac:dyDescent="0.3">
      <c r="A17" s="10"/>
      <c r="B17" s="11"/>
      <c r="C17" s="11"/>
      <c r="D17" s="12"/>
    </row>
    <row r="18" spans="1:4" ht="16.5" thickBot="1" x14ac:dyDescent="0.3">
      <c r="A18" s="13" t="s">
        <v>19</v>
      </c>
      <c r="B18" s="14"/>
      <c r="C18" s="15"/>
      <c r="D18" s="16"/>
    </row>
    <row r="19" spans="1:4" ht="16.5" thickBot="1" x14ac:dyDescent="0.3">
      <c r="A19" s="17" t="s">
        <v>20</v>
      </c>
      <c r="B19" s="18">
        <f>('Jul 15'!B18+'Ago 15'!B18+'Sep 15'!B18)/3</f>
        <v>14635</v>
      </c>
      <c r="C19" s="18">
        <f>('Jul 15'!C18+'Ago 15'!C18+'Sep 15'!C18)/3</f>
        <v>26770.333333333332</v>
      </c>
      <c r="D19" s="18">
        <f>('Jul 15'!D18+'Ago 15'!D18+'Sep 15'!D18)/3</f>
        <v>3506339</v>
      </c>
    </row>
    <row r="20" spans="1:4" ht="16.5" thickBot="1" x14ac:dyDescent="0.3">
      <c r="A20" s="17" t="s">
        <v>21</v>
      </c>
      <c r="B20" s="18">
        <f>('Jul 15'!B19+'Ago 15'!B19+'Sep 15'!B19)/3</f>
        <v>7376.333333333333</v>
      </c>
      <c r="C20" s="18">
        <f>('Jul 15'!C19+'Ago 15'!C19+'Sep 15'!C19)/3</f>
        <v>13149</v>
      </c>
      <c r="D20" s="18">
        <f>('Jul 15'!D19+'Ago 15'!D19+'Sep 15'!D19)/3</f>
        <v>1730424.3333333333</v>
      </c>
    </row>
    <row r="21" spans="1:4" ht="16.5" thickBot="1" x14ac:dyDescent="0.3">
      <c r="A21" s="6" t="s">
        <v>22</v>
      </c>
      <c r="B21" s="18">
        <f>('Jul 15'!B20+'Ago 15'!B20+'Sep 15'!B20)/3</f>
        <v>5945</v>
      </c>
      <c r="C21" s="18">
        <f>('Jul 15'!C20+'Ago 15'!C20+'Sep 15'!C20)/3</f>
        <v>11250.333333333334</v>
      </c>
      <c r="D21" s="18">
        <f>('Jul 15'!D20+'Ago 15'!D20+'Sep 15'!D20)/3</f>
        <v>1453958.3333333333</v>
      </c>
    </row>
    <row r="22" spans="1:4" ht="16.5" thickBot="1" x14ac:dyDescent="0.3">
      <c r="A22" s="6" t="s">
        <v>23</v>
      </c>
      <c r="B22" s="18">
        <f>('Jul 15'!B21+'Ago 15'!B21+'Sep 15'!B21)/3</f>
        <v>7456.333333333333</v>
      </c>
      <c r="C22" s="18">
        <f>('Jul 15'!C21+'Ago 15'!C21+'Sep 15'!C21)/3</f>
        <v>14471</v>
      </c>
      <c r="D22" s="18">
        <f>('Jul 15'!D21+'Ago 15'!D21+'Sep 15'!D21)/3</f>
        <v>1845137.3333333333</v>
      </c>
    </row>
    <row r="23" spans="1:4" ht="16.5" thickBot="1" x14ac:dyDescent="0.3">
      <c r="A23" s="6" t="s">
        <v>24</v>
      </c>
      <c r="B23" s="18">
        <f>('Jul 15'!B22+'Ago 15'!B22+'Sep 15'!B22)/3</f>
        <v>4849</v>
      </c>
      <c r="C23" s="18">
        <f>('Jul 15'!C22+'Ago 15'!C22+'Sep 15'!C22)/3</f>
        <v>9688.6666666666661</v>
      </c>
      <c r="D23" s="18">
        <f>('Jul 15'!D22+'Ago 15'!D22+'Sep 15'!D22)/3</f>
        <v>1235756</v>
      </c>
    </row>
    <row r="24" spans="1:4" ht="16.5" thickBot="1" x14ac:dyDescent="0.3">
      <c r="A24" s="6" t="s">
        <v>25</v>
      </c>
      <c r="B24" s="18">
        <f>('Jul 15'!B23+'Ago 15'!B23+'Sep 15'!B23)/3</f>
        <v>3372.6666666666665</v>
      </c>
      <c r="C24" s="18">
        <f>('Jul 15'!C23+'Ago 15'!C23+'Sep 15'!C23)/3</f>
        <v>6714</v>
      </c>
      <c r="D24" s="18">
        <f>('Jul 15'!D23+'Ago 15'!D23+'Sep 15'!D23)/3</f>
        <v>869060</v>
      </c>
    </row>
    <row r="25" spans="1:4" ht="16.5" thickBot="1" x14ac:dyDescent="0.3">
      <c r="A25" s="6" t="s">
        <v>26</v>
      </c>
      <c r="B25" s="18">
        <f>('Jul 15'!B24+'Ago 15'!B24+'Sep 15'!B24)/3</f>
        <v>8604.3333333333339</v>
      </c>
      <c r="C25" s="18">
        <f>('Jul 15'!C24+'Ago 15'!C24+'Sep 15'!C24)/3</f>
        <v>16501</v>
      </c>
      <c r="D25" s="18">
        <f>('Jul 15'!D24+'Ago 15'!D24+'Sep 15'!D24)/3</f>
        <v>2135850.3333333335</v>
      </c>
    </row>
    <row r="26" spans="1:4" ht="16.5" thickBot="1" x14ac:dyDescent="0.3">
      <c r="A26" s="6" t="s">
        <v>27</v>
      </c>
      <c r="B26" s="18">
        <f>('Jul 15'!B25+'Ago 15'!B25+'Sep 15'!B25)/3</f>
        <v>7742.333333333333</v>
      </c>
      <c r="C26" s="18">
        <f>('Jul 15'!C25+'Ago 15'!C25+'Sep 15'!C25)/3</f>
        <v>15723.666666666666</v>
      </c>
      <c r="D26" s="18">
        <f>('Jul 15'!D25+'Ago 15'!D25+'Sep 15'!D25)/3</f>
        <v>2035514</v>
      </c>
    </row>
    <row r="27" spans="1:4" ht="16.5" thickBot="1" x14ac:dyDescent="0.3">
      <c r="A27" s="6" t="s">
        <v>28</v>
      </c>
      <c r="B27" s="18">
        <f>('Jul 15'!B26+'Ago 15'!B26+'Sep 15'!B26)/3</f>
        <v>9766</v>
      </c>
      <c r="C27" s="18">
        <f>('Jul 15'!C26+'Ago 15'!C26+'Sep 15'!C26)/3</f>
        <v>18508.666666666668</v>
      </c>
      <c r="D27" s="18">
        <f>('Jul 15'!D26+'Ago 15'!D26+'Sep 15'!D26)/3</f>
        <v>2380646.3333333335</v>
      </c>
    </row>
    <row r="28" spans="1:4" ht="16.5" thickBot="1" x14ac:dyDescent="0.3">
      <c r="A28" s="6" t="s">
        <v>29</v>
      </c>
      <c r="B28" s="18">
        <f>('Jul 15'!B27+'Ago 15'!B27+'Sep 15'!B27)/3</f>
        <v>7031</v>
      </c>
      <c r="C28" s="18">
        <f>('Jul 15'!C27+'Ago 15'!C27+'Sep 15'!C27)/3</f>
        <v>14601</v>
      </c>
      <c r="D28" s="18">
        <f>('Jul 15'!D27+'Ago 15'!D27+'Sep 15'!D28)/3</f>
        <v>1720896.6666666667</v>
      </c>
    </row>
    <row r="29" spans="1:4" ht="16.5" thickBot="1" x14ac:dyDescent="0.3">
      <c r="A29" s="6" t="s">
        <v>30</v>
      </c>
      <c r="B29" s="18">
        <f>('Jul 15'!B28+'Ago 15'!B28+'Sep 15'!B28)/3</f>
        <v>5643.666666666667</v>
      </c>
      <c r="C29" s="18">
        <f>('Jul 15'!C28+'Ago 15'!C28+'Sep 15'!C28)/3</f>
        <v>11254.333333333334</v>
      </c>
      <c r="D29" s="18">
        <f>('Jul 15'!D28+'Ago 15'!D28+'Sep 15'!D29)/3</f>
        <v>1421328.6666666667</v>
      </c>
    </row>
    <row r="30" spans="1:4" ht="16.5" thickBot="1" x14ac:dyDescent="0.3">
      <c r="A30" s="6" t="s">
        <v>31</v>
      </c>
      <c r="B30" s="18">
        <f>('Jul 15'!B29+'Ago 15'!B29+'Sep 15'!B29)/3</f>
        <v>5342.666666666667</v>
      </c>
      <c r="C30" s="18">
        <f>('Jul 15'!C29+'Ago 15'!C29+'Sep 15'!C29)/3</f>
        <v>10766.666666666666</v>
      </c>
      <c r="D30" s="18">
        <f>('Jul 15'!D29+'Ago 15'!D29+'Sep 15'!D30)/3</f>
        <v>1100991.6666666667</v>
      </c>
    </row>
    <row r="31" spans="1:4" ht="16.5" thickBot="1" x14ac:dyDescent="0.3">
      <c r="A31" s="6" t="s">
        <v>32</v>
      </c>
      <c r="B31" s="18">
        <f>('Jul 15'!B30+'Ago 15'!B30+'Sep 15'!B30)/3</f>
        <v>1991.3333333333333</v>
      </c>
      <c r="C31" s="18">
        <f>('Jul 15'!C30+'Ago 15'!C30+'Sep 15'!C30)/3</f>
        <v>3960.3333333333335</v>
      </c>
      <c r="D31" s="18">
        <f>('Jul 15'!D30+'Ago 15'!D30+'Sep 15'!D31)/3</f>
        <v>7926435.333333333</v>
      </c>
    </row>
    <row r="32" spans="1:4" ht="16.5" thickBot="1" x14ac:dyDescent="0.3">
      <c r="A32" s="8" t="s">
        <v>33</v>
      </c>
      <c r="B32" s="19">
        <f>SUM(B19:B31)</f>
        <v>89755.666666666672</v>
      </c>
      <c r="C32" s="19">
        <f>SUM(C19:C31)</f>
        <v>173359</v>
      </c>
      <c r="D32" s="19">
        <f>SUM(D19:D31)</f>
        <v>29362338.000000004</v>
      </c>
    </row>
    <row r="33" spans="1:5" ht="16.5" thickBot="1" x14ac:dyDescent="0.3">
      <c r="A33" s="10"/>
      <c r="B33" s="20"/>
      <c r="C33" s="20"/>
      <c r="D33" s="12"/>
      <c r="E33" s="277"/>
    </row>
    <row r="34" spans="1:5" ht="16.5" thickBot="1" x14ac:dyDescent="0.3">
      <c r="A34" s="3" t="s">
        <v>34</v>
      </c>
      <c r="B34" s="21"/>
      <c r="C34" s="21"/>
      <c r="D34" s="5"/>
    </row>
    <row r="35" spans="1:5" ht="16.5" thickBot="1" x14ac:dyDescent="0.3">
      <c r="A35" s="6" t="s">
        <v>35</v>
      </c>
      <c r="B35" s="18">
        <v>0</v>
      </c>
      <c r="C35" s="18">
        <v>0</v>
      </c>
      <c r="D35" s="18">
        <v>0</v>
      </c>
    </row>
    <row r="36" spans="1:5" ht="16.5" thickBot="1" x14ac:dyDescent="0.3">
      <c r="A36" s="6" t="s">
        <v>36</v>
      </c>
      <c r="B36" s="18">
        <f>('Jul 15'!B34+'Ago 15'!B34+'Sep 15'!B34)/3</f>
        <v>11504</v>
      </c>
      <c r="C36" s="18">
        <f>('Jul 15'!C34+'Ago 15'!C34+'Sep 15'!C34)/3</f>
        <v>21634</v>
      </c>
      <c r="D36" s="18">
        <f>('Jul 15'!D34+'Ago 15'!D34+'Sep 15'!D34)/3</f>
        <v>2787099.3333333335</v>
      </c>
    </row>
    <row r="37" spans="1:5" ht="16.5" thickBot="1" x14ac:dyDescent="0.3">
      <c r="A37" s="6" t="s">
        <v>37</v>
      </c>
      <c r="B37" s="18">
        <f>('Jul 15'!B35+'Ago 15'!B35+'Sep 15'!B35)/3</f>
        <v>15709.666666666666</v>
      </c>
      <c r="C37" s="18">
        <f>('Jul 15'!C35+'Ago 15'!C35+'Sep 15'!C35)/3</f>
        <v>31137</v>
      </c>
      <c r="D37" s="18">
        <f>('Jul 15'!D35+'Ago 15'!D35+'Sep 15'!D35)/3</f>
        <v>3956616.6666666665</v>
      </c>
    </row>
    <row r="38" spans="1:5" ht="16.5" thickBot="1" x14ac:dyDescent="0.3">
      <c r="A38" s="6" t="s">
        <v>38</v>
      </c>
      <c r="B38" s="18">
        <f>('Jul 15'!B36+'Ago 15'!B36+'Sep 15'!B36)/3</f>
        <v>5398.666666666667</v>
      </c>
      <c r="C38" s="18">
        <f>('Jul 15'!C36+'Ago 15'!C36+'Sep 15'!C36)/3</f>
        <v>10825</v>
      </c>
      <c r="D38" s="18">
        <f>('Jul 15'!D36+'Ago 15'!D36+'Sep 15'!D36)/3</f>
        <v>1404077.3333333333</v>
      </c>
    </row>
    <row r="39" spans="1:5" ht="16.5" thickBot="1" x14ac:dyDescent="0.3">
      <c r="A39" s="6" t="s">
        <v>39</v>
      </c>
      <c r="B39" s="18">
        <f>('Jul 15'!B37+'Ago 15'!B37+'Sep 15'!B37)/3</f>
        <v>8418</v>
      </c>
      <c r="C39" s="18">
        <f>('Jul 15'!C37+'Ago 15'!C37+'Sep 15'!C37)/3</f>
        <v>17024.333333333332</v>
      </c>
      <c r="D39" s="18">
        <f>('Jul 15'!D37+'Ago 15'!D37+'Sep 15'!D37)/3</f>
        <v>2166680</v>
      </c>
    </row>
    <row r="40" spans="1:5" ht="16.5" thickBot="1" x14ac:dyDescent="0.3">
      <c r="A40" s="6" t="s">
        <v>40</v>
      </c>
      <c r="B40" s="18">
        <f>('Jul 15'!B38+'Ago 15'!B38+'Sep 15'!B38)/3</f>
        <v>5790</v>
      </c>
      <c r="C40" s="18">
        <f>('Jul 15'!C38+'Ago 15'!C38+'Sep 15'!C38)/3</f>
        <v>11284</v>
      </c>
      <c r="D40" s="18">
        <f>('Jul 15'!D38+'Ago 15'!D38+'Sep 15'!D38)/3</f>
        <v>1439552</v>
      </c>
    </row>
    <row r="41" spans="1:5" ht="16.5" thickBot="1" x14ac:dyDescent="0.3">
      <c r="A41" s="6" t="s">
        <v>41</v>
      </c>
      <c r="B41" s="18">
        <f>('Jul 15'!B39+'Ago 15'!B39+'Sep 15'!B39)/3</f>
        <v>7502.666666666667</v>
      </c>
      <c r="C41" s="18">
        <f>('Jul 15'!C39+'Ago 15'!C39+'Sep 15'!C39)/3</f>
        <v>15465.666666666666</v>
      </c>
      <c r="D41" s="18">
        <f>('Jul 15'!D39+'Ago 15'!D39+'Sep 15'!D39)/3</f>
        <v>1970281</v>
      </c>
    </row>
    <row r="42" spans="1:5" ht="16.5" thickBot="1" x14ac:dyDescent="0.3">
      <c r="A42" s="6" t="s">
        <v>42</v>
      </c>
      <c r="B42" s="18">
        <f>('Jul 15'!B40+'Ago 15'!B40+'Sep 15'!B40)/3</f>
        <v>10070</v>
      </c>
      <c r="C42" s="18">
        <f>('Jul 15'!C40+'Ago 15'!C40+'Sep 15'!C40)/3</f>
        <v>20511.333333333332</v>
      </c>
      <c r="D42" s="18">
        <f>('Jul 15'!D40+'Ago 15'!D40+'Sep 15'!D40)/3</f>
        <v>2606197.3333333335</v>
      </c>
    </row>
    <row r="43" spans="1:5" ht="16.5" thickBot="1" x14ac:dyDescent="0.3">
      <c r="A43" s="6" t="s">
        <v>43</v>
      </c>
      <c r="B43" s="18">
        <f>('Jul 15'!B41+'Ago 15'!B41+'Sep 15'!B41)/3</f>
        <v>7007.333333333333</v>
      </c>
      <c r="C43" s="18">
        <f>('Jul 15'!C41+'Ago 15'!C41+'Sep 15'!C41)/3</f>
        <v>13720.666666666666</v>
      </c>
      <c r="D43" s="18">
        <f>('Jul 15'!D41+'Ago 15'!D41+'Sep 15'!D41)/3</f>
        <v>1743591.3333333333</v>
      </c>
    </row>
    <row r="44" spans="1:5" ht="16.5" thickBot="1" x14ac:dyDescent="0.3">
      <c r="A44" s="6" t="s">
        <v>44</v>
      </c>
      <c r="B44" s="18">
        <f>('Jul 15'!B42+'Ago 15'!B42+'Sep 15'!B42)/3</f>
        <v>5165.333333333333</v>
      </c>
      <c r="C44" s="18">
        <f>('Jul 15'!C42+'Ago 15'!C42+'Sep 15'!C42)/3</f>
        <v>9824</v>
      </c>
      <c r="D44" s="18">
        <f>('Jul 15'!D42+'Ago 15'!D42+'Sep 15'!D42)/3</f>
        <v>1250252.3333333333</v>
      </c>
    </row>
    <row r="45" spans="1:5" ht="16.5" thickBot="1" x14ac:dyDescent="0.3">
      <c r="A45" s="6" t="s">
        <v>45</v>
      </c>
      <c r="B45" s="18">
        <f>('Jul 15'!B43+'Ago 15'!B43+'Sep 15'!B43)/3</f>
        <v>7860.333333333333</v>
      </c>
      <c r="C45" s="18">
        <f>('Jul 15'!C43+'Ago 15'!C43+'Sep 15'!C43)/3</f>
        <v>15788.333333333334</v>
      </c>
      <c r="D45" s="18">
        <f>('Jul 15'!D43+'Ago 15'!D43+'Sep 15'!D43)/3</f>
        <v>2012033</v>
      </c>
    </row>
    <row r="46" spans="1:5" ht="16.5" thickBot="1" x14ac:dyDescent="0.3">
      <c r="A46" s="6" t="s">
        <v>46</v>
      </c>
      <c r="B46" s="18">
        <f>('Jul 15'!B44+'Ago 15'!B44+'Sep 15'!B44)/3</f>
        <v>6808</v>
      </c>
      <c r="C46" s="18">
        <f>('Jul 15'!C44+'Ago 15'!C44+'Sep 15'!C44)/3</f>
        <v>13325.666666666666</v>
      </c>
      <c r="D46" s="18">
        <f>('Jul 15'!D44+'Ago 15'!D44+'Sep 15'!D44)/3</f>
        <v>1713801.3333333333</v>
      </c>
    </row>
    <row r="47" spans="1:5" ht="16.5" thickBot="1" x14ac:dyDescent="0.3">
      <c r="A47" s="6" t="s">
        <v>47</v>
      </c>
      <c r="B47" s="18">
        <f>('Jul 15'!B45+'Ago 15'!B45+'Sep 15'!B45)/3</f>
        <v>4736</v>
      </c>
      <c r="C47" s="18">
        <f>('Jul 15'!C45+'Ago 15'!C45+'Sep 15'!C45)/3</f>
        <v>9041</v>
      </c>
      <c r="D47" s="18">
        <f>('Jul 15'!D45+'Ago 15'!D45+'Sep 15'!D45)/3</f>
        <v>1148723</v>
      </c>
    </row>
    <row r="48" spans="1:5" ht="16.5" thickBot="1" x14ac:dyDescent="0.3">
      <c r="A48" s="8" t="s">
        <v>48</v>
      </c>
      <c r="B48" s="19">
        <f>SUM(B35:B47)</f>
        <v>95969.999999999985</v>
      </c>
      <c r="C48" s="19">
        <f>SUM(C35:C47)</f>
        <v>189581</v>
      </c>
      <c r="D48" s="19">
        <f>SUM(D35:D47)</f>
        <v>24198904.666666664</v>
      </c>
    </row>
    <row r="49" spans="1:4" ht="16.5" thickBot="1" x14ac:dyDescent="0.3">
      <c r="A49" s="22"/>
      <c r="B49" s="23"/>
      <c r="C49" s="23"/>
      <c r="D49" s="24"/>
    </row>
    <row r="50" spans="1:4" ht="16.5" thickBot="1" x14ac:dyDescent="0.3">
      <c r="A50" s="3" t="s">
        <v>49</v>
      </c>
      <c r="B50" s="21"/>
      <c r="C50" s="21"/>
      <c r="D50" s="5"/>
    </row>
    <row r="51" spans="1:4" ht="16.5" thickBot="1" x14ac:dyDescent="0.3">
      <c r="A51" s="6" t="s">
        <v>50</v>
      </c>
      <c r="B51" s="18">
        <f>('Jul 15'!B49+'Ago 15'!B49+'Sep 15'!B49)</f>
        <v>16640</v>
      </c>
      <c r="C51" s="18">
        <f>('Jul 15'!C49+'Ago 15'!C49+'Sep 15'!C49)</f>
        <v>32222</v>
      </c>
      <c r="D51" s="18">
        <f>('Jul 15'!D49+'Ago 15'!D49+'Sep 15'!D49)</f>
        <v>4135493</v>
      </c>
    </row>
    <row r="52" spans="1:4" ht="16.5" thickBot="1" x14ac:dyDescent="0.3">
      <c r="A52" s="6" t="s">
        <v>51</v>
      </c>
      <c r="B52" s="18">
        <f>('Jul 15'!B50+'Ago 15'!B50+'Sep 15'!B50)</f>
        <v>24200</v>
      </c>
      <c r="C52" s="18">
        <f>('Jul 15'!C50+'Ago 15'!C50+'Sep 15'!C50)</f>
        <v>50343</v>
      </c>
      <c r="D52" s="18">
        <f>('Jul 15'!D50+'Ago 15'!D50+'Sep 15'!D50)</f>
        <v>6484598</v>
      </c>
    </row>
    <row r="53" spans="1:4" ht="16.5" thickBot="1" x14ac:dyDescent="0.3">
      <c r="A53" s="6" t="s">
        <v>52</v>
      </c>
      <c r="B53" s="18">
        <f>('Jul 15'!B51+'Ago 15'!B51+'Sep 15'!B51)</f>
        <v>68775</v>
      </c>
      <c r="C53" s="18">
        <f>('Jul 15'!C51+'Ago 15'!C51+'Sep 15'!C51)</f>
        <v>129514</v>
      </c>
      <c r="D53" s="18">
        <f>('Jul 15'!D51+'Ago 15'!D51+'Sep 15'!D51)</f>
        <v>16557166</v>
      </c>
    </row>
    <row r="54" spans="1:4" ht="16.5" thickBot="1" x14ac:dyDescent="0.3">
      <c r="A54" s="6" t="s">
        <v>53</v>
      </c>
      <c r="B54" s="18">
        <f>('Jul 15'!B52+'Ago 15'!B52+'Sep 15'!B52)</f>
        <v>23396</v>
      </c>
      <c r="C54" s="18">
        <f>('Jul 15'!C52+'Ago 15'!C52+'Sep 15'!C52)</f>
        <v>45629</v>
      </c>
      <c r="D54" s="18">
        <f>('Jul 15'!D52+'Ago 15'!D52+'Sep 15'!D52)</f>
        <v>5787380</v>
      </c>
    </row>
    <row r="55" spans="1:4" ht="16.5" thickBot="1" x14ac:dyDescent="0.3">
      <c r="A55" s="6" t="s">
        <v>54</v>
      </c>
      <c r="B55" s="18">
        <f>('Jul 15'!B53+'Ago 15'!B53+'Sep 15'!B53)</f>
        <v>17344</v>
      </c>
      <c r="C55" s="18">
        <f>('Jul 15'!C53+'Ago 15'!C53+'Sep 15'!C53)</f>
        <v>33053</v>
      </c>
      <c r="D55" s="18">
        <f>('Jul 15'!D53+'Ago 15'!D53+'Sep 15'!D53)</f>
        <v>4321628</v>
      </c>
    </row>
    <row r="56" spans="1:4" ht="16.5" thickBot="1" x14ac:dyDescent="0.3">
      <c r="A56" s="6" t="s">
        <v>55</v>
      </c>
      <c r="B56" s="18">
        <f>('Jul 15'!B54+'Ago 15'!B54+'Sep 15'!B54)</f>
        <v>16903</v>
      </c>
      <c r="C56" s="18">
        <f>('Jul 15'!C54+'Ago 15'!C54+'Sep 15'!C54)</f>
        <v>32710</v>
      </c>
      <c r="D56" s="18">
        <f>('Jul 15'!D54+'Ago 15'!D54+'Sep 15'!D54)</f>
        <v>4196513</v>
      </c>
    </row>
    <row r="57" spans="1:4" ht="16.5" thickBot="1" x14ac:dyDescent="0.3">
      <c r="A57" s="6" t="s">
        <v>56</v>
      </c>
      <c r="B57" s="18">
        <f>('Jul 15'!B55+'Ago 15'!B55+'Sep 15'!B55)</f>
        <v>24946</v>
      </c>
      <c r="C57" s="18">
        <f>('Jul 15'!C55+'Ago 15'!C55+'Sep 15'!C55)</f>
        <v>47163</v>
      </c>
      <c r="D57" s="18">
        <f>('Jul 15'!D55+'Ago 15'!D55+'Sep 15'!D55)</f>
        <v>6022890</v>
      </c>
    </row>
    <row r="58" spans="1:4" ht="16.5" thickBot="1" x14ac:dyDescent="0.3">
      <c r="A58" s="8" t="s">
        <v>48</v>
      </c>
      <c r="B58" s="19">
        <f>SUM(B51:B57)</f>
        <v>192204</v>
      </c>
      <c r="C58" s="19">
        <f>SUM(C51:C57)</f>
        <v>370634</v>
      </c>
      <c r="D58" s="19">
        <f>SUM(D51:D57)</f>
        <v>47505668</v>
      </c>
    </row>
    <row r="59" spans="1:4" ht="16.5" thickBot="1" x14ac:dyDescent="0.3">
      <c r="A59" s="22"/>
      <c r="B59" s="23"/>
      <c r="C59" s="23"/>
      <c r="D59" s="24"/>
    </row>
    <row r="60" spans="1:4" ht="16.5" thickBot="1" x14ac:dyDescent="0.3">
      <c r="A60" s="8" t="s">
        <v>57</v>
      </c>
      <c r="B60" s="21"/>
      <c r="C60" s="25"/>
      <c r="D60" s="16"/>
    </row>
    <row r="61" spans="1:4" ht="16.5" thickBot="1" x14ac:dyDescent="0.3">
      <c r="A61" s="6" t="s">
        <v>58</v>
      </c>
      <c r="B61" s="18">
        <f>('Jul 15'!B59+'Ago 15'!B59+'Sep 15'!B59)</f>
        <v>27558</v>
      </c>
      <c r="C61" s="18">
        <f>('Jul 15'!C59+'Ago 15'!C59+'Sep 15'!C59)</f>
        <v>55431</v>
      </c>
      <c r="D61" s="18">
        <f>('Jul 15'!D59+'Ago 15'!D59+'Sep 15'!D59)</f>
        <v>7030373</v>
      </c>
    </row>
    <row r="62" spans="1:4" ht="16.5" thickBot="1" x14ac:dyDescent="0.3">
      <c r="A62" s="6" t="s">
        <v>59</v>
      </c>
      <c r="B62" s="18">
        <f>('Jul 15'!B60+'Ago 15'!B60+'Sep 15'!B60)</f>
        <v>29194</v>
      </c>
      <c r="C62" s="18">
        <f>('Jul 15'!C60+'Ago 15'!C60+'Sep 15'!C60)</f>
        <v>56889</v>
      </c>
      <c r="D62" s="18">
        <f>('Jul 15'!D60+'Ago 15'!D60+'Sep 15'!D60)</f>
        <v>7210448</v>
      </c>
    </row>
    <row r="63" spans="1:4" ht="16.5" thickBot="1" x14ac:dyDescent="0.3">
      <c r="A63" s="6" t="s">
        <v>60</v>
      </c>
      <c r="B63" s="18">
        <f>('Jul 15'!B61+'Ago 15'!B61+'Sep 15'!B61)</f>
        <v>34969</v>
      </c>
      <c r="C63" s="18">
        <f>('Jul 15'!C61+'Ago 15'!C61+'Sep 15'!C61)</f>
        <v>66559</v>
      </c>
      <c r="D63" s="18">
        <f>('Jul 15'!D61+'Ago 15'!D61+'Sep 15'!D61)</f>
        <v>8458813</v>
      </c>
    </row>
    <row r="64" spans="1:4" ht="16.5" thickBot="1" x14ac:dyDescent="0.3">
      <c r="A64" s="6" t="s">
        <v>61</v>
      </c>
      <c r="B64" s="18">
        <f>('Jul 15'!B62+'Ago 15'!B62+'Sep 15'!B62)</f>
        <v>15821</v>
      </c>
      <c r="C64" s="18">
        <f>('Jul 15'!C62+'Ago 15'!C62+'Sep 15'!C62)</f>
        <v>33010</v>
      </c>
      <c r="D64" s="18">
        <f>('Jul 15'!D62+'Ago 15'!D62+'Sep 15'!D62)</f>
        <v>4289820</v>
      </c>
    </row>
    <row r="65" spans="1:4" ht="16.5" thickBot="1" x14ac:dyDescent="0.3">
      <c r="A65" s="6" t="s">
        <v>62</v>
      </c>
      <c r="B65" s="18">
        <f>('Jul 15'!B63+'Ago 15'!B63+'Sep 15'!B63)</f>
        <v>11666</v>
      </c>
      <c r="C65" s="18">
        <f>('Jul 15'!C63+'Ago 15'!C63+'Sep 15'!C63)</f>
        <v>22690</v>
      </c>
      <c r="D65" s="18">
        <f>('Jul 15'!D63+'Ago 15'!D63+'Sep 15'!D63)</f>
        <v>2890360</v>
      </c>
    </row>
    <row r="66" spans="1:4" ht="16.5" thickBot="1" x14ac:dyDescent="0.3">
      <c r="A66" s="6" t="s">
        <v>63</v>
      </c>
      <c r="B66" s="18">
        <f>('Jul 15'!B64+'Ago 15'!B64+'Sep 15'!B64)</f>
        <v>29337</v>
      </c>
      <c r="C66" s="18">
        <f>('Jul 15'!C64+'Ago 15'!C64+'Sep 15'!C64)</f>
        <v>57249</v>
      </c>
      <c r="D66" s="18">
        <f>('Jul 15'!D64+'Ago 15'!D64+'Sep 15'!D64)</f>
        <v>7254431</v>
      </c>
    </row>
    <row r="67" spans="1:4" ht="16.5" thickBot="1" x14ac:dyDescent="0.3">
      <c r="A67" s="6" t="s">
        <v>64</v>
      </c>
      <c r="B67" s="18">
        <f>('Jul 15'!B65+'Ago 15'!B65+'Sep 15'!B65)</f>
        <v>27584</v>
      </c>
      <c r="C67" s="18">
        <f>('Jul 15'!C65+'Ago 15'!C65+'Sep 15'!C65)</f>
        <v>52828</v>
      </c>
      <c r="D67" s="18">
        <f>('Jul 15'!D65+'Ago 15'!D65+'Sep 15'!D65)</f>
        <v>6792893</v>
      </c>
    </row>
    <row r="68" spans="1:4" ht="16.5" thickBot="1" x14ac:dyDescent="0.3">
      <c r="A68" s="8" t="s">
        <v>48</v>
      </c>
      <c r="B68" s="19">
        <f>SUM(B61:B67)</f>
        <v>176129</v>
      </c>
      <c r="C68" s="19">
        <f>SUM(C61:C67)</f>
        <v>344656</v>
      </c>
      <c r="D68" s="19">
        <f>SUM(D61:D67)</f>
        <v>43927138</v>
      </c>
    </row>
    <row r="69" spans="1:4" ht="16.5" thickBot="1" x14ac:dyDescent="0.3">
      <c r="A69" s="22"/>
      <c r="B69" s="23"/>
      <c r="C69" s="23"/>
      <c r="D69" s="24"/>
    </row>
    <row r="70" spans="1:4" ht="16.5" thickBot="1" x14ac:dyDescent="0.3">
      <c r="A70" s="3" t="s">
        <v>65</v>
      </c>
      <c r="B70" s="21"/>
      <c r="C70" s="25"/>
      <c r="D70" s="16"/>
    </row>
    <row r="71" spans="1:4" ht="16.5" thickBot="1" x14ac:dyDescent="0.3">
      <c r="A71" s="6" t="s">
        <v>66</v>
      </c>
      <c r="B71" s="18">
        <f>('Jul 15'!B69+'Ago 15'!B69+'Sep 15'!B69)/3</f>
        <v>4098.333333333333</v>
      </c>
      <c r="C71" s="18">
        <f>('Jul 15'!C69+'Ago 15'!C69+'Sep 15'!C69)/3</f>
        <v>8157.333333333333</v>
      </c>
      <c r="D71" s="18">
        <f>('Jul 15'!D69+'Ago 15'!D69+'Sep 15'!D69)/3</f>
        <v>1041457.6666666666</v>
      </c>
    </row>
    <row r="72" spans="1:4" ht="16.5" thickBot="1" x14ac:dyDescent="0.3">
      <c r="A72" s="6" t="s">
        <v>67</v>
      </c>
      <c r="B72" s="18">
        <f>('Jul 15'!B70+'Ago 15'!B70+'Sep 15'!B70)/3</f>
        <v>7570.333333333333</v>
      </c>
      <c r="C72" s="18">
        <f>('Jul 15'!C70+'Ago 15'!C70+'Sep 15'!C70)/3</f>
        <v>13985.666666666666</v>
      </c>
      <c r="D72" s="18">
        <f>('Jul 15'!D70+'Ago 15'!D70+'Sep 15'!D70)/3</f>
        <v>1779015.6666666667</v>
      </c>
    </row>
    <row r="73" spans="1:4" ht="16.5" thickBot="1" x14ac:dyDescent="0.3">
      <c r="A73" s="6" t="s">
        <v>65</v>
      </c>
      <c r="B73" s="18">
        <f>('Jul 15'!B71+'Ago 15'!B71+'Sep 15'!B71)/3</f>
        <v>8023</v>
      </c>
      <c r="C73" s="18">
        <f>('Jul 15'!C71+'Ago 15'!C71+'Sep 15'!C71)/3</f>
        <v>15782.333333333334</v>
      </c>
      <c r="D73" s="18">
        <f>('Jul 15'!D71+'Ago 15'!D71+'Sep 15'!D71)/3</f>
        <v>2016869</v>
      </c>
    </row>
    <row r="74" spans="1:4" ht="16.5" thickBot="1" x14ac:dyDescent="0.3">
      <c r="A74" s="6" t="s">
        <v>68</v>
      </c>
      <c r="B74" s="18">
        <f>('Jul 15'!B72+'Ago 15'!B72+'Sep 15'!B72)/3</f>
        <v>4300.666666666667</v>
      </c>
      <c r="C74" s="18">
        <f>('Jul 15'!C72+'Ago 15'!C72+'Sep 15'!C72)/3</f>
        <v>8179</v>
      </c>
      <c r="D74" s="18">
        <f>('Jul 15'!D72+'Ago 15'!D72+'Sep 15'!D72)/3</f>
        <v>1050433.6666666667</v>
      </c>
    </row>
    <row r="75" spans="1:4" ht="16.5" thickBot="1" x14ac:dyDescent="0.3">
      <c r="A75" s="6" t="s">
        <v>69</v>
      </c>
      <c r="B75" s="18">
        <f>('Jul 15'!B73+'Ago 15'!B73+'Sep 15'!B73)/3</f>
        <v>6567.666666666667</v>
      </c>
      <c r="C75" s="18">
        <f>('Jul 15'!C73+'Ago 15'!C73+'Sep 15'!C73)/3</f>
        <v>12816</v>
      </c>
      <c r="D75" s="18">
        <f>('Jul 15'!D73+'Ago 15'!D73+'Sep 15'!D73)/3</f>
        <v>1639027.6666666667</v>
      </c>
    </row>
    <row r="76" spans="1:4" ht="16.5" thickBot="1" x14ac:dyDescent="0.3">
      <c r="A76" s="6" t="s">
        <v>70</v>
      </c>
      <c r="B76" s="18">
        <f>('Jul 15'!B74+'Ago 15'!B74+'Sep 15'!B74)/3</f>
        <v>4445</v>
      </c>
      <c r="C76" s="18">
        <f>('Jul 15'!C74+'Ago 15'!C74+'Sep 15'!C74)/3</f>
        <v>8833</v>
      </c>
      <c r="D76" s="18">
        <f>('Jul 15'!D74+'Ago 15'!D74+'Sep 15'!D74)/3</f>
        <v>1129672</v>
      </c>
    </row>
    <row r="77" spans="1:4" ht="16.5" thickBot="1" x14ac:dyDescent="0.3">
      <c r="A77" s="8" t="s">
        <v>48</v>
      </c>
      <c r="B77" s="19">
        <f>SUM(B71:B76)</f>
        <v>35005</v>
      </c>
      <c r="C77" s="19">
        <f>SUM(C71:C76)</f>
        <v>67753.333333333343</v>
      </c>
      <c r="D77" s="19">
        <f>SUM(D71:D76)</f>
        <v>8656475.6666666679</v>
      </c>
    </row>
    <row r="78" spans="1:4" ht="16.5" thickBot="1" x14ac:dyDescent="0.3">
      <c r="A78" s="22"/>
      <c r="B78" s="23"/>
      <c r="C78" s="23"/>
      <c r="D78" s="24"/>
    </row>
    <row r="79" spans="1:4" ht="16.5" thickBot="1" x14ac:dyDescent="0.3">
      <c r="A79" s="3" t="s">
        <v>71</v>
      </c>
      <c r="B79" s="21"/>
      <c r="C79" s="25"/>
      <c r="D79" s="16"/>
    </row>
    <row r="80" spans="1:4" ht="16.5" thickBot="1" x14ac:dyDescent="0.3">
      <c r="A80" s="6" t="s">
        <v>72</v>
      </c>
      <c r="B80" s="26">
        <f>('Jul 15'!B78+'Ago 15'!B78+'Sep 15'!B78)/3</f>
        <v>2568.3333333333335</v>
      </c>
      <c r="C80" s="26">
        <f>('Jul 15'!C78+'Ago 15'!C78+'Sep 15'!C78)/3</f>
        <v>4944.666666666667</v>
      </c>
      <c r="D80" s="26">
        <f>('Jul 15'!D78+'Ago 15'!D78+'Sep 15'!D78)/3</f>
        <v>625104</v>
      </c>
    </row>
    <row r="81" spans="1:4" ht="16.5" thickBot="1" x14ac:dyDescent="0.3">
      <c r="A81" s="6" t="s">
        <v>117</v>
      </c>
      <c r="B81" s="26">
        <f>('Jul 15'!B79+'Ago 15'!B79+'Sep 15'!B79)/3</f>
        <v>236.66666666666666</v>
      </c>
      <c r="C81" s="26">
        <f>('Jul 15'!C79+'Ago 15'!C79+'Sep 15'!C79)/3</f>
        <v>484.33333333333331</v>
      </c>
      <c r="D81" s="26">
        <f>('Jul 15'!D79+'Ago 15'!D79+'Sep 15'!D79)/3</f>
        <v>59862.333333333336</v>
      </c>
    </row>
    <row r="82" spans="1:4" ht="16.5" thickBot="1" x14ac:dyDescent="0.3">
      <c r="A82" s="6" t="s">
        <v>73</v>
      </c>
      <c r="B82" s="26">
        <f>('Jul 15'!B80+'Ago 15'!B80+'Sep 15'!B80)/3</f>
        <v>6665</v>
      </c>
      <c r="C82" s="26">
        <f>('Jul 15'!C80+'Ago 15'!C80+'Sep 15'!C80)/3</f>
        <v>12932.333333333334</v>
      </c>
      <c r="D82" s="26">
        <f>('Jul 15'!D80+'Ago 15'!D80+'Sep 15'!D80)/3</f>
        <v>1665384.3333333333</v>
      </c>
    </row>
    <row r="83" spans="1:4" ht="16.5" thickBot="1" x14ac:dyDescent="0.3">
      <c r="A83" s="6" t="s">
        <v>71</v>
      </c>
      <c r="B83" s="26">
        <f>('Jul 15'!B81+'Ago 15'!B81+'Sep 15'!B81)/3</f>
        <v>10758.333333333334</v>
      </c>
      <c r="C83" s="26">
        <f>('Jul 15'!C81+'Ago 15'!C81+'Sep 15'!C81)/3</f>
        <v>20273.666666666668</v>
      </c>
      <c r="D83" s="26">
        <f>('Jul 15'!D81+'Ago 15'!D81+'Sep 15'!D81)/3</f>
        <v>2591753</v>
      </c>
    </row>
    <row r="84" spans="1:4" ht="16.5" thickBot="1" x14ac:dyDescent="0.3">
      <c r="A84" s="6" t="s">
        <v>74</v>
      </c>
      <c r="B84" s="26">
        <f>('Jul 15'!B82+'Ago 15'!B82+'Sep 15'!B82)/3</f>
        <v>8334.3333333333339</v>
      </c>
      <c r="C84" s="26">
        <f>('Jul 15'!C82+'Ago 15'!C82+'Sep 15'!C82)/3</f>
        <v>16509.333333333332</v>
      </c>
      <c r="D84" s="26">
        <f>('Jul 15'!D82+'Ago 15'!D82+'Sep 15'!D82)/3</f>
        <v>2120642.3333333335</v>
      </c>
    </row>
    <row r="85" spans="1:4" ht="16.5" thickBot="1" x14ac:dyDescent="0.3">
      <c r="A85" s="6" t="s">
        <v>75</v>
      </c>
      <c r="B85" s="26">
        <f>('Jul 15'!B83+'Ago 15'!B83+'Sep 15'!B83)/3</f>
        <v>7882.666666666667</v>
      </c>
      <c r="C85" s="26">
        <f>('Jul 15'!C83+'Ago 15'!C83+'Sep 15'!C83)/3</f>
        <v>14891</v>
      </c>
      <c r="D85" s="26">
        <f>('Jul 15'!D83+'Ago 15'!D83+'Sep 15'!D83)/3</f>
        <v>1918783.3333333333</v>
      </c>
    </row>
    <row r="86" spans="1:4" ht="16.5" thickBot="1" x14ac:dyDescent="0.3">
      <c r="A86" s="6" t="s">
        <v>76</v>
      </c>
      <c r="B86" s="26">
        <f>('Jul 15'!B84+'Ago 15'!B84+'Sep 15'!B84)/3</f>
        <v>2929.6666666666665</v>
      </c>
      <c r="C86" s="26">
        <f>('Jul 15'!C84+'Ago 15'!C84+'Sep 15'!C84)/3</f>
        <v>5538</v>
      </c>
      <c r="D86" s="26">
        <f>('Jul 15'!D84+'Ago 15'!D84+'Sep 15'!D84)/3</f>
        <v>704453.66666666663</v>
      </c>
    </row>
    <row r="87" spans="1:4" ht="16.5" thickBot="1" x14ac:dyDescent="0.3">
      <c r="A87" s="6" t="s">
        <v>77</v>
      </c>
      <c r="B87" s="26">
        <f>('Jul 15'!B85+'Ago 15'!B85+'Sep 15'!B85)/3</f>
        <v>5736</v>
      </c>
      <c r="C87" s="26">
        <f>('Jul 15'!C85+'Ago 15'!C85+'Sep 15'!C85)/3</f>
        <v>11353.666666666666</v>
      </c>
      <c r="D87" s="26">
        <f>('Jul 15'!D85+'Ago 15'!D85+'Sep 15'!D85)/3</f>
        <v>1458595.3333333333</v>
      </c>
    </row>
    <row r="88" spans="1:4" ht="16.5" thickBot="1" x14ac:dyDescent="0.3">
      <c r="A88" s="6" t="s">
        <v>78</v>
      </c>
      <c r="B88" s="26">
        <f>('Jul 15'!B86+'Ago 15'!B86+'Sep 15'!B86)/3</f>
        <v>1900.6666666666667</v>
      </c>
      <c r="C88" s="26">
        <f>('Jul 15'!C86+'Ago 15'!C86+'Sep 15'!C86)/3</f>
        <v>3665</v>
      </c>
      <c r="D88" s="26">
        <f>('Jul 15'!D86+'Ago 15'!D86+'Sep 15'!D86)/3</f>
        <v>478747</v>
      </c>
    </row>
    <row r="89" spans="1:4" ht="16.5" thickBot="1" x14ac:dyDescent="0.3">
      <c r="A89" s="6" t="s">
        <v>79</v>
      </c>
      <c r="B89" s="26">
        <f>('Jul 15'!B87+'Ago 15'!B87+'Sep 15'!B87)/3</f>
        <v>9280.3333333333339</v>
      </c>
      <c r="C89" s="26">
        <f>('Jul 15'!C87+'Ago 15'!C87+'Sep 15'!C87)/3</f>
        <v>17070.333333333332</v>
      </c>
      <c r="D89" s="26">
        <f>('Jul 15'!D87+'Ago 15'!D87+'Sep 15'!D87)/3</f>
        <v>2183564.3333333335</v>
      </c>
    </row>
    <row r="90" spans="1:4" ht="16.5" thickBot="1" x14ac:dyDescent="0.3">
      <c r="A90" s="8" t="s">
        <v>48</v>
      </c>
      <c r="B90" s="27">
        <f>SUM(B80:B89)</f>
        <v>56292</v>
      </c>
      <c r="C90" s="27">
        <f>SUM(C80:C89)</f>
        <v>107662.33333333333</v>
      </c>
      <c r="D90" s="27">
        <f>SUM(D80:D89)</f>
        <v>13806889.666666668</v>
      </c>
    </row>
    <row r="91" spans="1:4" ht="16.5" thickBot="1" x14ac:dyDescent="0.3">
      <c r="A91" s="22"/>
      <c r="B91" s="23"/>
      <c r="C91" s="23"/>
      <c r="D91" s="24"/>
    </row>
    <row r="92" spans="1:4" ht="16.5" thickBot="1" x14ac:dyDescent="0.3">
      <c r="A92" s="8" t="s">
        <v>80</v>
      </c>
      <c r="B92" s="21"/>
      <c r="C92" s="21"/>
      <c r="D92" s="5"/>
    </row>
    <row r="93" spans="1:4" ht="16.5" thickBot="1" x14ac:dyDescent="0.3">
      <c r="A93" s="6" t="s">
        <v>81</v>
      </c>
      <c r="B93" s="26">
        <f>('Jul 15'!B91+'Ago 15'!B91+'Sep 15'!B91)/3</f>
        <v>5755.666666666667</v>
      </c>
      <c r="C93" s="26">
        <f>('Jul 15'!C91+'Ago 15'!C91+'Sep 15'!C91)/3</f>
        <v>10914.333333333334</v>
      </c>
      <c r="D93" s="26">
        <f>('Jul 15'!D91+'Ago 15'!D91+'Sep 15'!D91)/3</f>
        <v>1386939.3333333333</v>
      </c>
    </row>
    <row r="94" spans="1:4" ht="16.5" thickBot="1" x14ac:dyDescent="0.3">
      <c r="A94" s="6" t="s">
        <v>82</v>
      </c>
      <c r="B94" s="26">
        <f>('Jul 15'!B92+'Ago 15'!B92+'Sep 15'!B92)/3</f>
        <v>8104</v>
      </c>
      <c r="C94" s="26">
        <f>('Jul 15'!C92+'Ago 15'!C92+'Sep 15'!C92)/3</f>
        <v>16049</v>
      </c>
      <c r="D94" s="26">
        <f>('Jul 15'!D92+'Ago 15'!D92+'Sep 15'!D92)/3</f>
        <v>2062163.6666666667</v>
      </c>
    </row>
    <row r="95" spans="1:4" ht="16.5" thickBot="1" x14ac:dyDescent="0.3">
      <c r="A95" s="6" t="s">
        <v>83</v>
      </c>
      <c r="B95" s="26">
        <f>('Jul 15'!B93+'Ago 15'!B93+'Sep 15'!B93)/3</f>
        <v>4183.333333333333</v>
      </c>
      <c r="C95" s="26">
        <f>('Jul 15'!C93+'Ago 15'!C93+'Sep 15'!C93)/3</f>
        <v>8351.6666666666661</v>
      </c>
      <c r="D95" s="26">
        <f>('Jul 15'!D93+'Ago 15'!D93+'Sep 15'!D93)/3</f>
        <v>1078263</v>
      </c>
    </row>
    <row r="96" spans="1:4" ht="16.5" thickBot="1" x14ac:dyDescent="0.3">
      <c r="A96" s="28" t="s">
        <v>84</v>
      </c>
      <c r="B96" s="26">
        <f>('Jul 15'!B94+'Ago 15'!B94+'Sep 15'!B94)/3</f>
        <v>2705</v>
      </c>
      <c r="C96" s="26">
        <f>('Jul 15'!C94+'Ago 15'!C94+'Sep 15'!C94)/3</f>
        <v>4882</v>
      </c>
      <c r="D96" s="26">
        <f>('Jul 15'!D94+'Ago 15'!D94+'Sep 15'!D94)/3</f>
        <v>628304</v>
      </c>
    </row>
    <row r="97" spans="1:4" ht="16.5" thickBot="1" x14ac:dyDescent="0.3">
      <c r="A97" s="6" t="s">
        <v>85</v>
      </c>
      <c r="B97" s="26">
        <f>('Jul 15'!B95+'Ago 15'!B95+'Sep 15'!B95)/3</f>
        <v>5381</v>
      </c>
      <c r="C97" s="26">
        <f>('Jul 15'!C95+'Ago 15'!C95+'Sep 15'!C95)/3</f>
        <v>10814</v>
      </c>
      <c r="D97" s="26">
        <f>('Jul 15'!D95+'Ago 15'!D95+'Sep 15'!D95)/3</f>
        <v>1389583</v>
      </c>
    </row>
    <row r="98" spans="1:4" ht="16.5" thickBot="1" x14ac:dyDescent="0.3">
      <c r="A98" s="6" t="s">
        <v>86</v>
      </c>
      <c r="B98" s="26">
        <f>('Jul 15'!B96+'Ago 15'!B96+'Sep 15'!B96)/3</f>
        <v>1197.3333333333333</v>
      </c>
      <c r="C98" s="26">
        <f>('Jul 15'!C96+'Ago 15'!C96+'Sep 15'!C96)/3</f>
        <v>2673.6666666666665</v>
      </c>
      <c r="D98" s="26">
        <f>('Jul 15'!D96+'Ago 15'!D96+'Sep 15'!D96)/3</f>
        <v>344356</v>
      </c>
    </row>
    <row r="99" spans="1:4" ht="16.5" thickBot="1" x14ac:dyDescent="0.3">
      <c r="A99" s="6" t="s">
        <v>87</v>
      </c>
      <c r="B99" s="26">
        <f>('Jul 15'!B97+'Ago 15'!B97+'Sep 15'!B97)/3</f>
        <v>16501</v>
      </c>
      <c r="C99" s="26">
        <f>('Jul 15'!C97+'Ago 15'!C97+'Sep 15'!C97)/3</f>
        <v>30905.666666666668</v>
      </c>
      <c r="D99" s="26">
        <f>('Jul 15'!D97+'Ago 15'!D97+'Sep 15'!D97)/3</f>
        <v>4026378.6666666665</v>
      </c>
    </row>
    <row r="100" spans="1:4" ht="16.5" customHeight="1" thickBot="1" x14ac:dyDescent="0.3">
      <c r="A100" s="29" t="s">
        <v>88</v>
      </c>
      <c r="B100" s="26">
        <f>('Jul 15'!B98+'Ago 15'!B98+'Sep 15'!B98)/3</f>
        <v>4638.666666666667</v>
      </c>
      <c r="C100" s="26">
        <f>('Jul 15'!C98+'Ago 15'!C98+'Sep 15'!C98)/3</f>
        <v>9392</v>
      </c>
      <c r="D100" s="26">
        <f>('Jul 15'!D98+'Ago 15'!D98+'Sep 15'!D98)/3</f>
        <v>1184443.3333333333</v>
      </c>
    </row>
    <row r="101" spans="1:4" ht="16.5" thickBot="1" x14ac:dyDescent="0.3">
      <c r="A101" s="6" t="s">
        <v>89</v>
      </c>
      <c r="B101" s="26">
        <f>('Jul 15'!B99+'Ago 15'!B99+'Sep 15'!B99)/3</f>
        <v>6847.333333333333</v>
      </c>
      <c r="C101" s="26">
        <f>('Jul 15'!C99+'Ago 15'!C99+'Sep 15'!C99)/3</f>
        <v>13546.666666666666</v>
      </c>
      <c r="D101" s="26">
        <f>('Jul 15'!D99+'Ago 15'!D99+'Sep 15'!D99)/3</f>
        <v>1732501.3333333333</v>
      </c>
    </row>
    <row r="102" spans="1:4" ht="16.5" thickBot="1" x14ac:dyDescent="0.3">
      <c r="A102" s="8" t="s">
        <v>48</v>
      </c>
      <c r="B102" s="19">
        <f>SUM(B93:B101)</f>
        <v>55313.333333333328</v>
      </c>
      <c r="C102" s="19">
        <f>SUM(C93:C101)</f>
        <v>107529</v>
      </c>
      <c r="D102" s="19">
        <f>SUM(D93:D101)</f>
        <v>13832932.333333334</v>
      </c>
    </row>
    <row r="103" spans="1:4" ht="16.5" thickBot="1" x14ac:dyDescent="0.3">
      <c r="A103" s="22"/>
      <c r="B103" s="23"/>
      <c r="C103" s="23"/>
      <c r="D103" s="24"/>
    </row>
    <row r="104" spans="1:4" ht="16.5" thickBot="1" x14ac:dyDescent="0.3">
      <c r="A104" s="1" t="s">
        <v>90</v>
      </c>
      <c r="B104" s="21"/>
      <c r="C104" s="21"/>
      <c r="D104" s="5"/>
    </row>
    <row r="105" spans="1:4" ht="16.5" thickBot="1" x14ac:dyDescent="0.3">
      <c r="A105" s="6" t="s">
        <v>91</v>
      </c>
      <c r="B105" s="30">
        <f>('Jul 15'!B103+'Ago 15'!B103+'Sep 15'!B103)/3</f>
        <v>3971.3333333333335</v>
      </c>
      <c r="C105" s="30">
        <f>('Jul 15'!C103+'Ago 15'!C103+'Sep 15'!C103)/3</f>
        <v>8816.3333333333339</v>
      </c>
      <c r="D105" s="30">
        <f>('Jul 15'!D103+'Ago 15'!D103+'Sep 15'!D103)/3</f>
        <v>1138684</v>
      </c>
    </row>
    <row r="106" spans="1:4" ht="16.5" thickBot="1" x14ac:dyDescent="0.3">
      <c r="A106" s="6" t="s">
        <v>92</v>
      </c>
      <c r="B106" s="30">
        <f>('Jul 15'!B104+'Ago 15'!B104+'Sep 15'!B104)/3</f>
        <v>5633.666666666667</v>
      </c>
      <c r="C106" s="30">
        <f>('Jul 15'!C104+'Ago 15'!C104+'Sep 15'!C104)/3</f>
        <v>10758.666666666666</v>
      </c>
      <c r="D106" s="30">
        <f>('Jul 15'!D104+'Ago 15'!D104+'Sep 15'!D104)/3</f>
        <v>1372870</v>
      </c>
    </row>
    <row r="107" spans="1:4" ht="16.5" thickBot="1" x14ac:dyDescent="0.3">
      <c r="A107" s="6" t="s">
        <v>93</v>
      </c>
      <c r="B107" s="30">
        <f>('Jul 15'!B105+'Ago 15'!B105+'Sep 15'!B105)/3</f>
        <v>902.33333333333337</v>
      </c>
      <c r="C107" s="30">
        <f>('Jul 15'!C105+'Ago 15'!C105+'Sep 15'!C105)/3</f>
        <v>1857.6666666666667</v>
      </c>
      <c r="D107" s="30">
        <f>('Jul 15'!D105+'Ago 15'!D105+'Sep 15'!D105)/3</f>
        <v>248565</v>
      </c>
    </row>
    <row r="108" spans="1:4" ht="16.5" thickBot="1" x14ac:dyDescent="0.3">
      <c r="A108" s="6" t="s">
        <v>94</v>
      </c>
      <c r="B108" s="30">
        <f>('Jul 15'!B106+'Ago 15'!B106+'Sep 15'!B106)/3</f>
        <v>7666</v>
      </c>
      <c r="C108" s="30">
        <f>('Jul 15'!C106+'Ago 15'!C106+'Sep 15'!C106)/3</f>
        <v>15421</v>
      </c>
      <c r="D108" s="30">
        <f>('Jul 15'!D106+'Ago 15'!D106+'Sep 15'!D106)/3</f>
        <v>1973517</v>
      </c>
    </row>
    <row r="109" spans="1:4" ht="16.5" thickBot="1" x14ac:dyDescent="0.3">
      <c r="A109" s="6" t="s">
        <v>95</v>
      </c>
      <c r="B109" s="30">
        <f>('Jul 15'!B107+'Ago 15'!B107+'Sep 15'!B107)/3</f>
        <v>4850</v>
      </c>
      <c r="C109" s="30">
        <f>('Jul 15'!C107+'Ago 15'!C107+'Sep 15'!C107)/3</f>
        <v>9901</v>
      </c>
      <c r="D109" s="30">
        <f>('Jul 15'!D107+'Ago 15'!D107+'Sep 15'!D107)/3</f>
        <v>1280716.3333333333</v>
      </c>
    </row>
    <row r="110" spans="1:4" ht="16.5" thickBot="1" x14ac:dyDescent="0.3">
      <c r="A110" s="6" t="s">
        <v>96</v>
      </c>
      <c r="B110" s="30">
        <f>('Jul 15'!B108+'Ago 15'!B108+'Sep 15'!B108)/3</f>
        <v>3756</v>
      </c>
      <c r="C110" s="30">
        <f>('Jul 15'!C108+'Ago 15'!C108+'Sep 15'!C108)/3</f>
        <v>7949</v>
      </c>
      <c r="D110" s="30">
        <f>('Jul 15'!D108+'Ago 15'!D108+'Sep 15'!D108)/3</f>
        <v>1028951</v>
      </c>
    </row>
    <row r="111" spans="1:4" ht="16.5" thickBot="1" x14ac:dyDescent="0.3">
      <c r="A111" s="6" t="s">
        <v>97</v>
      </c>
      <c r="B111" s="30">
        <f>('Jul 15'!B109+'Ago 15'!B109+'Sep 15'!B109)/3</f>
        <v>8992.3333333333339</v>
      </c>
      <c r="C111" s="30">
        <f>('Jul 15'!C109+'Ago 15'!C109+'Sep 15'!C109)/3</f>
        <v>18720.333333333332</v>
      </c>
      <c r="D111" s="30">
        <f>('Jul 15'!D109+'Ago 15'!D109+'Sep 15'!D109)/3</f>
        <v>2375397.6666666665</v>
      </c>
    </row>
    <row r="112" spans="1:4" ht="16.5" thickBot="1" x14ac:dyDescent="0.3">
      <c r="A112" s="6" t="s">
        <v>98</v>
      </c>
      <c r="B112" s="30">
        <f>('Jul 15'!B110+'Ago 15'!B110+'Sep 15'!B110)/3</f>
        <v>5912.333333333333</v>
      </c>
      <c r="C112" s="30">
        <f>('Jul 15'!C110+'Ago 15'!C110+'Sep 15'!C110)/3</f>
        <v>12413.666666666666</v>
      </c>
      <c r="D112" s="30">
        <f>('Jul 15'!D110+'Ago 15'!D110+'Sep 15'!D110)/3</f>
        <v>1579375</v>
      </c>
    </row>
    <row r="113" spans="1:16" ht="16.5" thickBot="1" x14ac:dyDescent="0.3">
      <c r="A113" s="6" t="s">
        <v>99</v>
      </c>
      <c r="B113" s="30">
        <f>('Jul 15'!B111+'Ago 15'!B111+'Sep 15'!B111)/3</f>
        <v>5407.666666666667</v>
      </c>
      <c r="C113" s="30">
        <f>('Jul 15'!C111+'Ago 15'!C111+'Sep 15'!C111)/3</f>
        <v>11498.666666666666</v>
      </c>
      <c r="D113" s="30">
        <f>('Jul 15'!D111+'Ago 15'!D111+'Sep 15'!D111)/3</f>
        <v>1466188</v>
      </c>
    </row>
    <row r="114" spans="1:16" ht="16.5" thickBot="1" x14ac:dyDescent="0.3">
      <c r="A114" s="6" t="s">
        <v>100</v>
      </c>
      <c r="B114" s="30">
        <f>('Jul 15'!B112+'Ago 15'!B112+'Sep 15'!B112)/3</f>
        <v>7862.333333333333</v>
      </c>
      <c r="C114" s="30">
        <f>('Jul 15'!C112+'Ago 15'!C112+'Sep 15'!C112)/3</f>
        <v>14997.666666666666</v>
      </c>
      <c r="D114" s="30">
        <f>('Jul 15'!D112+'Ago 15'!D112+'Sep 15'!D112)/3</f>
        <v>1943479</v>
      </c>
    </row>
    <row r="115" spans="1:16" ht="16.5" thickBot="1" x14ac:dyDescent="0.3">
      <c r="A115" s="6" t="s">
        <v>101</v>
      </c>
      <c r="B115" s="30">
        <f>('Jul 15'!B113+'Ago 15'!B113+'Sep 15'!B113)/3</f>
        <v>8954.3333333333339</v>
      </c>
      <c r="C115" s="30">
        <f>('Jul 15'!C113+'Ago 15'!C113+'Sep 15'!C113)/3</f>
        <v>18963.333333333332</v>
      </c>
      <c r="D115" s="30">
        <f>('Jul 15'!D113+'Ago 15'!D113+'Sep 15'!D113)/3</f>
        <v>2421737.3333333335</v>
      </c>
    </row>
    <row r="116" spans="1:16" ht="16.5" thickBot="1" x14ac:dyDescent="0.3">
      <c r="A116" s="6" t="s">
        <v>102</v>
      </c>
      <c r="B116" s="30">
        <f>('Jul 15'!B114+'Ago 15'!B114+'Sep 15'!B114)/3</f>
        <v>16892.333333333332</v>
      </c>
      <c r="C116" s="30">
        <f>('Jul 15'!C114+'Ago 15'!C114+'Sep 15'!C114)/3</f>
        <v>34091</v>
      </c>
      <c r="D116" s="30">
        <f>('Jul 15'!D114+'Ago 15'!D114+'Sep 15'!D114)/3</f>
        <v>4428579.666666667</v>
      </c>
    </row>
    <row r="117" spans="1:16" ht="16.5" thickBot="1" x14ac:dyDescent="0.3">
      <c r="A117" s="6" t="s">
        <v>103</v>
      </c>
      <c r="B117" s="30">
        <f>('Jul 15'!B115+'Ago 15'!B115+'Sep 15'!B115)/3</f>
        <v>5763.666666666667</v>
      </c>
      <c r="C117" s="30">
        <f>('Jul 15'!C115+'Ago 15'!C115+'Sep 15'!C115)/3</f>
        <v>12182</v>
      </c>
      <c r="D117" s="30">
        <f>('Jul 15'!D115+'Ago 15'!D115+'Sep 15'!D115)/3</f>
        <v>1568291.6666666667</v>
      </c>
    </row>
    <row r="118" spans="1:16" ht="16.5" thickBot="1" x14ac:dyDescent="0.3">
      <c r="A118" s="6" t="s">
        <v>104</v>
      </c>
      <c r="B118" s="30">
        <f>('Jul 15'!B116+'Ago 15'!B116+'Sep 15'!B116)/3</f>
        <v>8724.6666666666661</v>
      </c>
      <c r="C118" s="30">
        <f>('Jul 15'!C116+'Ago 15'!C116+'Sep 15'!C116)/3</f>
        <v>17193.333333333332</v>
      </c>
      <c r="D118" s="30">
        <f>('Jul 15'!D116+'Ago 15'!D116+'Sep 15'!D116)/3</f>
        <v>2219838.6666666665</v>
      </c>
    </row>
    <row r="119" spans="1:16" ht="16.5" thickBot="1" x14ac:dyDescent="0.3">
      <c r="A119" s="8" t="s">
        <v>48</v>
      </c>
      <c r="B119" s="19">
        <f>SUM(B105:B118)</f>
        <v>95289.000000000015</v>
      </c>
      <c r="C119" s="19">
        <f>SUM(C105:C118)</f>
        <v>194763.66666666669</v>
      </c>
      <c r="D119" s="19">
        <f>SUM(D105:D118)</f>
        <v>25046190.333333336</v>
      </c>
    </row>
    <row r="120" spans="1:16" ht="16.5" thickBot="1" x14ac:dyDescent="0.3">
      <c r="A120" s="22"/>
      <c r="B120" s="23"/>
      <c r="C120" s="23"/>
      <c r="D120" s="24"/>
    </row>
    <row r="121" spans="1:16" ht="16.5" thickBot="1" x14ac:dyDescent="0.3">
      <c r="A121" s="3" t="s">
        <v>105</v>
      </c>
      <c r="B121" s="21"/>
      <c r="C121" s="25"/>
      <c r="D121" s="16"/>
    </row>
    <row r="122" spans="1:16" ht="16.5" thickBot="1" x14ac:dyDescent="0.3">
      <c r="A122" s="6" t="s">
        <v>106</v>
      </c>
      <c r="B122" s="18">
        <f>('Jul 15'!B120+'Ago 15'!B120+'Sep 15'!B120)/3</f>
        <v>1754</v>
      </c>
      <c r="C122" s="18">
        <f>('Jul 15'!C120+'Ago 15'!C120+'Sep 15'!C120)/3</f>
        <v>3694.3333333333335</v>
      </c>
      <c r="D122" s="18">
        <f>('Jul 15'!D120+'Ago 15'!D120+'Sep 15'!D120)/3</f>
        <v>480452.33333333331</v>
      </c>
      <c r="F122" s="410"/>
      <c r="G122" s="410"/>
      <c r="H122" s="410"/>
      <c r="I122" s="410"/>
      <c r="J122" s="410"/>
      <c r="K122" s="410"/>
      <c r="L122" s="410"/>
      <c r="M122" s="410"/>
      <c r="N122" s="410"/>
      <c r="O122" s="410"/>
      <c r="P122" s="410"/>
    </row>
    <row r="123" spans="1:16" ht="16.5" thickBot="1" x14ac:dyDescent="0.3">
      <c r="A123" s="6" t="s">
        <v>107</v>
      </c>
      <c r="B123" s="18">
        <f>('Jul 15'!B121+'Ago 15'!B121+'Sep 15'!B121)/3</f>
        <v>9435</v>
      </c>
      <c r="C123" s="18">
        <f>('Jul 15'!C121+'Ago 15'!C121+'Sep 15'!C121)/3</f>
        <v>17914</v>
      </c>
      <c r="D123" s="18">
        <f>('Jul 15'!D121+'Ago 15'!D121+'Sep 15'!D121)/3</f>
        <v>2314752</v>
      </c>
      <c r="F123" s="410"/>
      <c r="G123" s="410"/>
      <c r="H123" s="410"/>
      <c r="I123" s="410"/>
      <c r="J123" s="410"/>
      <c r="K123" s="410"/>
      <c r="L123" s="410"/>
      <c r="M123" s="410"/>
      <c r="N123" s="410"/>
      <c r="O123" s="410"/>
      <c r="P123" s="410"/>
    </row>
    <row r="124" spans="1:16" ht="16.5" thickBot="1" x14ac:dyDescent="0.3">
      <c r="A124" s="6" t="s">
        <v>108</v>
      </c>
      <c r="B124" s="18">
        <f>('Jul 15'!B122+'Ago 15'!B122+'Sep 15'!B122)/3</f>
        <v>1523</v>
      </c>
      <c r="C124" s="18">
        <f>('Jul 15'!C122+'Ago 15'!C122+'Sep 15'!C122)/3</f>
        <v>2920.3333333333335</v>
      </c>
      <c r="D124" s="18">
        <f>('Jul 15'!D122+'Ago 15'!D122+'Sep 15'!D122)/3</f>
        <v>375107.66666666669</v>
      </c>
      <c r="F124" s="410"/>
      <c r="G124" s="410"/>
      <c r="H124" s="410"/>
      <c r="I124" s="410"/>
      <c r="J124" s="410"/>
      <c r="K124" s="410"/>
      <c r="L124" s="410"/>
      <c r="M124" s="410"/>
      <c r="N124" s="410"/>
      <c r="O124" s="410"/>
      <c r="P124" s="410"/>
    </row>
    <row r="125" spans="1:16" ht="16.5" thickBot="1" x14ac:dyDescent="0.3">
      <c r="A125" s="6" t="s">
        <v>109</v>
      </c>
      <c r="B125" s="18">
        <f>('Jul 15'!B123+'Ago 15'!B123+'Sep 15'!B123)/3</f>
        <v>8557.6666666666661</v>
      </c>
      <c r="C125" s="18">
        <f>('Jul 15'!C123+'Ago 15'!C123+'Sep 15'!C123)/3</f>
        <v>14307.333333333334</v>
      </c>
      <c r="D125" s="18">
        <f>('Jul 15'!D123+'Ago 15'!D123+'Sep 15'!D123)/3</f>
        <v>1862343</v>
      </c>
      <c r="F125" s="410"/>
      <c r="G125" s="410"/>
      <c r="H125" s="410"/>
      <c r="I125" s="410"/>
      <c r="J125" s="410"/>
      <c r="K125" s="410"/>
      <c r="L125" s="410"/>
      <c r="M125" s="410"/>
      <c r="N125" s="410"/>
      <c r="O125" s="410"/>
      <c r="P125" s="410"/>
    </row>
    <row r="126" spans="1:16" ht="16.5" thickBot="1" x14ac:dyDescent="0.3">
      <c r="A126" s="6" t="s">
        <v>110</v>
      </c>
      <c r="B126" s="18">
        <f>('Jul 15'!B124+'Ago 15'!B124+'Sep 15'!B124)/3</f>
        <v>11110.333333333334</v>
      </c>
      <c r="C126" s="18">
        <f>('Jul 15'!C124+'Ago 15'!C124+'Sep 15'!C124)/3</f>
        <v>22412</v>
      </c>
      <c r="D126" s="18">
        <f>('Jul 15'!D124+'Ago 15'!D124+'Sep 15'!D124)/3</f>
        <v>2890139</v>
      </c>
      <c r="F126" s="410"/>
      <c r="G126" s="410"/>
      <c r="H126" s="410"/>
      <c r="I126" s="279"/>
      <c r="J126" s="410"/>
      <c r="K126" s="410"/>
      <c r="L126" s="410"/>
      <c r="M126" s="410"/>
      <c r="N126" s="410"/>
      <c r="O126" s="410"/>
      <c r="P126" s="410"/>
    </row>
    <row r="127" spans="1:16" ht="16.5" thickBot="1" x14ac:dyDescent="0.3">
      <c r="A127" s="6" t="s">
        <v>111</v>
      </c>
      <c r="B127" s="18">
        <f>('Jul 15'!B125+'Ago 15'!B125+'Sep 15'!B125)/3</f>
        <v>9650.3333333333339</v>
      </c>
      <c r="C127" s="18">
        <f>('Jul 15'!C125+'Ago 15'!C125+'Sep 15'!C125)/3</f>
        <v>18912.666666666668</v>
      </c>
      <c r="D127" s="18">
        <f>('Jul 15'!D125+'Ago 15'!D125+'Sep 15'!D125)/3</f>
        <v>2419730</v>
      </c>
      <c r="F127" s="410"/>
      <c r="G127" s="410"/>
      <c r="H127" s="410"/>
      <c r="I127" s="279"/>
      <c r="J127" s="410"/>
      <c r="K127" s="410"/>
      <c r="L127" s="410"/>
      <c r="M127" s="410"/>
      <c r="N127" s="410"/>
      <c r="O127" s="410"/>
      <c r="P127" s="410"/>
    </row>
    <row r="128" spans="1:16" ht="16.5" thickBot="1" x14ac:dyDescent="0.3">
      <c r="A128" s="6" t="s">
        <v>112</v>
      </c>
      <c r="B128" s="18">
        <f>('Jul 15'!B126+'Ago 15'!B126+'Sep 15'!B126)/3</f>
        <v>7757</v>
      </c>
      <c r="C128" s="18">
        <f>('Jul 15'!C126+'Ago 15'!C126+'Sep 15'!C126)/3</f>
        <v>15759</v>
      </c>
      <c r="D128" s="18">
        <f>('Jul 15'!D126+'Ago 15'!D126+'Sep 15'!D126)/3</f>
        <v>2044454</v>
      </c>
      <c r="F128" s="410"/>
      <c r="G128" s="410"/>
      <c r="H128" s="410"/>
      <c r="I128" s="411"/>
      <c r="J128" s="410"/>
      <c r="K128" s="410"/>
      <c r="L128" s="410"/>
      <c r="M128" s="410"/>
      <c r="N128" s="410"/>
      <c r="O128" s="410"/>
      <c r="P128" s="410"/>
    </row>
    <row r="129" spans="1:16" ht="15" customHeight="1" thickBot="1" x14ac:dyDescent="0.3">
      <c r="A129" s="29" t="s">
        <v>113</v>
      </c>
      <c r="B129" s="18">
        <f>('Jul 15'!B127+'Ago 15'!B127+'Sep 15'!B127)/3</f>
        <v>14281.333333333334</v>
      </c>
      <c r="C129" s="18">
        <f>('Jul 15'!C127+'Ago 15'!C127+'Sep 15'!C127)/3</f>
        <v>26720</v>
      </c>
      <c r="D129" s="18">
        <f>('Jul 15'!D127+'Ago 15'!D127+'Sep 15'!D127)/3</f>
        <v>3437343.3333333335</v>
      </c>
      <c r="F129" s="410"/>
      <c r="G129" s="410"/>
      <c r="H129" s="410"/>
      <c r="I129" s="410"/>
      <c r="J129" s="410"/>
      <c r="K129" s="410"/>
      <c r="L129" s="410"/>
      <c r="M129" s="410"/>
      <c r="N129" s="410"/>
      <c r="O129" s="410"/>
      <c r="P129" s="410"/>
    </row>
    <row r="130" spans="1:16" ht="16.5" thickBot="1" x14ac:dyDescent="0.3">
      <c r="A130" s="8" t="s">
        <v>48</v>
      </c>
      <c r="B130" s="19">
        <f>SUM(B122:B129)</f>
        <v>64068.666666666672</v>
      </c>
      <c r="C130" s="19">
        <f>SUM(C122:C129)</f>
        <v>122639.66666666667</v>
      </c>
      <c r="D130" s="19">
        <f>SUM(D122:D129)</f>
        <v>15824321.333333334</v>
      </c>
      <c r="F130" s="410"/>
      <c r="G130" s="410"/>
      <c r="H130" s="410"/>
      <c r="I130" s="411"/>
      <c r="J130" s="410"/>
      <c r="K130" s="410"/>
      <c r="L130" s="410"/>
      <c r="M130" s="410"/>
      <c r="N130" s="410"/>
      <c r="O130" s="410"/>
      <c r="P130" s="410"/>
    </row>
    <row r="131" spans="1:16" ht="16.5" thickBot="1" x14ac:dyDescent="0.3">
      <c r="A131" s="22"/>
      <c r="B131" s="23"/>
      <c r="C131" s="23"/>
      <c r="D131" s="24"/>
    </row>
    <row r="132" spans="1:16" ht="16.5" thickBot="1" x14ac:dyDescent="0.3">
      <c r="A132" s="1" t="s">
        <v>114</v>
      </c>
      <c r="B132" s="27">
        <f>SUM(B130+B119+B102+B90+B77+B68+B58+B48+B32+B16)</f>
        <v>912605.33333333326</v>
      </c>
      <c r="C132" s="27">
        <f>SUM(C130+C119+C102+C90+C77+C68+C58+C48+C32+C16)</f>
        <v>1782422</v>
      </c>
      <c r="D132" s="27">
        <f>SUM(D130+D119+D102+D90+D77+D68+D58+D48+D32+D16)</f>
        <v>235529450.33333334</v>
      </c>
      <c r="E132" s="278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S55"/>
  <sheetViews>
    <sheetView topLeftCell="A46" workbookViewId="0">
      <selection activeCell="B33" sqref="B33"/>
    </sheetView>
  </sheetViews>
  <sheetFormatPr defaultRowHeight="15" x14ac:dyDescent="0.25"/>
  <cols>
    <col min="1" max="1" width="14" bestFit="1" customWidth="1"/>
    <col min="2" max="2" width="10.5703125" bestFit="1" customWidth="1"/>
    <col min="3" max="3" width="11.85546875" bestFit="1" customWidth="1"/>
    <col min="4" max="4" width="14.28515625" bestFit="1" customWidth="1"/>
    <col min="6" max="6" width="14" bestFit="1" customWidth="1"/>
    <col min="7" max="7" width="11.5703125" bestFit="1" customWidth="1"/>
    <col min="8" max="8" width="11.7109375" bestFit="1" customWidth="1"/>
    <col min="9" max="9" width="14.42578125" bestFit="1" customWidth="1"/>
    <col min="11" max="11" width="14" bestFit="1" customWidth="1"/>
    <col min="12" max="12" width="10.5703125" bestFit="1" customWidth="1"/>
    <col min="13" max="13" width="11.85546875" bestFit="1" customWidth="1"/>
    <col min="14" max="14" width="14.28515625" bestFit="1" customWidth="1"/>
    <col min="16" max="16" width="14" bestFit="1" customWidth="1"/>
    <col min="17" max="17" width="10.5703125" bestFit="1" customWidth="1"/>
    <col min="18" max="18" width="11.5703125" bestFit="1" customWidth="1"/>
    <col min="19" max="19" width="14.28515625" bestFit="1" customWidth="1"/>
  </cols>
  <sheetData>
    <row r="2" spans="1:19" ht="15.75" thickBot="1" x14ac:dyDescent="0.3"/>
    <row r="3" spans="1:19" x14ac:dyDescent="0.25">
      <c r="A3" s="607" t="s">
        <v>7</v>
      </c>
      <c r="B3" s="608"/>
      <c r="C3" s="608"/>
      <c r="D3" s="609"/>
      <c r="F3" s="607" t="s">
        <v>19</v>
      </c>
      <c r="G3" s="608"/>
      <c r="H3" s="608"/>
      <c r="I3" s="609"/>
      <c r="K3" s="607" t="s">
        <v>34</v>
      </c>
      <c r="L3" s="608"/>
      <c r="M3" s="608"/>
      <c r="N3" s="609"/>
      <c r="P3" s="607" t="s">
        <v>49</v>
      </c>
      <c r="Q3" s="608"/>
      <c r="R3" s="608"/>
      <c r="S3" s="609"/>
    </row>
    <row r="4" spans="1:19" ht="15.75" thickBot="1" x14ac:dyDescent="0.3">
      <c r="A4" s="433" t="s">
        <v>163</v>
      </c>
      <c r="B4" s="434" t="s">
        <v>164</v>
      </c>
      <c r="C4" s="434" t="s">
        <v>165</v>
      </c>
      <c r="D4" s="435" t="s">
        <v>166</v>
      </c>
      <c r="F4" s="433" t="s">
        <v>163</v>
      </c>
      <c r="G4" s="434" t="s">
        <v>164</v>
      </c>
      <c r="H4" s="434" t="s">
        <v>165</v>
      </c>
      <c r="I4" s="435" t="s">
        <v>166</v>
      </c>
      <c r="K4" s="433" t="s">
        <v>163</v>
      </c>
      <c r="L4" s="434" t="s">
        <v>164</v>
      </c>
      <c r="M4" s="434" t="s">
        <v>165</v>
      </c>
      <c r="N4" s="435" t="s">
        <v>166</v>
      </c>
      <c r="P4" s="433" t="s">
        <v>163</v>
      </c>
      <c r="Q4" s="434" t="s">
        <v>164</v>
      </c>
      <c r="R4" s="434" t="s">
        <v>165</v>
      </c>
      <c r="S4" s="435" t="s">
        <v>166</v>
      </c>
    </row>
    <row r="5" spans="1:19" x14ac:dyDescent="0.25">
      <c r="A5" s="425" t="s">
        <v>151</v>
      </c>
      <c r="B5" s="440">
        <v>53006</v>
      </c>
      <c r="C5" s="440">
        <v>106409</v>
      </c>
      <c r="D5" s="441">
        <v>11260634</v>
      </c>
      <c r="F5" s="425" t="s">
        <v>151</v>
      </c>
      <c r="G5" s="440">
        <v>90435</v>
      </c>
      <c r="H5" s="440">
        <v>177117</v>
      </c>
      <c r="I5" s="441">
        <v>18810802</v>
      </c>
      <c r="K5" s="425" t="s">
        <v>151</v>
      </c>
      <c r="L5" s="440">
        <v>95483</v>
      </c>
      <c r="M5" s="440">
        <v>286723</v>
      </c>
      <c r="N5" s="441">
        <v>20183212</v>
      </c>
      <c r="P5" s="425" t="s">
        <v>151</v>
      </c>
      <c r="Q5" s="440">
        <v>64599</v>
      </c>
      <c r="R5" s="440">
        <v>126264</v>
      </c>
      <c r="S5" s="441">
        <v>13297484</v>
      </c>
    </row>
    <row r="6" spans="1:19" x14ac:dyDescent="0.25">
      <c r="A6" s="428" t="s">
        <v>152</v>
      </c>
      <c r="B6" s="442">
        <v>53049</v>
      </c>
      <c r="C6" s="442">
        <v>106305</v>
      </c>
      <c r="D6" s="443">
        <v>12173168</v>
      </c>
      <c r="F6" s="428" t="s">
        <v>152</v>
      </c>
      <c r="G6" s="442">
        <v>90330</v>
      </c>
      <c r="H6" s="442">
        <v>176713</v>
      </c>
      <c r="I6" s="443">
        <v>20301521</v>
      </c>
      <c r="K6" s="428" t="s">
        <v>152</v>
      </c>
      <c r="L6" s="442">
        <v>96007</v>
      </c>
      <c r="M6" s="442">
        <v>192352</v>
      </c>
      <c r="N6" s="443">
        <v>21804828</v>
      </c>
      <c r="P6" s="428" t="s">
        <v>152</v>
      </c>
      <c r="Q6" s="442">
        <v>64508</v>
      </c>
      <c r="R6" s="442">
        <v>125984</v>
      </c>
      <c r="S6" s="443">
        <v>14351442</v>
      </c>
    </row>
    <row r="7" spans="1:19" x14ac:dyDescent="0.25">
      <c r="A7" s="428" t="s">
        <v>153</v>
      </c>
      <c r="B7" s="442">
        <v>53019</v>
      </c>
      <c r="C7" s="442">
        <v>106179</v>
      </c>
      <c r="D7" s="443">
        <v>12357565</v>
      </c>
      <c r="F7" s="428" t="s">
        <v>153</v>
      </c>
      <c r="G7" s="442">
        <v>90023</v>
      </c>
      <c r="H7" s="442">
        <v>176028</v>
      </c>
      <c r="I7" s="443">
        <v>20560513</v>
      </c>
      <c r="K7" s="428" t="s">
        <v>153</v>
      </c>
      <c r="L7" s="442">
        <v>95746</v>
      </c>
      <c r="M7" s="442">
        <v>191837</v>
      </c>
      <c r="N7" s="443">
        <v>22116610</v>
      </c>
      <c r="P7" s="428" t="s">
        <v>153</v>
      </c>
      <c r="Q7" s="442">
        <v>64472</v>
      </c>
      <c r="R7" s="442">
        <v>125792</v>
      </c>
      <c r="S7" s="443">
        <v>14579189</v>
      </c>
    </row>
    <row r="8" spans="1:19" x14ac:dyDescent="0.25">
      <c r="A8" s="428" t="s">
        <v>154</v>
      </c>
      <c r="B8" s="442">
        <v>52936</v>
      </c>
      <c r="C8" s="442">
        <v>105819</v>
      </c>
      <c r="D8" s="443">
        <v>12257646</v>
      </c>
      <c r="F8" s="428" t="s">
        <v>154</v>
      </c>
      <c r="G8" s="442">
        <v>89880</v>
      </c>
      <c r="H8" s="442">
        <v>175650</v>
      </c>
      <c r="I8" s="443">
        <v>20409370</v>
      </c>
      <c r="K8" s="428" t="s">
        <v>154</v>
      </c>
      <c r="L8" s="442">
        <v>95707</v>
      </c>
      <c r="M8" s="442">
        <v>191484</v>
      </c>
      <c r="N8" s="443">
        <v>21974684</v>
      </c>
      <c r="P8" s="428" t="s">
        <v>154</v>
      </c>
      <c r="Q8" s="442">
        <v>64396</v>
      </c>
      <c r="R8" s="442">
        <v>125415</v>
      </c>
      <c r="S8" s="443">
        <v>14456304</v>
      </c>
    </row>
    <row r="9" spans="1:19" x14ac:dyDescent="0.25">
      <c r="A9" s="428" t="s">
        <v>155</v>
      </c>
      <c r="B9" s="442">
        <v>52763</v>
      </c>
      <c r="C9" s="442">
        <v>105418</v>
      </c>
      <c r="D9" s="443">
        <v>12333981</v>
      </c>
      <c r="F9" s="428" t="s">
        <v>155</v>
      </c>
      <c r="G9" s="442">
        <v>89686</v>
      </c>
      <c r="H9" s="442">
        <v>175168</v>
      </c>
      <c r="I9" s="443">
        <v>20569891</v>
      </c>
      <c r="K9" s="428" t="s">
        <v>155</v>
      </c>
      <c r="L9" s="468">
        <v>95381</v>
      </c>
      <c r="M9" s="442">
        <v>190586</v>
      </c>
      <c r="N9" s="443">
        <v>22094079</v>
      </c>
      <c r="P9" s="428" t="s">
        <v>155</v>
      </c>
      <c r="Q9" s="468">
        <v>64173</v>
      </c>
      <c r="R9" s="442">
        <v>125068</v>
      </c>
      <c r="S9" s="443">
        <v>14550760</v>
      </c>
    </row>
    <row r="10" spans="1:19" x14ac:dyDescent="0.25">
      <c r="A10" s="428" t="s">
        <v>156</v>
      </c>
      <c r="B10" s="442">
        <v>52811</v>
      </c>
      <c r="C10" s="442">
        <v>105275</v>
      </c>
      <c r="D10" s="443">
        <v>12282712</v>
      </c>
      <c r="F10" s="428" t="s">
        <v>156</v>
      </c>
      <c r="G10" s="442">
        <v>89794</v>
      </c>
      <c r="H10" s="442">
        <v>175049</v>
      </c>
      <c r="I10" s="443">
        <v>20489641</v>
      </c>
      <c r="K10" s="428" t="s">
        <v>156</v>
      </c>
      <c r="L10" s="442">
        <v>95987</v>
      </c>
      <c r="M10" s="442">
        <v>191595</v>
      </c>
      <c r="N10" s="443">
        <v>22145441</v>
      </c>
      <c r="P10" s="428" t="s">
        <v>156</v>
      </c>
      <c r="Q10" s="442">
        <v>64316</v>
      </c>
      <c r="R10" s="442">
        <v>125114</v>
      </c>
      <c r="S10" s="443">
        <v>14512917</v>
      </c>
    </row>
    <row r="11" spans="1:19" x14ac:dyDescent="0.25">
      <c r="A11" s="428" t="s">
        <v>157</v>
      </c>
      <c r="B11" s="442">
        <v>52698</v>
      </c>
      <c r="C11" s="442">
        <v>104944</v>
      </c>
      <c r="D11" s="443">
        <v>11961660</v>
      </c>
      <c r="F11" s="428" t="s">
        <v>157</v>
      </c>
      <c r="G11" s="442">
        <v>89805</v>
      </c>
      <c r="H11" s="442">
        <v>174726</v>
      </c>
      <c r="I11" s="443">
        <v>20006194</v>
      </c>
      <c r="K11" s="428" t="s">
        <v>157</v>
      </c>
      <c r="L11" s="442">
        <v>95842</v>
      </c>
      <c r="M11" s="442">
        <v>190956</v>
      </c>
      <c r="N11" s="443">
        <v>21566631</v>
      </c>
      <c r="P11" s="428" t="s">
        <v>157</v>
      </c>
      <c r="Q11" s="442">
        <v>64318</v>
      </c>
      <c r="R11" s="442">
        <v>124762</v>
      </c>
      <c r="S11" s="443">
        <v>14160063</v>
      </c>
    </row>
    <row r="12" spans="1:19" x14ac:dyDescent="0.25">
      <c r="A12" s="428" t="s">
        <v>158</v>
      </c>
      <c r="B12" s="442">
        <v>52554</v>
      </c>
      <c r="C12" s="442">
        <v>104481</v>
      </c>
      <c r="D12" s="443">
        <v>12104408</v>
      </c>
      <c r="F12" s="428" t="s">
        <v>158</v>
      </c>
      <c r="G12" s="442">
        <v>89543</v>
      </c>
      <c r="H12" s="442">
        <v>174113</v>
      </c>
      <c r="I12" s="443">
        <v>20246138</v>
      </c>
      <c r="K12" s="428" t="s">
        <v>158</v>
      </c>
      <c r="L12" s="442">
        <v>95691</v>
      </c>
      <c r="M12" s="442">
        <v>190371</v>
      </c>
      <c r="N12" s="443">
        <v>21852852</v>
      </c>
      <c r="P12" s="428" t="s">
        <v>158</v>
      </c>
      <c r="Q12" s="442">
        <v>64114</v>
      </c>
      <c r="R12" s="442">
        <v>124270</v>
      </c>
      <c r="S12" s="443">
        <v>14337677</v>
      </c>
    </row>
    <row r="13" spans="1:19" x14ac:dyDescent="0.25">
      <c r="A13" s="428" t="s">
        <v>159</v>
      </c>
      <c r="B13" s="442">
        <v>52490</v>
      </c>
      <c r="C13" s="442">
        <v>104155</v>
      </c>
      <c r="D13" s="443">
        <v>13037900</v>
      </c>
      <c r="F13" s="428" t="s">
        <v>159</v>
      </c>
      <c r="G13" s="442">
        <v>89402</v>
      </c>
      <c r="H13" s="442">
        <v>173578</v>
      </c>
      <c r="I13" s="443">
        <v>21818706</v>
      </c>
      <c r="K13" s="428" t="s">
        <v>159</v>
      </c>
      <c r="L13" s="442">
        <v>95698</v>
      </c>
      <c r="M13" s="442">
        <v>190044</v>
      </c>
      <c r="N13" s="443">
        <v>23593376</v>
      </c>
      <c r="P13" s="428" t="s">
        <v>159</v>
      </c>
      <c r="Q13" s="442">
        <v>64116</v>
      </c>
      <c r="R13" s="442">
        <v>124148</v>
      </c>
      <c r="S13" s="443">
        <v>15474575</v>
      </c>
    </row>
    <row r="14" spans="1:19" x14ac:dyDescent="0.25">
      <c r="A14" s="428" t="s">
        <v>160</v>
      </c>
      <c r="B14" s="442">
        <v>52487</v>
      </c>
      <c r="C14" s="442">
        <v>104031</v>
      </c>
      <c r="D14" s="443">
        <v>13227347</v>
      </c>
      <c r="F14" s="428" t="s">
        <v>160</v>
      </c>
      <c r="G14" s="442">
        <v>89658</v>
      </c>
      <c r="H14" s="442">
        <v>173722</v>
      </c>
      <c r="I14" s="443">
        <v>22191576</v>
      </c>
      <c r="K14" s="428" t="s">
        <v>160</v>
      </c>
      <c r="L14" s="442">
        <v>95962</v>
      </c>
      <c r="M14" s="442">
        <v>190127</v>
      </c>
      <c r="N14" s="443">
        <v>23982804</v>
      </c>
      <c r="P14" s="428" t="s">
        <v>160</v>
      </c>
      <c r="Q14" s="442">
        <v>64149</v>
      </c>
      <c r="R14" s="442">
        <v>124020</v>
      </c>
      <c r="S14" s="443">
        <v>15708974</v>
      </c>
    </row>
    <row r="15" spans="1:19" x14ac:dyDescent="0.25">
      <c r="A15" s="428" t="s">
        <v>161</v>
      </c>
      <c r="B15" s="442">
        <v>52589</v>
      </c>
      <c r="C15" s="442">
        <v>103836</v>
      </c>
      <c r="D15" s="443">
        <v>13290209</v>
      </c>
      <c r="F15" s="428" t="s">
        <v>161</v>
      </c>
      <c r="G15" s="442">
        <v>89797</v>
      </c>
      <c r="H15" s="442">
        <v>173470</v>
      </c>
      <c r="I15" s="443">
        <v>22284795</v>
      </c>
      <c r="K15" s="428" t="s">
        <v>161</v>
      </c>
      <c r="L15" s="442">
        <v>96215</v>
      </c>
      <c r="M15" s="442">
        <v>190183</v>
      </c>
      <c r="N15" s="443">
        <v>24123208</v>
      </c>
      <c r="P15" s="428" t="s">
        <v>161</v>
      </c>
      <c r="Q15" s="442">
        <v>64074</v>
      </c>
      <c r="R15" s="442">
        <v>123564</v>
      </c>
      <c r="S15" s="443">
        <v>15743621</v>
      </c>
    </row>
    <row r="16" spans="1:19" ht="15.75" thickBot="1" x14ac:dyDescent="0.3">
      <c r="A16" s="446" t="s">
        <v>162</v>
      </c>
      <c r="B16" s="447">
        <v>52660</v>
      </c>
      <c r="C16" s="447">
        <v>103665</v>
      </c>
      <c r="D16" s="448">
        <v>13588221</v>
      </c>
      <c r="F16" s="430" t="s">
        <v>162</v>
      </c>
      <c r="G16" s="444">
        <v>89812</v>
      </c>
      <c r="H16" s="444">
        <v>172885</v>
      </c>
      <c r="I16" s="445">
        <v>22753310</v>
      </c>
      <c r="K16" s="430" t="s">
        <v>162</v>
      </c>
      <c r="L16" s="444">
        <v>95733</v>
      </c>
      <c r="M16" s="444">
        <v>188433</v>
      </c>
      <c r="N16" s="445">
        <v>24490702</v>
      </c>
      <c r="P16" s="430" t="s">
        <v>162</v>
      </c>
      <c r="Q16" s="444">
        <v>63981</v>
      </c>
      <c r="R16" s="444">
        <v>123050</v>
      </c>
      <c r="S16" s="445">
        <v>16053073</v>
      </c>
    </row>
    <row r="17" spans="1:19" ht="15.75" thickBot="1" x14ac:dyDescent="0.3">
      <c r="A17" s="452" t="s">
        <v>167</v>
      </c>
      <c r="B17" s="449">
        <f>AVERAGE(B5:B16)</f>
        <v>52755.166666666664</v>
      </c>
      <c r="C17" s="449">
        <f t="shared" ref="C17:D17" si="0">AVERAGE(C5:C16)</f>
        <v>105043.08333333333</v>
      </c>
      <c r="D17" s="449">
        <f t="shared" si="0"/>
        <v>12489620.916666666</v>
      </c>
      <c r="F17" s="452" t="s">
        <v>167</v>
      </c>
      <c r="G17" s="449">
        <f>AVERAGE(G5:G16)</f>
        <v>89847.083333333328</v>
      </c>
      <c r="H17" s="449">
        <f t="shared" ref="H17" si="1">AVERAGE(H5:H16)</f>
        <v>174851.58333333334</v>
      </c>
      <c r="I17" s="449">
        <f t="shared" ref="I17" si="2">AVERAGE(I5:I16)</f>
        <v>20870204.75</v>
      </c>
      <c r="K17" s="452" t="s">
        <v>167</v>
      </c>
      <c r="L17" s="449">
        <f>AVERAGE(L5:L16)</f>
        <v>95787.666666666672</v>
      </c>
      <c r="M17" s="449">
        <f t="shared" ref="M17" si="3">AVERAGE(M5:M16)</f>
        <v>198724.25</v>
      </c>
      <c r="N17" s="449">
        <f t="shared" ref="N17" si="4">AVERAGE(N5:N16)</f>
        <v>22494035.583333332</v>
      </c>
      <c r="P17" s="452" t="s">
        <v>167</v>
      </c>
      <c r="Q17" s="449">
        <f>AVERAGE(Q5:Q16)</f>
        <v>64268</v>
      </c>
      <c r="R17" s="449">
        <f t="shared" ref="R17" si="5">AVERAGE(R5:R16)</f>
        <v>124787.58333333333</v>
      </c>
      <c r="S17" s="449">
        <f t="shared" ref="S17" si="6">AVERAGE(S5:S16)</f>
        <v>14768839.916666666</v>
      </c>
    </row>
    <row r="18" spans="1:19" ht="15.75" thickBot="1" x14ac:dyDescent="0.3"/>
    <row r="19" spans="1:19" x14ac:dyDescent="0.25">
      <c r="A19" s="607" t="s">
        <v>57</v>
      </c>
      <c r="B19" s="608"/>
      <c r="C19" s="608"/>
      <c r="D19" s="609"/>
      <c r="F19" s="607" t="s">
        <v>65</v>
      </c>
      <c r="G19" s="608"/>
      <c r="H19" s="608"/>
      <c r="I19" s="609"/>
      <c r="K19" s="607" t="s">
        <v>71</v>
      </c>
      <c r="L19" s="608"/>
      <c r="M19" s="608"/>
      <c r="N19" s="609"/>
      <c r="P19" s="607" t="s">
        <v>80</v>
      </c>
      <c r="Q19" s="608"/>
      <c r="R19" s="608"/>
      <c r="S19" s="609"/>
    </row>
    <row r="20" spans="1:19" ht="15.75" thickBot="1" x14ac:dyDescent="0.3">
      <c r="A20" s="433" t="s">
        <v>163</v>
      </c>
      <c r="B20" s="434" t="s">
        <v>164</v>
      </c>
      <c r="C20" s="434" t="s">
        <v>165</v>
      </c>
      <c r="D20" s="435" t="s">
        <v>166</v>
      </c>
      <c r="F20" s="433" t="s">
        <v>163</v>
      </c>
      <c r="G20" s="434" t="s">
        <v>164</v>
      </c>
      <c r="H20" s="434" t="s">
        <v>165</v>
      </c>
      <c r="I20" s="435" t="s">
        <v>166</v>
      </c>
      <c r="K20" s="433" t="s">
        <v>163</v>
      </c>
      <c r="L20" s="434" t="s">
        <v>164</v>
      </c>
      <c r="M20" s="434" t="s">
        <v>165</v>
      </c>
      <c r="N20" s="435" t="s">
        <v>166</v>
      </c>
      <c r="P20" s="433" t="s">
        <v>163</v>
      </c>
      <c r="Q20" s="434" t="s">
        <v>164</v>
      </c>
      <c r="R20" s="434" t="s">
        <v>165</v>
      </c>
      <c r="S20" s="435" t="s">
        <v>166</v>
      </c>
    </row>
    <row r="21" spans="1:19" x14ac:dyDescent="0.25">
      <c r="A21" s="425" t="s">
        <v>151</v>
      </c>
      <c r="B21" s="440">
        <v>58858</v>
      </c>
      <c r="C21" s="440">
        <v>117140</v>
      </c>
      <c r="D21" s="441">
        <v>12277461</v>
      </c>
      <c r="F21" s="425" t="s">
        <v>151</v>
      </c>
      <c r="G21" s="436">
        <v>35206</v>
      </c>
      <c r="H21" s="436">
        <v>69211</v>
      </c>
      <c r="I21" s="437">
        <v>7259414</v>
      </c>
      <c r="K21" s="425" t="s">
        <v>151</v>
      </c>
      <c r="L21" s="440">
        <v>57238</v>
      </c>
      <c r="M21" s="440">
        <v>110697</v>
      </c>
      <c r="N21" s="441">
        <v>11673234</v>
      </c>
      <c r="P21" s="425" t="s">
        <v>151</v>
      </c>
      <c r="Q21" s="440">
        <v>55865</v>
      </c>
      <c r="R21" s="440">
        <v>110462</v>
      </c>
      <c r="S21" s="441">
        <v>11688186</v>
      </c>
    </row>
    <row r="22" spans="1:19" x14ac:dyDescent="0.25">
      <c r="A22" s="428" t="s">
        <v>152</v>
      </c>
      <c r="B22" s="442">
        <v>58891</v>
      </c>
      <c r="C22" s="442">
        <v>117007</v>
      </c>
      <c r="D22" s="443">
        <v>13257893</v>
      </c>
      <c r="F22" s="428" t="s">
        <v>152</v>
      </c>
      <c r="G22" s="438">
        <v>35174</v>
      </c>
      <c r="H22" s="438">
        <v>69093</v>
      </c>
      <c r="I22" s="439">
        <v>7826958</v>
      </c>
      <c r="K22" s="428" t="s">
        <v>152</v>
      </c>
      <c r="L22" s="442">
        <v>57243</v>
      </c>
      <c r="M22" s="442">
        <v>110533</v>
      </c>
      <c r="N22" s="443">
        <v>12608690</v>
      </c>
      <c r="P22" s="428" t="s">
        <v>152</v>
      </c>
      <c r="Q22" s="442">
        <v>55918</v>
      </c>
      <c r="R22" s="442">
        <v>110258</v>
      </c>
      <c r="S22" s="443">
        <v>12619819</v>
      </c>
    </row>
    <row r="23" spans="1:19" x14ac:dyDescent="0.25">
      <c r="A23" s="428" t="s">
        <v>153</v>
      </c>
      <c r="B23" s="442">
        <v>58956</v>
      </c>
      <c r="C23" s="442">
        <v>116904</v>
      </c>
      <c r="D23" s="443">
        <v>13471758</v>
      </c>
      <c r="F23" s="428" t="s">
        <v>153</v>
      </c>
      <c r="G23" s="438">
        <v>35000</v>
      </c>
      <c r="H23" s="438">
        <v>68683</v>
      </c>
      <c r="I23" s="439">
        <v>7912707</v>
      </c>
      <c r="K23" s="428" t="s">
        <v>153</v>
      </c>
      <c r="L23" s="442">
        <v>57119</v>
      </c>
      <c r="M23" s="442">
        <v>110255</v>
      </c>
      <c r="N23" s="443">
        <v>12794471</v>
      </c>
      <c r="P23" s="428" t="s">
        <v>153</v>
      </c>
      <c r="Q23" s="442">
        <v>55853</v>
      </c>
      <c r="R23" s="442">
        <v>110013</v>
      </c>
      <c r="S23" s="443">
        <v>12804780</v>
      </c>
    </row>
    <row r="24" spans="1:19" x14ac:dyDescent="0.25">
      <c r="A24" s="428" t="s">
        <v>154</v>
      </c>
      <c r="B24" s="442">
        <v>59006</v>
      </c>
      <c r="C24" s="442">
        <v>116854</v>
      </c>
      <c r="D24" s="443">
        <v>13394746</v>
      </c>
      <c r="F24" s="428" t="s">
        <v>154</v>
      </c>
      <c r="G24" s="438">
        <v>35004</v>
      </c>
      <c r="H24" s="438">
        <v>68663</v>
      </c>
      <c r="I24" s="439">
        <v>7879115</v>
      </c>
      <c r="K24" s="428" t="s">
        <v>154</v>
      </c>
      <c r="L24" s="442">
        <v>57046</v>
      </c>
      <c r="M24" s="442">
        <v>110048</v>
      </c>
      <c r="N24" s="443">
        <v>12709231</v>
      </c>
      <c r="P24" s="428" t="s">
        <v>154</v>
      </c>
      <c r="Q24" s="442">
        <v>55789</v>
      </c>
      <c r="R24" s="442">
        <v>109756</v>
      </c>
      <c r="S24" s="443">
        <v>29103367</v>
      </c>
    </row>
    <row r="25" spans="1:19" x14ac:dyDescent="0.25">
      <c r="A25" s="428" t="s">
        <v>155</v>
      </c>
      <c r="B25" s="468">
        <v>58753</v>
      </c>
      <c r="C25" s="442">
        <v>116165</v>
      </c>
      <c r="D25" s="443">
        <v>13456125</v>
      </c>
      <c r="F25" s="428" t="s">
        <v>155</v>
      </c>
      <c r="G25" s="469">
        <v>34952</v>
      </c>
      <c r="H25" s="438">
        <v>68469</v>
      </c>
      <c r="I25" s="439">
        <v>7942963</v>
      </c>
      <c r="K25" s="428" t="s">
        <v>155</v>
      </c>
      <c r="L25" s="468">
        <v>56734</v>
      </c>
      <c r="M25" s="442">
        <v>109466</v>
      </c>
      <c r="N25" s="443">
        <v>12762266</v>
      </c>
      <c r="P25" s="428" t="s">
        <v>155</v>
      </c>
      <c r="Q25" s="468">
        <v>55522</v>
      </c>
      <c r="R25" s="442">
        <v>109175</v>
      </c>
      <c r="S25" s="443">
        <v>12760565</v>
      </c>
    </row>
    <row r="26" spans="1:19" x14ac:dyDescent="0.25">
      <c r="A26" s="428" t="s">
        <v>156</v>
      </c>
      <c r="B26" s="442">
        <v>58975</v>
      </c>
      <c r="C26" s="442">
        <v>116460</v>
      </c>
      <c r="D26" s="443">
        <v>13441632</v>
      </c>
      <c r="F26" s="428" t="s">
        <v>156</v>
      </c>
      <c r="G26" s="438">
        <v>35044</v>
      </c>
      <c r="H26" s="438">
        <v>68543</v>
      </c>
      <c r="I26" s="439">
        <v>7927564</v>
      </c>
      <c r="K26" s="428" t="s">
        <v>156</v>
      </c>
      <c r="L26" s="442">
        <v>56804</v>
      </c>
      <c r="M26" s="442">
        <v>109348</v>
      </c>
      <c r="N26" s="443">
        <v>12705726</v>
      </c>
      <c r="P26" s="428" t="s">
        <v>156</v>
      </c>
      <c r="Q26" s="442">
        <v>55632</v>
      </c>
      <c r="R26" s="442">
        <v>109065</v>
      </c>
      <c r="S26" s="443">
        <v>12709649</v>
      </c>
    </row>
    <row r="27" spans="1:19" x14ac:dyDescent="0.25">
      <c r="A27" s="428" t="s">
        <v>157</v>
      </c>
      <c r="B27" s="442">
        <v>59021</v>
      </c>
      <c r="C27" s="442">
        <v>116351</v>
      </c>
      <c r="D27" s="443">
        <v>13133322</v>
      </c>
      <c r="F27" s="428" t="s">
        <v>157</v>
      </c>
      <c r="G27" s="438">
        <v>35110</v>
      </c>
      <c r="H27" s="438">
        <v>68553</v>
      </c>
      <c r="I27" s="439">
        <v>7756429</v>
      </c>
      <c r="K27" s="428" t="s">
        <v>157</v>
      </c>
      <c r="L27" s="442">
        <v>56704</v>
      </c>
      <c r="M27" s="442">
        <v>109012</v>
      </c>
      <c r="N27" s="443">
        <v>12389865</v>
      </c>
      <c r="P27" s="428" t="s">
        <v>157</v>
      </c>
      <c r="Q27" s="442">
        <v>55642</v>
      </c>
      <c r="R27" s="442">
        <v>108977</v>
      </c>
      <c r="S27" s="443">
        <v>12420545</v>
      </c>
    </row>
    <row r="28" spans="1:19" x14ac:dyDescent="0.25">
      <c r="A28" s="428" t="s">
        <v>158</v>
      </c>
      <c r="B28" s="442">
        <v>58878</v>
      </c>
      <c r="C28" s="442">
        <v>115949</v>
      </c>
      <c r="D28" s="443">
        <v>13303000</v>
      </c>
      <c r="F28" s="428" t="s">
        <v>158</v>
      </c>
      <c r="G28" s="438">
        <v>35044</v>
      </c>
      <c r="H28" s="438">
        <v>68241</v>
      </c>
      <c r="I28" s="439">
        <v>7850850</v>
      </c>
      <c r="K28" s="428" t="s">
        <v>158</v>
      </c>
      <c r="L28" s="442">
        <v>56453</v>
      </c>
      <c r="M28" s="442">
        <v>108389</v>
      </c>
      <c r="N28" s="443">
        <v>11888556</v>
      </c>
      <c r="P28" s="428" t="s">
        <v>158</v>
      </c>
      <c r="Q28" s="442">
        <v>55480</v>
      </c>
      <c r="R28" s="442">
        <v>108497</v>
      </c>
      <c r="S28" s="443">
        <v>12570466</v>
      </c>
    </row>
    <row r="29" spans="1:19" x14ac:dyDescent="0.25">
      <c r="A29" s="428" t="s">
        <v>159</v>
      </c>
      <c r="B29" s="442">
        <v>58789</v>
      </c>
      <c r="C29" s="442">
        <v>115522</v>
      </c>
      <c r="D29" s="443">
        <v>14330926</v>
      </c>
      <c r="F29" s="428" t="s">
        <v>159</v>
      </c>
      <c r="G29" s="438">
        <v>34998</v>
      </c>
      <c r="H29" s="438">
        <v>68038</v>
      </c>
      <c r="I29" s="439">
        <v>8457289</v>
      </c>
      <c r="K29" s="428" t="s">
        <v>159</v>
      </c>
      <c r="L29" s="442">
        <v>56259</v>
      </c>
      <c r="M29" s="442">
        <v>107935</v>
      </c>
      <c r="N29" s="443">
        <v>13468739</v>
      </c>
      <c r="P29" s="428" t="s">
        <v>159</v>
      </c>
      <c r="Q29" s="442">
        <v>55402</v>
      </c>
      <c r="R29" s="442">
        <v>108242</v>
      </c>
      <c r="S29" s="443">
        <v>13547912</v>
      </c>
    </row>
    <row r="30" spans="1:19" x14ac:dyDescent="0.25">
      <c r="A30" s="428" t="s">
        <v>160</v>
      </c>
      <c r="B30" s="442">
        <v>58850</v>
      </c>
      <c r="C30" s="442">
        <v>115452</v>
      </c>
      <c r="D30" s="443">
        <v>14542235</v>
      </c>
      <c r="F30" s="428" t="s">
        <v>160</v>
      </c>
      <c r="G30" s="438">
        <v>34970</v>
      </c>
      <c r="H30" s="438">
        <v>67915</v>
      </c>
      <c r="I30" s="439">
        <v>8577784</v>
      </c>
      <c r="K30" s="428" t="s">
        <v>160</v>
      </c>
      <c r="L30" s="442">
        <v>56353</v>
      </c>
      <c r="M30" s="442">
        <v>107975</v>
      </c>
      <c r="N30" s="443">
        <v>13684091</v>
      </c>
      <c r="P30" s="428" t="s">
        <v>160</v>
      </c>
      <c r="Q30" s="442">
        <v>55404</v>
      </c>
      <c r="R30" s="442">
        <v>107972</v>
      </c>
      <c r="S30" s="443">
        <v>13725242</v>
      </c>
    </row>
    <row r="31" spans="1:19" x14ac:dyDescent="0.25">
      <c r="A31" s="428" t="s">
        <v>161</v>
      </c>
      <c r="B31" s="442">
        <v>58824</v>
      </c>
      <c r="C31" s="442">
        <v>115208</v>
      </c>
      <c r="D31" s="443">
        <v>14588394</v>
      </c>
      <c r="F31" s="428" t="s">
        <v>161</v>
      </c>
      <c r="G31" s="438">
        <v>35027</v>
      </c>
      <c r="H31" s="438">
        <v>67839</v>
      </c>
      <c r="I31" s="439">
        <v>8614870</v>
      </c>
      <c r="K31" s="428" t="s">
        <v>161</v>
      </c>
      <c r="L31" s="442">
        <v>56356</v>
      </c>
      <c r="M31" s="442">
        <v>107854</v>
      </c>
      <c r="N31" s="443">
        <v>13746513</v>
      </c>
      <c r="P31" s="428" t="s">
        <v>161</v>
      </c>
      <c r="Q31" s="442">
        <v>55357</v>
      </c>
      <c r="R31" s="442">
        <v>107637</v>
      </c>
      <c r="S31" s="443">
        <v>13760422</v>
      </c>
    </row>
    <row r="32" spans="1:19" ht="15.75" thickBot="1" x14ac:dyDescent="0.3">
      <c r="A32" s="430" t="s">
        <v>162</v>
      </c>
      <c r="B32" s="442">
        <v>58455</v>
      </c>
      <c r="C32" s="442">
        <v>113996</v>
      </c>
      <c r="D32" s="443">
        <v>14796509</v>
      </c>
      <c r="F32" s="430" t="s">
        <v>162</v>
      </c>
      <c r="G32" s="438">
        <v>35018</v>
      </c>
      <c r="H32" s="438">
        <v>67506</v>
      </c>
      <c r="I32" s="439">
        <v>8776773</v>
      </c>
      <c r="K32" s="430" t="s">
        <v>162</v>
      </c>
      <c r="L32" s="444">
        <v>56167</v>
      </c>
      <c r="M32" s="444">
        <v>107158</v>
      </c>
      <c r="N32" s="445">
        <v>13990065</v>
      </c>
      <c r="P32" s="430" t="s">
        <v>162</v>
      </c>
      <c r="Q32" s="444">
        <v>55179</v>
      </c>
      <c r="R32" s="444">
        <v>106978</v>
      </c>
      <c r="S32" s="445">
        <v>14013133</v>
      </c>
    </row>
    <row r="33" spans="1:19" ht="15.75" thickBot="1" x14ac:dyDescent="0.3">
      <c r="A33" s="452" t="s">
        <v>167</v>
      </c>
      <c r="B33" s="470">
        <f>AVERAGE(B21:B32)</f>
        <v>58854.666666666664</v>
      </c>
      <c r="C33" s="470">
        <f t="shared" ref="C33" si="7">AVERAGE(C21:C32)</f>
        <v>116084</v>
      </c>
      <c r="D33" s="470">
        <f t="shared" ref="D33" si="8">AVERAGE(D21:D32)</f>
        <v>13666166.75</v>
      </c>
      <c r="F33" s="452" t="s">
        <v>167</v>
      </c>
      <c r="G33" s="470">
        <f>AVERAGE(G21:G32)</f>
        <v>35045.583333333336</v>
      </c>
      <c r="H33" s="470">
        <f t="shared" ref="H33" si="9">AVERAGE(H21:H32)</f>
        <v>68396.166666666672</v>
      </c>
      <c r="I33" s="470">
        <f t="shared" ref="I33" si="10">AVERAGE(I21:I32)</f>
        <v>8065226.333333333</v>
      </c>
      <c r="K33" s="452" t="s">
        <v>167</v>
      </c>
      <c r="L33" s="470">
        <f>AVERAGE(L21:L32)</f>
        <v>56706.333333333336</v>
      </c>
      <c r="M33" s="470">
        <f t="shared" ref="M33" si="11">AVERAGE(M21:M32)</f>
        <v>109055.83333333333</v>
      </c>
      <c r="N33" s="470">
        <f t="shared" ref="N33" si="12">AVERAGE(N21:N32)</f>
        <v>12868453.916666666</v>
      </c>
      <c r="P33" s="452" t="s">
        <v>167</v>
      </c>
      <c r="Q33" s="470">
        <f>AVERAGE(Q21:Q32)</f>
        <v>55586.916666666664</v>
      </c>
      <c r="R33" s="470">
        <f t="shared" ref="R33" si="13">AVERAGE(R21:R32)</f>
        <v>108919.33333333333</v>
      </c>
      <c r="S33" s="470">
        <f t="shared" ref="S33" si="14">AVERAGE(S21:S32)</f>
        <v>14310340.5</v>
      </c>
    </row>
    <row r="34" spans="1:19" x14ac:dyDescent="0.25">
      <c r="K34" s="450"/>
      <c r="L34" s="451"/>
      <c r="M34" s="451"/>
      <c r="N34" s="451"/>
      <c r="P34" s="450"/>
      <c r="Q34" s="451"/>
      <c r="R34" s="451"/>
      <c r="S34" s="451"/>
    </row>
    <row r="35" spans="1:19" ht="15.75" thickBot="1" x14ac:dyDescent="0.3"/>
    <row r="36" spans="1:19" ht="15.75" thickBot="1" x14ac:dyDescent="0.3">
      <c r="A36" s="607" t="s">
        <v>90</v>
      </c>
      <c r="B36" s="608"/>
      <c r="C36" s="608"/>
      <c r="D36" s="609"/>
      <c r="F36" s="607" t="s">
        <v>105</v>
      </c>
      <c r="G36" s="608"/>
      <c r="H36" s="608"/>
      <c r="I36" s="609"/>
      <c r="K36" s="610" t="s">
        <v>168</v>
      </c>
      <c r="L36" s="611"/>
      <c r="M36" s="611"/>
      <c r="N36" s="612"/>
    </row>
    <row r="37" spans="1:19" ht="15.75" thickBot="1" x14ac:dyDescent="0.3">
      <c r="A37" s="433" t="s">
        <v>163</v>
      </c>
      <c r="B37" s="434" t="s">
        <v>164</v>
      </c>
      <c r="C37" s="434" t="s">
        <v>165</v>
      </c>
      <c r="D37" s="435" t="s">
        <v>166</v>
      </c>
      <c r="F37" s="433" t="s">
        <v>163</v>
      </c>
      <c r="G37" s="434" t="s">
        <v>164</v>
      </c>
      <c r="H37" s="434" t="s">
        <v>165</v>
      </c>
      <c r="I37" s="435" t="s">
        <v>166</v>
      </c>
      <c r="K37" s="465" t="s">
        <v>169</v>
      </c>
      <c r="L37" s="456" t="s">
        <v>164</v>
      </c>
      <c r="M37" s="456" t="s">
        <v>165</v>
      </c>
      <c r="N37" s="457" t="s">
        <v>166</v>
      </c>
    </row>
    <row r="38" spans="1:19" x14ac:dyDescent="0.25">
      <c r="A38" s="425" t="s">
        <v>151</v>
      </c>
      <c r="B38" s="440">
        <v>95802</v>
      </c>
      <c r="C38" s="440">
        <v>199194</v>
      </c>
      <c r="D38" s="441">
        <v>21035140</v>
      </c>
      <c r="F38" s="425" t="s">
        <v>151</v>
      </c>
      <c r="G38" s="440">
        <v>64337</v>
      </c>
      <c r="H38" s="440">
        <v>124696</v>
      </c>
      <c r="I38" s="441">
        <v>13205201</v>
      </c>
      <c r="K38" s="459" t="s">
        <v>7</v>
      </c>
      <c r="L38" s="460">
        <f>B17</f>
        <v>52755.166666666664</v>
      </c>
      <c r="M38" s="460">
        <f t="shared" ref="M38:N38" si="15">C17</f>
        <v>105043.08333333333</v>
      </c>
      <c r="N38" s="461">
        <f t="shared" si="15"/>
        <v>12489620.916666666</v>
      </c>
    </row>
    <row r="39" spans="1:19" x14ac:dyDescent="0.25">
      <c r="A39" s="428" t="s">
        <v>152</v>
      </c>
      <c r="B39" s="442">
        <v>95632</v>
      </c>
      <c r="C39" s="442">
        <v>198549</v>
      </c>
      <c r="D39" s="443">
        <v>22681472</v>
      </c>
      <c r="F39" s="428" t="s">
        <v>152</v>
      </c>
      <c r="G39" s="442">
        <v>64447</v>
      </c>
      <c r="H39" s="442">
        <v>124743</v>
      </c>
      <c r="I39" s="443">
        <v>14290040</v>
      </c>
      <c r="K39" s="454" t="s">
        <v>19</v>
      </c>
      <c r="L39" s="458">
        <f>G17</f>
        <v>89847.083333333328</v>
      </c>
      <c r="M39" s="458">
        <f t="shared" ref="M39:N39" si="16">H17</f>
        <v>174851.58333333334</v>
      </c>
      <c r="N39" s="462">
        <f t="shared" si="16"/>
        <v>20870204.75</v>
      </c>
    </row>
    <row r="40" spans="1:19" x14ac:dyDescent="0.25">
      <c r="A40" s="428" t="s">
        <v>153</v>
      </c>
      <c r="B40" s="442">
        <v>95572</v>
      </c>
      <c r="C40" s="442">
        <v>198277</v>
      </c>
      <c r="D40" s="443">
        <v>23039035</v>
      </c>
      <c r="F40" s="428" t="s">
        <v>153</v>
      </c>
      <c r="G40" s="442">
        <v>64345</v>
      </c>
      <c r="H40" s="442">
        <v>124500</v>
      </c>
      <c r="I40" s="443">
        <v>14509927</v>
      </c>
      <c r="K40" s="454" t="s">
        <v>34</v>
      </c>
      <c r="L40" s="458">
        <f>L17</f>
        <v>95787.666666666672</v>
      </c>
      <c r="M40" s="458">
        <f t="shared" ref="M40:N40" si="17">M17</f>
        <v>198724.25</v>
      </c>
      <c r="N40" s="462">
        <f t="shared" si="17"/>
        <v>22494035.583333332</v>
      </c>
    </row>
    <row r="41" spans="1:19" x14ac:dyDescent="0.25">
      <c r="A41" s="428" t="s">
        <v>154</v>
      </c>
      <c r="B41" s="442">
        <v>95479</v>
      </c>
      <c r="C41" s="442">
        <v>197939</v>
      </c>
      <c r="D41" s="443">
        <v>22882788</v>
      </c>
      <c r="F41" s="428" t="s">
        <v>154</v>
      </c>
      <c r="G41" s="442">
        <v>64367</v>
      </c>
      <c r="H41" s="442">
        <v>124323</v>
      </c>
      <c r="I41" s="443">
        <v>14414592</v>
      </c>
      <c r="K41" s="454" t="s">
        <v>49</v>
      </c>
      <c r="L41" s="458">
        <f>Q17</f>
        <v>64268</v>
      </c>
      <c r="M41" s="458">
        <f t="shared" ref="M41:N41" si="18">R17</f>
        <v>124787.58333333333</v>
      </c>
      <c r="N41" s="462">
        <f t="shared" si="18"/>
        <v>14768839.916666666</v>
      </c>
    </row>
    <row r="42" spans="1:19" x14ac:dyDescent="0.25">
      <c r="A42" s="428" t="s">
        <v>155</v>
      </c>
      <c r="B42" s="468">
        <v>95324</v>
      </c>
      <c r="C42" s="442">
        <v>197384</v>
      </c>
      <c r="D42" s="443">
        <v>23043977</v>
      </c>
      <c r="F42" s="428" t="s">
        <v>155</v>
      </c>
      <c r="G42" s="468">
        <v>63986</v>
      </c>
      <c r="H42" s="442">
        <v>123539</v>
      </c>
      <c r="I42" s="443">
        <v>14461800</v>
      </c>
      <c r="K42" s="454" t="s">
        <v>57</v>
      </c>
      <c r="L42" s="458">
        <f>B33</f>
        <v>58854.666666666664</v>
      </c>
      <c r="M42" s="458">
        <f t="shared" ref="M42:N42" si="19">C33</f>
        <v>116084</v>
      </c>
      <c r="N42" s="462">
        <f t="shared" si="19"/>
        <v>13666166.75</v>
      </c>
    </row>
    <row r="43" spans="1:19" x14ac:dyDescent="0.25">
      <c r="A43" s="428" t="s">
        <v>156</v>
      </c>
      <c r="B43" s="442">
        <v>95381</v>
      </c>
      <c r="C43" s="442">
        <v>197173</v>
      </c>
      <c r="D43" s="443">
        <v>22944736</v>
      </c>
      <c r="F43" s="428" t="s">
        <v>156</v>
      </c>
      <c r="G43" s="442">
        <v>64315</v>
      </c>
      <c r="H43" s="442">
        <v>123943</v>
      </c>
      <c r="I43" s="443">
        <v>14470750</v>
      </c>
      <c r="K43" s="454" t="s">
        <v>65</v>
      </c>
      <c r="L43" s="458">
        <f>G33</f>
        <v>35045.583333333336</v>
      </c>
      <c r="M43" s="458">
        <f t="shared" ref="M43:N43" si="20">H33</f>
        <v>68396.166666666672</v>
      </c>
      <c r="N43" s="462">
        <f t="shared" si="20"/>
        <v>8065226.333333333</v>
      </c>
    </row>
    <row r="44" spans="1:19" x14ac:dyDescent="0.25">
      <c r="A44" s="428" t="s">
        <v>157</v>
      </c>
      <c r="B44" s="442">
        <v>95479</v>
      </c>
      <c r="C44" s="442">
        <v>196957</v>
      </c>
      <c r="D44" s="443">
        <v>22416091</v>
      </c>
      <c r="F44" s="428" t="s">
        <v>157</v>
      </c>
      <c r="G44" s="442">
        <v>64349</v>
      </c>
      <c r="H44" s="442">
        <v>123799</v>
      </c>
      <c r="I44" s="443">
        <v>14132269</v>
      </c>
      <c r="K44" s="454" t="s">
        <v>71</v>
      </c>
      <c r="L44" s="458">
        <f>L33</f>
        <v>56706.333333333336</v>
      </c>
      <c r="M44" s="458">
        <f t="shared" ref="M44:N44" si="21">M33</f>
        <v>109055.83333333333</v>
      </c>
      <c r="N44" s="462">
        <f t="shared" si="21"/>
        <v>12868453.916666666</v>
      </c>
    </row>
    <row r="45" spans="1:19" x14ac:dyDescent="0.25">
      <c r="A45" s="428" t="s">
        <v>158</v>
      </c>
      <c r="B45" s="442">
        <v>95231</v>
      </c>
      <c r="C45" s="442">
        <v>196196</v>
      </c>
      <c r="D45" s="443">
        <v>22695997</v>
      </c>
      <c r="F45" s="428" t="s">
        <v>158</v>
      </c>
      <c r="G45" s="442">
        <v>64323</v>
      </c>
      <c r="H45" s="442">
        <v>123600</v>
      </c>
      <c r="I45" s="443">
        <v>14337263</v>
      </c>
      <c r="K45" s="454" t="s">
        <v>150</v>
      </c>
      <c r="L45" s="458">
        <f>Q33</f>
        <v>55586.916666666664</v>
      </c>
      <c r="M45" s="458">
        <f t="shared" ref="M45:N45" si="22">R33</f>
        <v>108919.33333333333</v>
      </c>
      <c r="N45" s="462">
        <f t="shared" si="22"/>
        <v>14310340.5</v>
      </c>
    </row>
    <row r="46" spans="1:19" x14ac:dyDescent="0.25">
      <c r="A46" s="428" t="s">
        <v>159</v>
      </c>
      <c r="B46" s="442">
        <v>95132</v>
      </c>
      <c r="C46" s="442">
        <v>195527</v>
      </c>
      <c r="D46" s="443">
        <v>24459285</v>
      </c>
      <c r="F46" s="428" t="s">
        <v>159</v>
      </c>
      <c r="G46" s="442">
        <v>64149</v>
      </c>
      <c r="H46" s="442">
        <v>123232</v>
      </c>
      <c r="I46" s="443">
        <v>15455759</v>
      </c>
      <c r="K46" s="454" t="s">
        <v>90</v>
      </c>
      <c r="L46" s="458">
        <f>B50</f>
        <v>95408.25</v>
      </c>
      <c r="M46" s="458">
        <f t="shared" ref="M46:N46" si="23">C50</f>
        <v>196790.58333333334</v>
      </c>
      <c r="N46" s="462">
        <f t="shared" si="23"/>
        <v>23361424.333333332</v>
      </c>
    </row>
    <row r="47" spans="1:19" ht="15.75" thickBot="1" x14ac:dyDescent="0.3">
      <c r="A47" s="428" t="s">
        <v>160</v>
      </c>
      <c r="B47" s="442">
        <v>95265</v>
      </c>
      <c r="C47" s="442">
        <v>195313</v>
      </c>
      <c r="D47" s="443">
        <v>24818872</v>
      </c>
      <c r="F47" s="428" t="s">
        <v>160</v>
      </c>
      <c r="G47" s="442">
        <v>64170</v>
      </c>
      <c r="H47" s="442">
        <v>123109</v>
      </c>
      <c r="I47" s="443">
        <v>15689510</v>
      </c>
      <c r="K47" s="455" t="s">
        <v>105</v>
      </c>
      <c r="L47" s="463">
        <f>G50</f>
        <v>64234.583333333336</v>
      </c>
      <c r="M47" s="463">
        <f t="shared" ref="M47:N47" si="24">H50</f>
        <v>123703.33333333333</v>
      </c>
      <c r="N47" s="464">
        <f t="shared" si="24"/>
        <v>14722814.416666666</v>
      </c>
    </row>
    <row r="48" spans="1:19" x14ac:dyDescent="0.25">
      <c r="A48" s="428" t="s">
        <v>161</v>
      </c>
      <c r="B48" s="442">
        <v>95409</v>
      </c>
      <c r="C48" s="442">
        <v>195020</v>
      </c>
      <c r="D48" s="443">
        <v>24920380</v>
      </c>
      <c r="F48" s="428" t="s">
        <v>161</v>
      </c>
      <c r="G48" s="442">
        <v>64170</v>
      </c>
      <c r="H48" s="442">
        <v>123109</v>
      </c>
      <c r="I48" s="443">
        <v>15689510</v>
      </c>
    </row>
    <row r="49" spans="1:9" ht="15.75" thickBot="1" x14ac:dyDescent="0.3">
      <c r="A49" s="430" t="s">
        <v>162</v>
      </c>
      <c r="B49" s="442">
        <v>95193</v>
      </c>
      <c r="C49" s="442">
        <v>193958</v>
      </c>
      <c r="D49" s="443">
        <v>25399319</v>
      </c>
      <c r="F49" s="430" t="s">
        <v>162</v>
      </c>
      <c r="G49" s="442">
        <v>63857</v>
      </c>
      <c r="H49" s="442">
        <v>121847</v>
      </c>
      <c r="I49" s="443">
        <v>16017152</v>
      </c>
    </row>
    <row r="50" spans="1:9" ht="15.75" thickBot="1" x14ac:dyDescent="0.3">
      <c r="A50" s="452" t="s">
        <v>167</v>
      </c>
      <c r="B50" s="470">
        <f>AVERAGE(B38:B49)</f>
        <v>95408.25</v>
      </c>
      <c r="C50" s="470">
        <f t="shared" ref="C50" si="25">AVERAGE(C38:C49)</f>
        <v>196790.58333333334</v>
      </c>
      <c r="D50" s="470">
        <f t="shared" ref="D50" si="26">AVERAGE(D38:D49)</f>
        <v>23361424.333333332</v>
      </c>
      <c r="F50" s="452" t="s">
        <v>167</v>
      </c>
      <c r="G50" s="470">
        <f>AVERAGE(G38:G49)</f>
        <v>64234.583333333336</v>
      </c>
      <c r="H50" s="470">
        <f t="shared" ref="H50" si="27">AVERAGE(H38:H49)</f>
        <v>123703.33333333333</v>
      </c>
      <c r="I50" s="470">
        <f t="shared" ref="I50" si="28">AVERAGE(I38:I49)</f>
        <v>14722814.416666666</v>
      </c>
    </row>
    <row r="51" spans="1:9" x14ac:dyDescent="0.25">
      <c r="A51" s="494"/>
      <c r="B51" s="495"/>
      <c r="C51" s="495"/>
      <c r="D51" s="495"/>
      <c r="F51" s="494"/>
      <c r="G51" s="495"/>
      <c r="H51" s="495"/>
      <c r="I51" s="495"/>
    </row>
    <row r="52" spans="1:9" x14ac:dyDescent="0.25">
      <c r="A52" s="606" t="s">
        <v>172</v>
      </c>
      <c r="B52" s="606"/>
      <c r="C52" s="606"/>
      <c r="D52" s="606"/>
      <c r="E52" s="606"/>
      <c r="F52" s="606"/>
      <c r="G52" s="606"/>
      <c r="H52" s="495"/>
      <c r="I52" s="495"/>
    </row>
    <row r="53" spans="1:9" x14ac:dyDescent="0.25">
      <c r="A53" s="606"/>
      <c r="B53" s="606"/>
      <c r="C53" s="606"/>
      <c r="D53" s="606"/>
      <c r="E53" s="606"/>
      <c r="F53" s="606"/>
      <c r="G53" s="606"/>
      <c r="H53" s="495"/>
      <c r="I53" s="495"/>
    </row>
    <row r="54" spans="1:9" x14ac:dyDescent="0.25">
      <c r="A54" s="606"/>
      <c r="B54" s="606"/>
      <c r="C54" s="606"/>
      <c r="D54" s="606"/>
      <c r="E54" s="606"/>
      <c r="F54" s="606"/>
      <c r="G54" s="606"/>
      <c r="H54" s="495"/>
      <c r="I54" s="495"/>
    </row>
    <row r="55" spans="1:9" x14ac:dyDescent="0.25">
      <c r="A55" s="606"/>
      <c r="B55" s="606"/>
      <c r="C55" s="606"/>
      <c r="D55" s="606"/>
      <c r="E55" s="606"/>
      <c r="F55" s="606"/>
      <c r="G55" s="606"/>
    </row>
  </sheetData>
  <mergeCells count="12">
    <mergeCell ref="A52:G55"/>
    <mergeCell ref="P3:S3"/>
    <mergeCell ref="A19:D19"/>
    <mergeCell ref="K19:N19"/>
    <mergeCell ref="P19:S19"/>
    <mergeCell ref="F19:I19"/>
    <mergeCell ref="A36:D36"/>
    <mergeCell ref="F36:I36"/>
    <mergeCell ref="K36:N36"/>
    <mergeCell ref="A3:D3"/>
    <mergeCell ref="F3:I3"/>
    <mergeCell ref="K3:N3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M56"/>
  <sheetViews>
    <sheetView workbookViewId="0">
      <selection activeCell="J53" sqref="J53"/>
    </sheetView>
  </sheetViews>
  <sheetFormatPr defaultRowHeight="15" x14ac:dyDescent="0.25"/>
  <cols>
    <col min="1" max="1" width="14" bestFit="1" customWidth="1"/>
    <col min="2" max="2" width="8" bestFit="1" customWidth="1"/>
    <col min="3" max="3" width="11.7109375" bestFit="1" customWidth="1"/>
    <col min="4" max="4" width="10.140625" bestFit="1" customWidth="1"/>
    <col min="5" max="5" width="10.5703125" bestFit="1" customWidth="1"/>
    <col min="8" max="8" width="14" bestFit="1" customWidth="1"/>
    <col min="11" max="11" width="10.42578125" customWidth="1"/>
    <col min="12" max="12" width="12" bestFit="1" customWidth="1"/>
    <col min="13" max="13" width="5" bestFit="1" customWidth="1"/>
    <col min="14" max="14" width="6.5703125" customWidth="1"/>
    <col min="15" max="15" width="14" bestFit="1" customWidth="1"/>
    <col min="16" max="16" width="9" bestFit="1" customWidth="1"/>
    <col min="17" max="17" width="11.7109375" bestFit="1" customWidth="1"/>
    <col min="19" max="19" width="11.5703125" bestFit="1" customWidth="1"/>
    <col min="20" max="20" width="5.42578125" bestFit="1" customWidth="1"/>
    <col min="21" max="21" width="10.5703125" bestFit="1" customWidth="1"/>
    <col min="22" max="22" width="14" bestFit="1" customWidth="1"/>
  </cols>
  <sheetData>
    <row r="1" spans="1:39" x14ac:dyDescent="0.25">
      <c r="R1" s="488"/>
      <c r="V1" s="488"/>
      <c r="Y1" s="488"/>
      <c r="AB1" s="488"/>
      <c r="AC1" s="488"/>
      <c r="AG1" s="488"/>
      <c r="AJ1" s="488"/>
      <c r="AM1" s="488"/>
    </row>
    <row r="2" spans="1:39" x14ac:dyDescent="0.25">
      <c r="B2" s="488"/>
      <c r="F2" s="488"/>
      <c r="G2" s="488"/>
      <c r="I2" s="488"/>
      <c r="K2" s="488"/>
      <c r="L2" s="488"/>
      <c r="N2" s="488"/>
      <c r="Q2" s="488"/>
    </row>
    <row r="3" spans="1:39" ht="15.75" thickBot="1" x14ac:dyDescent="0.3"/>
    <row r="4" spans="1:39" ht="15.75" thickBot="1" x14ac:dyDescent="0.3">
      <c r="A4" s="614" t="s">
        <v>7</v>
      </c>
      <c r="B4" s="615"/>
      <c r="C4" s="615"/>
      <c r="D4" s="615"/>
      <c r="E4" s="615"/>
      <c r="F4" s="616"/>
      <c r="H4" s="614" t="s">
        <v>127</v>
      </c>
      <c r="I4" s="615"/>
      <c r="J4" s="615"/>
      <c r="K4" s="615"/>
      <c r="L4" s="615"/>
      <c r="M4" s="616"/>
      <c r="O4" s="614" t="s">
        <v>170</v>
      </c>
      <c r="P4" s="615"/>
      <c r="Q4" s="615"/>
      <c r="R4" s="615"/>
      <c r="S4" s="615"/>
      <c r="T4" s="616"/>
      <c r="V4" s="614" t="s">
        <v>128</v>
      </c>
      <c r="W4" s="615"/>
      <c r="X4" s="615"/>
      <c r="Y4" s="615"/>
      <c r="Z4" s="615"/>
      <c r="AA4" s="616"/>
    </row>
    <row r="5" spans="1:39" ht="15.75" thickBot="1" x14ac:dyDescent="0.3">
      <c r="A5" s="480" t="s">
        <v>163</v>
      </c>
      <c r="B5" s="481" t="s">
        <v>144</v>
      </c>
      <c r="C5" s="482" t="s">
        <v>145</v>
      </c>
      <c r="D5" s="483" t="s">
        <v>8</v>
      </c>
      <c r="E5" s="484" t="s">
        <v>9</v>
      </c>
      <c r="F5" s="485" t="s">
        <v>146</v>
      </c>
      <c r="H5" s="480" t="s">
        <v>163</v>
      </c>
      <c r="I5" s="481" t="s">
        <v>144</v>
      </c>
      <c r="J5" s="482" t="s">
        <v>145</v>
      </c>
      <c r="K5" s="483" t="s">
        <v>8</v>
      </c>
      <c r="L5" s="484" t="s">
        <v>9</v>
      </c>
      <c r="M5" s="485" t="s">
        <v>146</v>
      </c>
      <c r="O5" s="480" t="s">
        <v>163</v>
      </c>
      <c r="P5" s="481" t="s">
        <v>144</v>
      </c>
      <c r="Q5" s="482" t="s">
        <v>145</v>
      </c>
      <c r="R5" s="483" t="s">
        <v>8</v>
      </c>
      <c r="S5" s="484" t="s">
        <v>9</v>
      </c>
      <c r="T5" s="485" t="s">
        <v>146</v>
      </c>
      <c r="V5" s="480" t="s">
        <v>163</v>
      </c>
      <c r="W5" s="481" t="s">
        <v>144</v>
      </c>
      <c r="X5" s="482" t="s">
        <v>145</v>
      </c>
      <c r="Y5" s="483" t="s">
        <v>8</v>
      </c>
      <c r="Z5" s="484" t="s">
        <v>9</v>
      </c>
      <c r="AA5" s="485" t="s">
        <v>146</v>
      </c>
    </row>
    <row r="6" spans="1:39" x14ac:dyDescent="0.25">
      <c r="A6" s="425" t="s">
        <v>151</v>
      </c>
      <c r="B6" s="440">
        <v>27951</v>
      </c>
      <c r="C6" s="472">
        <v>76978</v>
      </c>
      <c r="D6" s="476">
        <v>47574</v>
      </c>
      <c r="E6" s="440">
        <v>57343</v>
      </c>
      <c r="F6" s="427">
        <v>12</v>
      </c>
      <c r="H6" s="425" t="s">
        <v>151</v>
      </c>
      <c r="I6" s="440">
        <v>47435</v>
      </c>
      <c r="J6" s="472">
        <v>127199</v>
      </c>
      <c r="K6" s="476">
        <v>78935</v>
      </c>
      <c r="L6" s="440">
        <v>95675</v>
      </c>
      <c r="M6" s="427">
        <v>24</v>
      </c>
      <c r="O6" s="425" t="s">
        <v>151</v>
      </c>
      <c r="P6" s="440">
        <v>57274</v>
      </c>
      <c r="Q6" s="472">
        <v>129960</v>
      </c>
      <c r="R6" s="476">
        <v>79487</v>
      </c>
      <c r="S6" s="440">
        <v>107716</v>
      </c>
      <c r="T6" s="427">
        <v>31</v>
      </c>
      <c r="V6" s="425" t="s">
        <v>151</v>
      </c>
      <c r="W6" s="440">
        <v>35352</v>
      </c>
      <c r="X6" s="472">
        <v>88579</v>
      </c>
      <c r="Y6" s="476">
        <v>53828</v>
      </c>
      <c r="Z6" s="426">
        <v>70076</v>
      </c>
      <c r="AA6" s="427">
        <v>27</v>
      </c>
    </row>
    <row r="7" spans="1:39" x14ac:dyDescent="0.25">
      <c r="A7" s="428" t="s">
        <v>152</v>
      </c>
      <c r="B7" s="442">
        <v>28928</v>
      </c>
      <c r="C7" s="473">
        <v>77801</v>
      </c>
      <c r="D7" s="477">
        <v>48425</v>
      </c>
      <c r="E7" s="442">
        <v>58293</v>
      </c>
      <c r="F7" s="429">
        <v>11</v>
      </c>
      <c r="H7" s="428" t="s">
        <v>152</v>
      </c>
      <c r="I7" s="442">
        <v>49227</v>
      </c>
      <c r="J7" s="473">
        <v>128259</v>
      </c>
      <c r="K7" s="477">
        <v>80124</v>
      </c>
      <c r="L7" s="442">
        <v>97334</v>
      </c>
      <c r="M7" s="429">
        <v>28</v>
      </c>
      <c r="O7" s="428" t="s">
        <v>152</v>
      </c>
      <c r="P7" s="442">
        <v>60914</v>
      </c>
      <c r="Q7" s="473">
        <v>133670</v>
      </c>
      <c r="R7" s="477">
        <v>82541</v>
      </c>
      <c r="S7" s="442">
        <v>112008</v>
      </c>
      <c r="T7" s="429">
        <v>35</v>
      </c>
      <c r="V7" s="428" t="s">
        <v>152</v>
      </c>
      <c r="W7" s="442">
        <v>37038</v>
      </c>
      <c r="X7" s="473">
        <v>89509</v>
      </c>
      <c r="Y7" s="477">
        <v>54948</v>
      </c>
      <c r="Z7" s="424">
        <v>71565</v>
      </c>
      <c r="AA7" s="429">
        <v>34</v>
      </c>
    </row>
    <row r="8" spans="1:39" x14ac:dyDescent="0.25">
      <c r="A8" s="428" t="s">
        <v>153</v>
      </c>
      <c r="B8" s="442">
        <v>28264</v>
      </c>
      <c r="C8" s="473">
        <v>77915</v>
      </c>
      <c r="D8" s="477">
        <v>57975</v>
      </c>
      <c r="E8" s="442">
        <v>48196</v>
      </c>
      <c r="F8" s="429">
        <v>8</v>
      </c>
      <c r="H8" s="428" t="s">
        <v>153</v>
      </c>
      <c r="I8" s="442">
        <v>47676</v>
      </c>
      <c r="J8" s="473">
        <v>128352</v>
      </c>
      <c r="K8" s="477">
        <v>79582</v>
      </c>
      <c r="L8" s="442">
        <v>96427</v>
      </c>
      <c r="M8" s="429">
        <v>19</v>
      </c>
      <c r="O8" s="428" t="s">
        <v>153</v>
      </c>
      <c r="P8" s="442">
        <v>58872</v>
      </c>
      <c r="Q8" s="473">
        <v>132965</v>
      </c>
      <c r="R8" s="477">
        <v>81721</v>
      </c>
      <c r="S8" s="442">
        <v>110088</v>
      </c>
      <c r="T8" s="429">
        <v>28</v>
      </c>
      <c r="V8" s="428" t="s">
        <v>153</v>
      </c>
      <c r="W8" s="442">
        <v>35868</v>
      </c>
      <c r="X8" s="473">
        <v>89924</v>
      </c>
      <c r="Y8" s="477">
        <v>54653</v>
      </c>
      <c r="Z8" s="424">
        <v>71115</v>
      </c>
      <c r="AA8" s="429">
        <v>24</v>
      </c>
    </row>
    <row r="9" spans="1:39" x14ac:dyDescent="0.25">
      <c r="A9" s="428" t="s">
        <v>154</v>
      </c>
      <c r="B9" s="442">
        <v>28071</v>
      </c>
      <c r="C9" s="473">
        <v>77748</v>
      </c>
      <c r="D9" s="477">
        <v>48079</v>
      </c>
      <c r="E9" s="442">
        <v>57732</v>
      </c>
      <c r="F9" s="429">
        <v>8</v>
      </c>
      <c r="H9" s="428" t="s">
        <v>154</v>
      </c>
      <c r="I9" s="442">
        <v>47403</v>
      </c>
      <c r="J9" s="473">
        <v>128247</v>
      </c>
      <c r="K9" s="477">
        <v>79381</v>
      </c>
      <c r="L9" s="442">
        <v>96249</v>
      </c>
      <c r="M9" s="429">
        <v>20</v>
      </c>
      <c r="O9" s="428" t="s">
        <v>154</v>
      </c>
      <c r="P9" s="442">
        <v>58543</v>
      </c>
      <c r="Q9" s="473">
        <v>132941</v>
      </c>
      <c r="R9" s="477">
        <v>81571</v>
      </c>
      <c r="S9" s="442">
        <v>109886</v>
      </c>
      <c r="T9" s="429">
        <v>27</v>
      </c>
      <c r="V9" s="428" t="s">
        <v>154</v>
      </c>
      <c r="W9" s="442">
        <v>35616</v>
      </c>
      <c r="X9" s="473">
        <v>89799</v>
      </c>
      <c r="Y9" s="477">
        <v>54465</v>
      </c>
      <c r="Z9" s="424">
        <v>70925</v>
      </c>
      <c r="AA9" s="429">
        <v>25</v>
      </c>
    </row>
    <row r="10" spans="1:39" x14ac:dyDescent="0.25">
      <c r="A10" s="428" t="s">
        <v>155</v>
      </c>
      <c r="B10" s="442">
        <v>27879</v>
      </c>
      <c r="C10" s="473">
        <v>77539</v>
      </c>
      <c r="D10" s="477">
        <v>47884</v>
      </c>
      <c r="E10" s="442">
        <v>57534</v>
      </c>
      <c r="F10" s="429">
        <v>8</v>
      </c>
      <c r="H10" s="428" t="s">
        <v>155</v>
      </c>
      <c r="I10" s="442">
        <v>47169</v>
      </c>
      <c r="J10" s="473">
        <v>127999</v>
      </c>
      <c r="K10" s="477">
        <v>79219</v>
      </c>
      <c r="L10" s="442">
        <v>95949</v>
      </c>
      <c r="M10" s="429">
        <v>17</v>
      </c>
      <c r="O10" s="428" t="s">
        <v>155</v>
      </c>
      <c r="P10" s="442">
        <v>58120</v>
      </c>
      <c r="Q10" s="473">
        <v>132466</v>
      </c>
      <c r="R10" s="477">
        <v>81148</v>
      </c>
      <c r="S10" s="442">
        <v>109438</v>
      </c>
      <c r="T10" s="429">
        <v>24</v>
      </c>
      <c r="V10" s="428" t="s">
        <v>155</v>
      </c>
      <c r="W10" s="442">
        <v>35478</v>
      </c>
      <c r="X10" s="473">
        <v>89590</v>
      </c>
      <c r="Y10" s="477">
        <v>54348</v>
      </c>
      <c r="Z10" s="424">
        <v>70720</v>
      </c>
      <c r="AA10" s="429">
        <v>23</v>
      </c>
    </row>
    <row r="11" spans="1:39" x14ac:dyDescent="0.25">
      <c r="A11" s="428" t="s">
        <v>156</v>
      </c>
      <c r="B11" s="442">
        <v>27766</v>
      </c>
      <c r="C11" s="473">
        <v>77509</v>
      </c>
      <c r="D11" s="477">
        <v>47788</v>
      </c>
      <c r="E11" s="442">
        <v>57487</v>
      </c>
      <c r="F11" s="429">
        <v>7</v>
      </c>
      <c r="H11" s="428" t="s">
        <v>156</v>
      </c>
      <c r="I11" s="442">
        <v>46998</v>
      </c>
      <c r="J11" s="473">
        <v>128051</v>
      </c>
      <c r="K11" s="477">
        <v>79172</v>
      </c>
      <c r="L11" s="442">
        <v>95877</v>
      </c>
      <c r="M11" s="429">
        <v>16</v>
      </c>
      <c r="O11" s="428" t="s">
        <v>156</v>
      </c>
      <c r="P11" s="442">
        <v>58374</v>
      </c>
      <c r="Q11" s="473">
        <v>133221</v>
      </c>
      <c r="R11" s="477">
        <v>81556</v>
      </c>
      <c r="S11" s="442">
        <v>110039</v>
      </c>
      <c r="T11" s="429">
        <v>21</v>
      </c>
      <c r="V11" s="428" t="s">
        <v>156</v>
      </c>
      <c r="W11" s="442">
        <v>35451</v>
      </c>
      <c r="X11" s="473">
        <v>89663</v>
      </c>
      <c r="Y11" s="477">
        <v>54383</v>
      </c>
      <c r="Z11" s="424">
        <v>70709</v>
      </c>
      <c r="AA11" s="429">
        <v>22</v>
      </c>
    </row>
    <row r="12" spans="1:39" x14ac:dyDescent="0.25">
      <c r="A12" s="428" t="s">
        <v>157</v>
      </c>
      <c r="B12" s="442">
        <v>27629</v>
      </c>
      <c r="C12" s="473">
        <v>77315</v>
      </c>
      <c r="D12" s="477">
        <v>47642</v>
      </c>
      <c r="E12" s="442">
        <v>57302</v>
      </c>
      <c r="F12" s="429">
        <v>7</v>
      </c>
      <c r="H12" s="428" t="s">
        <v>157</v>
      </c>
      <c r="I12" s="442">
        <v>46820</v>
      </c>
      <c r="J12" s="473">
        <v>127906</v>
      </c>
      <c r="K12" s="477">
        <v>78954</v>
      </c>
      <c r="L12" s="442">
        <v>95772</v>
      </c>
      <c r="M12" s="429">
        <v>17</v>
      </c>
      <c r="O12" s="428" t="s">
        <v>157</v>
      </c>
      <c r="P12" s="442">
        <v>58045</v>
      </c>
      <c r="Q12" s="473">
        <v>132911</v>
      </c>
      <c r="R12" s="477">
        <v>81255</v>
      </c>
      <c r="S12" s="442">
        <v>109701</v>
      </c>
      <c r="T12" s="429">
        <v>22</v>
      </c>
      <c r="V12" s="428" t="s">
        <v>157</v>
      </c>
      <c r="W12" s="442">
        <v>35253</v>
      </c>
      <c r="X12" s="473">
        <v>89509</v>
      </c>
      <c r="Y12" s="477">
        <v>54283</v>
      </c>
      <c r="Z12" s="424">
        <v>70479</v>
      </c>
      <c r="AA12" s="429">
        <v>20</v>
      </c>
    </row>
    <row r="13" spans="1:39" x14ac:dyDescent="0.25">
      <c r="A13" s="428" t="s">
        <v>158</v>
      </c>
      <c r="B13" s="442">
        <v>27382</v>
      </c>
      <c r="C13" s="473">
        <v>77099</v>
      </c>
      <c r="D13" s="477">
        <v>47380</v>
      </c>
      <c r="E13" s="442">
        <v>57101</v>
      </c>
      <c r="F13" s="429">
        <v>7</v>
      </c>
      <c r="H13" s="428" t="s">
        <v>158</v>
      </c>
      <c r="I13" s="442">
        <v>46592</v>
      </c>
      <c r="J13" s="473">
        <v>127521</v>
      </c>
      <c r="K13" s="477">
        <v>78631</v>
      </c>
      <c r="L13" s="442">
        <v>95482</v>
      </c>
      <c r="M13" s="429">
        <v>18</v>
      </c>
      <c r="O13" s="428" t="s">
        <v>158</v>
      </c>
      <c r="P13" s="442">
        <v>57712</v>
      </c>
      <c r="Q13" s="473">
        <v>132659</v>
      </c>
      <c r="R13" s="477">
        <v>81004</v>
      </c>
      <c r="S13" s="442">
        <v>109367</v>
      </c>
      <c r="T13" s="429">
        <v>22</v>
      </c>
      <c r="V13" s="428" t="s">
        <v>158</v>
      </c>
      <c r="W13" s="442">
        <v>35047</v>
      </c>
      <c r="X13" s="473">
        <v>89223</v>
      </c>
      <c r="Y13" s="477">
        <v>54017</v>
      </c>
      <c r="Z13" s="424">
        <v>70253</v>
      </c>
      <c r="AA13" s="429">
        <v>18</v>
      </c>
    </row>
    <row r="14" spans="1:39" x14ac:dyDescent="0.25">
      <c r="A14" s="428" t="s">
        <v>159</v>
      </c>
      <c r="B14" s="442">
        <v>27222</v>
      </c>
      <c r="C14" s="473">
        <v>76933</v>
      </c>
      <c r="D14" s="477">
        <v>47195</v>
      </c>
      <c r="E14" s="442">
        <v>56955</v>
      </c>
      <c r="F14" s="429">
        <v>5</v>
      </c>
      <c r="H14" s="428" t="s">
        <v>159</v>
      </c>
      <c r="I14" s="442">
        <v>46352</v>
      </c>
      <c r="J14" s="473">
        <v>127226</v>
      </c>
      <c r="K14" s="477">
        <v>78355</v>
      </c>
      <c r="L14" s="442">
        <v>95205</v>
      </c>
      <c r="M14" s="429">
        <v>18</v>
      </c>
      <c r="O14" s="428" t="s">
        <v>159</v>
      </c>
      <c r="P14" s="442">
        <v>57381</v>
      </c>
      <c r="Q14" s="473">
        <v>132663</v>
      </c>
      <c r="R14" s="477">
        <v>80917</v>
      </c>
      <c r="S14" s="442">
        <v>109107</v>
      </c>
      <c r="T14" s="429">
        <v>20</v>
      </c>
      <c r="V14" s="428" t="s">
        <v>159</v>
      </c>
      <c r="W14" s="442">
        <v>34926</v>
      </c>
      <c r="X14" s="473">
        <v>89222</v>
      </c>
      <c r="Y14" s="477">
        <v>53970</v>
      </c>
      <c r="Z14" s="424">
        <v>70161</v>
      </c>
      <c r="AA14" s="429">
        <v>17</v>
      </c>
    </row>
    <row r="15" spans="1:39" x14ac:dyDescent="0.25">
      <c r="A15" s="428" t="s">
        <v>160</v>
      </c>
      <c r="B15" s="442">
        <v>27072</v>
      </c>
      <c r="C15" s="473">
        <v>76959</v>
      </c>
      <c r="D15" s="477">
        <v>47076</v>
      </c>
      <c r="E15" s="442">
        <v>56955</v>
      </c>
      <c r="F15" s="429">
        <v>5</v>
      </c>
      <c r="H15" s="428" t="s">
        <v>160</v>
      </c>
      <c r="I15" s="442">
        <v>46241</v>
      </c>
      <c r="J15" s="473">
        <v>127481</v>
      </c>
      <c r="K15" s="477">
        <v>87463</v>
      </c>
      <c r="L15" s="442">
        <v>86259</v>
      </c>
      <c r="M15" s="429">
        <v>16</v>
      </c>
      <c r="O15" s="428" t="s">
        <v>160</v>
      </c>
      <c r="P15" s="442">
        <v>57254</v>
      </c>
      <c r="Q15" s="473">
        <v>132873</v>
      </c>
      <c r="R15" s="477">
        <v>81011</v>
      </c>
      <c r="S15" s="442">
        <v>109116</v>
      </c>
      <c r="T15" s="429">
        <v>21</v>
      </c>
      <c r="V15" s="428" t="s">
        <v>160</v>
      </c>
      <c r="W15" s="442">
        <v>34776</v>
      </c>
      <c r="X15" s="473">
        <v>89244</v>
      </c>
      <c r="Y15" s="477">
        <v>53917</v>
      </c>
      <c r="Z15" s="424">
        <v>70103</v>
      </c>
      <c r="AA15" s="429">
        <v>14</v>
      </c>
    </row>
    <row r="16" spans="1:39" x14ac:dyDescent="0.25">
      <c r="A16" s="428" t="s">
        <v>161</v>
      </c>
      <c r="B16" s="442">
        <v>26868</v>
      </c>
      <c r="C16" s="473">
        <v>76968</v>
      </c>
      <c r="D16" s="477">
        <v>46960</v>
      </c>
      <c r="E16" s="442">
        <v>56871</v>
      </c>
      <c r="F16" s="429">
        <v>5</v>
      </c>
      <c r="H16" s="428" t="s">
        <v>161</v>
      </c>
      <c r="I16" s="442">
        <v>45934</v>
      </c>
      <c r="J16" s="473">
        <v>127536</v>
      </c>
      <c r="K16" s="477">
        <v>78317</v>
      </c>
      <c r="L16" s="442">
        <v>95137</v>
      </c>
      <c r="M16" s="429">
        <v>16</v>
      </c>
      <c r="O16" s="428" t="s">
        <v>161</v>
      </c>
      <c r="P16" s="442">
        <v>57005</v>
      </c>
      <c r="Q16" s="473">
        <v>133178</v>
      </c>
      <c r="R16" s="477">
        <v>81013</v>
      </c>
      <c r="S16" s="442">
        <v>109150</v>
      </c>
      <c r="T16" s="429">
        <v>20</v>
      </c>
      <c r="V16" s="428" t="s">
        <v>161</v>
      </c>
      <c r="W16" s="442">
        <v>34432</v>
      </c>
      <c r="X16" s="473">
        <v>89132</v>
      </c>
      <c r="Y16" s="477">
        <v>53632</v>
      </c>
      <c r="Z16" s="424">
        <v>69918</v>
      </c>
      <c r="AA16" s="429">
        <v>14</v>
      </c>
    </row>
    <row r="17" spans="1:33" ht="15.75" thickBot="1" x14ac:dyDescent="0.3">
      <c r="A17" s="446" t="s">
        <v>162</v>
      </c>
      <c r="B17" s="447">
        <v>26690</v>
      </c>
      <c r="C17" s="474">
        <v>76975</v>
      </c>
      <c r="D17" s="479">
        <v>46902</v>
      </c>
      <c r="E17" s="444">
        <v>56759</v>
      </c>
      <c r="F17" s="432">
        <v>4</v>
      </c>
      <c r="H17" s="446" t="s">
        <v>162</v>
      </c>
      <c r="I17" s="447">
        <v>45494</v>
      </c>
      <c r="J17" s="474">
        <v>127391</v>
      </c>
      <c r="K17" s="523">
        <v>77992</v>
      </c>
      <c r="L17" s="447">
        <v>94881</v>
      </c>
      <c r="M17" s="524">
        <v>12</v>
      </c>
      <c r="O17" s="446" t="s">
        <v>162</v>
      </c>
      <c r="P17" s="447">
        <v>56088</v>
      </c>
      <c r="Q17" s="474">
        <v>132345</v>
      </c>
      <c r="R17" s="523">
        <v>80151</v>
      </c>
      <c r="S17" s="447">
        <v>108265</v>
      </c>
      <c r="T17" s="432">
        <v>17</v>
      </c>
      <c r="V17" s="446" t="s">
        <v>162</v>
      </c>
      <c r="W17" s="447">
        <v>34084</v>
      </c>
      <c r="X17" s="474">
        <v>88966</v>
      </c>
      <c r="Y17" s="479">
        <v>53438</v>
      </c>
      <c r="Z17" s="431">
        <v>69604</v>
      </c>
      <c r="AA17" s="432">
        <v>8</v>
      </c>
    </row>
    <row r="18" spans="1:33" ht="15.75" thickBot="1" x14ac:dyDescent="0.3">
      <c r="A18" s="452" t="s">
        <v>167</v>
      </c>
      <c r="B18" s="449">
        <f>AVERAGE(B6:B17)</f>
        <v>27643.5</v>
      </c>
      <c r="C18" s="475">
        <f t="shared" ref="C18:F18" si="0">AVERAGE(C6:C17)</f>
        <v>77311.583333333328</v>
      </c>
      <c r="D18" s="478">
        <f t="shared" si="0"/>
        <v>48406.666666666664</v>
      </c>
      <c r="E18" s="503">
        <f t="shared" si="0"/>
        <v>56544</v>
      </c>
      <c r="F18" s="489">
        <f t="shared" si="0"/>
        <v>7.25</v>
      </c>
      <c r="H18" s="452" t="s">
        <v>167</v>
      </c>
      <c r="I18" s="449">
        <f>AVERAGE(I6:I17)</f>
        <v>46945.083333333336</v>
      </c>
      <c r="J18" s="475">
        <f t="shared" ref="J18" si="1">AVERAGE(J6:J17)</f>
        <v>127764</v>
      </c>
      <c r="K18" s="525">
        <f t="shared" ref="K18:M18" si="2">AVERAGE(K6:K17)</f>
        <v>79677.083333333328</v>
      </c>
      <c r="L18" s="526">
        <f t="shared" si="2"/>
        <v>95020.583333333328</v>
      </c>
      <c r="M18" s="527">
        <f t="shared" si="2"/>
        <v>18.416666666666668</v>
      </c>
      <c r="O18" s="452" t="s">
        <v>167</v>
      </c>
      <c r="P18" s="449">
        <f>AVERAGE(P6:P17)</f>
        <v>57965.166666666664</v>
      </c>
      <c r="Q18" s="475">
        <f t="shared" ref="Q18" si="3">AVERAGE(Q6:Q17)</f>
        <v>132654.33333333334</v>
      </c>
      <c r="R18" s="525">
        <f t="shared" ref="R18:T18" si="4">AVERAGE(R6:R17)</f>
        <v>81114.583333333328</v>
      </c>
      <c r="S18" s="531">
        <f t="shared" si="4"/>
        <v>109490.08333333333</v>
      </c>
      <c r="T18" s="530">
        <f t="shared" si="4"/>
        <v>24</v>
      </c>
      <c r="V18" s="452" t="s">
        <v>167</v>
      </c>
      <c r="W18" s="449">
        <f>AVERAGE(W6:W17)</f>
        <v>35276.75</v>
      </c>
      <c r="X18" s="475">
        <f t="shared" ref="X18" si="5">AVERAGE(X6:X17)</f>
        <v>89363.333333333328</v>
      </c>
      <c r="Y18" s="478">
        <f t="shared" ref="Y18:AA18" si="6">AVERAGE(Y6:Y17)</f>
        <v>54156.833333333336</v>
      </c>
      <c r="Z18" s="490">
        <f t="shared" si="6"/>
        <v>70469</v>
      </c>
      <c r="AA18" s="489">
        <f t="shared" si="6"/>
        <v>20.5</v>
      </c>
    </row>
    <row r="19" spans="1:33" ht="15.75" thickBot="1" x14ac:dyDescent="0.3">
      <c r="B19" s="488"/>
      <c r="E19" s="488"/>
      <c r="H19" s="488"/>
      <c r="L19" s="488"/>
      <c r="O19" s="488"/>
      <c r="P19" s="488"/>
      <c r="R19" s="488"/>
      <c r="T19" s="488"/>
      <c r="W19" s="488"/>
      <c r="Z19" s="488"/>
      <c r="AA19" s="488"/>
      <c r="AD19" s="488"/>
      <c r="AG19" s="488"/>
    </row>
    <row r="20" spans="1:33" ht="15.75" thickBot="1" x14ac:dyDescent="0.3">
      <c r="A20" s="614" t="s">
        <v>129</v>
      </c>
      <c r="B20" s="615"/>
      <c r="C20" s="615"/>
      <c r="D20" s="615"/>
      <c r="E20" s="615"/>
      <c r="F20" s="616"/>
      <c r="H20" s="614" t="s">
        <v>125</v>
      </c>
      <c r="I20" s="615"/>
      <c r="J20" s="615"/>
      <c r="K20" s="615"/>
      <c r="L20" s="615"/>
      <c r="M20" s="616"/>
      <c r="O20" s="614" t="s">
        <v>126</v>
      </c>
      <c r="P20" s="615"/>
      <c r="Q20" s="615"/>
      <c r="R20" s="615"/>
      <c r="S20" s="615"/>
      <c r="T20" s="616"/>
      <c r="V20" s="614" t="s">
        <v>171</v>
      </c>
      <c r="W20" s="615"/>
      <c r="X20" s="615"/>
      <c r="Y20" s="615"/>
      <c r="Z20" s="615"/>
      <c r="AA20" s="616"/>
    </row>
    <row r="21" spans="1:33" ht="15.75" thickBot="1" x14ac:dyDescent="0.3">
      <c r="A21" s="480" t="s">
        <v>163</v>
      </c>
      <c r="B21" s="481" t="s">
        <v>144</v>
      </c>
      <c r="C21" s="482" t="s">
        <v>145</v>
      </c>
      <c r="D21" s="483" t="s">
        <v>8</v>
      </c>
      <c r="E21" s="484" t="s">
        <v>9</v>
      </c>
      <c r="F21" s="485" t="s">
        <v>146</v>
      </c>
      <c r="H21" s="480" t="s">
        <v>163</v>
      </c>
      <c r="I21" s="481" t="s">
        <v>144</v>
      </c>
      <c r="J21" s="482" t="s">
        <v>145</v>
      </c>
      <c r="K21" s="483" t="s">
        <v>8</v>
      </c>
      <c r="L21" s="484" t="s">
        <v>9</v>
      </c>
      <c r="M21" s="485" t="s">
        <v>146</v>
      </c>
      <c r="O21" s="480" t="s">
        <v>163</v>
      </c>
      <c r="P21" s="481" t="s">
        <v>144</v>
      </c>
      <c r="Q21" s="482" t="s">
        <v>145</v>
      </c>
      <c r="R21" s="483" t="s">
        <v>8</v>
      </c>
      <c r="S21" s="484" t="s">
        <v>9</v>
      </c>
      <c r="T21" s="485" t="s">
        <v>146</v>
      </c>
      <c r="V21" s="480" t="s">
        <v>163</v>
      </c>
      <c r="W21" s="481" t="s">
        <v>144</v>
      </c>
      <c r="X21" s="482" t="s">
        <v>145</v>
      </c>
      <c r="Y21" s="483" t="s">
        <v>8</v>
      </c>
      <c r="Z21" s="484" t="s">
        <v>9</v>
      </c>
      <c r="AA21" s="485" t="s">
        <v>146</v>
      </c>
    </row>
    <row r="22" spans="1:33" x14ac:dyDescent="0.25">
      <c r="A22" s="425" t="s">
        <v>151</v>
      </c>
      <c r="B22" s="440">
        <v>35347</v>
      </c>
      <c r="C22" s="472">
        <v>77834</v>
      </c>
      <c r="D22" s="476">
        <v>46890</v>
      </c>
      <c r="E22" s="440">
        <v>66269</v>
      </c>
      <c r="F22" s="427">
        <v>22</v>
      </c>
      <c r="H22" s="425" t="s">
        <v>151</v>
      </c>
      <c r="I22" s="440">
        <v>19338</v>
      </c>
      <c r="J22" s="472">
        <v>48777</v>
      </c>
      <c r="K22" s="476">
        <v>30229</v>
      </c>
      <c r="L22" s="440">
        <v>37882</v>
      </c>
      <c r="M22" s="427">
        <v>4</v>
      </c>
      <c r="O22" s="425" t="s">
        <v>151</v>
      </c>
      <c r="P22" s="440">
        <f>B18</f>
        <v>27643.5</v>
      </c>
      <c r="Q22" s="440">
        <f t="shared" ref="Q22:T22" si="7">C18</f>
        <v>77311.583333333328</v>
      </c>
      <c r="R22" s="440">
        <f t="shared" si="7"/>
        <v>48406.666666666664</v>
      </c>
      <c r="S22" s="440">
        <f t="shared" si="7"/>
        <v>56544</v>
      </c>
      <c r="T22" s="440">
        <f t="shared" si="7"/>
        <v>7.25</v>
      </c>
      <c r="V22" s="425" t="s">
        <v>151</v>
      </c>
      <c r="W22" s="440">
        <v>28980</v>
      </c>
      <c r="X22" s="472">
        <v>78826</v>
      </c>
      <c r="Y22" s="476">
        <v>47775</v>
      </c>
      <c r="Z22" s="426">
        <v>60024</v>
      </c>
      <c r="AA22" s="427">
        <v>7</v>
      </c>
    </row>
    <row r="23" spans="1:33" x14ac:dyDescent="0.25">
      <c r="A23" s="428" t="s">
        <v>152</v>
      </c>
      <c r="B23" s="442">
        <v>37825</v>
      </c>
      <c r="C23" s="473">
        <v>80073</v>
      </c>
      <c r="D23" s="477">
        <v>48760</v>
      </c>
      <c r="E23" s="442">
        <v>69103</v>
      </c>
      <c r="F23" s="429">
        <v>35</v>
      </c>
      <c r="H23" s="428" t="s">
        <v>152</v>
      </c>
      <c r="I23" s="442">
        <v>20131</v>
      </c>
      <c r="J23" s="473">
        <v>49227</v>
      </c>
      <c r="K23" s="477">
        <v>30658</v>
      </c>
      <c r="L23" s="442">
        <v>38693</v>
      </c>
      <c r="M23" s="429">
        <v>7</v>
      </c>
      <c r="O23" s="428" t="s">
        <v>152</v>
      </c>
      <c r="P23" s="442">
        <v>32529</v>
      </c>
      <c r="Q23" s="473">
        <v>78485</v>
      </c>
      <c r="R23" s="477">
        <v>48266</v>
      </c>
      <c r="S23" s="442">
        <v>62719</v>
      </c>
      <c r="T23" s="429">
        <v>29</v>
      </c>
      <c r="V23" s="428" t="s">
        <v>152</v>
      </c>
      <c r="W23" s="442">
        <v>30300</v>
      </c>
      <c r="X23" s="473">
        <v>79999</v>
      </c>
      <c r="Y23" s="477">
        <v>48780</v>
      </c>
      <c r="Z23" s="424">
        <v>61509</v>
      </c>
      <c r="AA23" s="429">
        <v>10</v>
      </c>
    </row>
    <row r="24" spans="1:33" x14ac:dyDescent="0.25">
      <c r="A24" s="428" t="s">
        <v>153</v>
      </c>
      <c r="B24" s="442">
        <v>36631</v>
      </c>
      <c r="C24" s="473">
        <v>80273</v>
      </c>
      <c r="D24" s="477">
        <v>48558</v>
      </c>
      <c r="E24" s="442">
        <v>68321</v>
      </c>
      <c r="F24" s="429">
        <v>25</v>
      </c>
      <c r="H24" s="428" t="s">
        <v>153</v>
      </c>
      <c r="I24" s="442">
        <v>19465</v>
      </c>
      <c r="J24" s="473">
        <v>49218</v>
      </c>
      <c r="K24" s="477">
        <v>30506</v>
      </c>
      <c r="L24" s="442">
        <v>38173</v>
      </c>
      <c r="M24" s="429">
        <v>4</v>
      </c>
      <c r="O24" s="428" t="s">
        <v>153</v>
      </c>
      <c r="P24" s="442">
        <v>31738</v>
      </c>
      <c r="Q24" s="473">
        <v>78517</v>
      </c>
      <c r="R24" s="477">
        <v>48005</v>
      </c>
      <c r="S24" s="442">
        <v>62226</v>
      </c>
      <c r="T24" s="429">
        <v>24</v>
      </c>
      <c r="V24" s="428" t="s">
        <v>153</v>
      </c>
      <c r="W24" s="442">
        <v>29504</v>
      </c>
      <c r="X24" s="473">
        <v>80509</v>
      </c>
      <c r="Y24" s="477">
        <v>48785</v>
      </c>
      <c r="Z24" s="424">
        <v>61221</v>
      </c>
      <c r="AA24" s="429">
        <v>7</v>
      </c>
    </row>
    <row r="25" spans="1:33" x14ac:dyDescent="0.25">
      <c r="A25" s="428" t="s">
        <v>154</v>
      </c>
      <c r="B25" s="442">
        <v>36458</v>
      </c>
      <c r="C25" s="473">
        <v>80396</v>
      </c>
      <c r="D25" s="477">
        <v>48556</v>
      </c>
      <c r="E25" s="442">
        <v>68272</v>
      </c>
      <c r="F25" s="429">
        <v>26</v>
      </c>
      <c r="H25" s="428" t="s">
        <v>154</v>
      </c>
      <c r="I25" s="442">
        <v>19408</v>
      </c>
      <c r="J25" s="473">
        <v>49255</v>
      </c>
      <c r="K25" s="477">
        <v>30497</v>
      </c>
      <c r="L25" s="442">
        <v>38166</v>
      </c>
      <c r="M25" s="429">
        <v>6</v>
      </c>
      <c r="O25" s="428" t="s">
        <v>154</v>
      </c>
      <c r="P25" s="442">
        <v>31623</v>
      </c>
      <c r="Q25" s="473">
        <v>78425</v>
      </c>
      <c r="R25" s="477">
        <v>47940</v>
      </c>
      <c r="S25" s="442">
        <v>62084</v>
      </c>
      <c r="T25" s="429">
        <v>24</v>
      </c>
      <c r="V25" s="428" t="s">
        <v>154</v>
      </c>
      <c r="W25" s="442">
        <v>31623</v>
      </c>
      <c r="X25" s="473">
        <v>78425</v>
      </c>
      <c r="Y25" s="477">
        <v>47940</v>
      </c>
      <c r="Z25" s="424">
        <v>62084</v>
      </c>
      <c r="AA25" s="429">
        <v>6</v>
      </c>
    </row>
    <row r="26" spans="1:33" x14ac:dyDescent="0.25">
      <c r="A26" s="428" t="s">
        <v>155</v>
      </c>
      <c r="B26" s="442">
        <v>36143</v>
      </c>
      <c r="C26" s="473">
        <v>80022</v>
      </c>
      <c r="D26" s="477">
        <v>48286</v>
      </c>
      <c r="E26" s="442">
        <v>67879</v>
      </c>
      <c r="F26" s="429">
        <v>25</v>
      </c>
      <c r="H26" s="428" t="s">
        <v>155</v>
      </c>
      <c r="I26" s="442">
        <v>19319</v>
      </c>
      <c r="J26" s="473">
        <v>49150</v>
      </c>
      <c r="K26" s="477">
        <v>30391</v>
      </c>
      <c r="L26" s="442">
        <v>38078</v>
      </c>
      <c r="M26" s="429">
        <v>4</v>
      </c>
      <c r="O26" s="428" t="s">
        <v>155</v>
      </c>
      <c r="P26" s="442">
        <v>31420</v>
      </c>
      <c r="Q26" s="473">
        <v>78046</v>
      </c>
      <c r="R26" s="477">
        <v>47697</v>
      </c>
      <c r="S26" s="442">
        <v>61769</v>
      </c>
      <c r="T26" s="429">
        <v>21</v>
      </c>
      <c r="V26" s="428" t="s">
        <v>155</v>
      </c>
      <c r="W26" s="442">
        <v>29102</v>
      </c>
      <c r="X26" s="473">
        <v>80073</v>
      </c>
      <c r="Y26" s="477">
        <v>48456</v>
      </c>
      <c r="Z26" s="424">
        <v>60719</v>
      </c>
      <c r="AA26" s="429">
        <v>6</v>
      </c>
    </row>
    <row r="27" spans="1:33" x14ac:dyDescent="0.25">
      <c r="A27" s="428" t="s">
        <v>156</v>
      </c>
      <c r="B27" s="442">
        <v>36156</v>
      </c>
      <c r="C27" s="473">
        <v>80304</v>
      </c>
      <c r="D27" s="477">
        <v>48482</v>
      </c>
      <c r="E27" s="442">
        <v>67978</v>
      </c>
      <c r="F27" s="429">
        <v>25</v>
      </c>
      <c r="H27" s="428" t="s">
        <v>156</v>
      </c>
      <c r="I27" s="442">
        <v>19301</v>
      </c>
      <c r="J27" s="473">
        <v>49242</v>
      </c>
      <c r="K27" s="477">
        <v>30407</v>
      </c>
      <c r="L27" s="442">
        <v>38136</v>
      </c>
      <c r="M27" s="429">
        <v>3</v>
      </c>
      <c r="O27" s="428" t="s">
        <v>156</v>
      </c>
      <c r="P27" s="442">
        <v>31356</v>
      </c>
      <c r="Q27" s="473">
        <v>77992</v>
      </c>
      <c r="R27" s="477">
        <v>47673</v>
      </c>
      <c r="S27" s="442">
        <v>61675</v>
      </c>
      <c r="T27" s="429">
        <v>20</v>
      </c>
      <c r="V27" s="428" t="s">
        <v>156</v>
      </c>
      <c r="W27" s="442">
        <v>28968</v>
      </c>
      <c r="X27" s="473">
        <v>80097</v>
      </c>
      <c r="Y27" s="477">
        <v>48439</v>
      </c>
      <c r="Z27" s="424">
        <v>60626</v>
      </c>
      <c r="AA27" s="429">
        <v>6</v>
      </c>
    </row>
    <row r="28" spans="1:33" x14ac:dyDescent="0.25">
      <c r="A28" s="428" t="s">
        <v>157</v>
      </c>
      <c r="B28" s="442">
        <v>36061</v>
      </c>
      <c r="C28" s="473">
        <v>80290</v>
      </c>
      <c r="D28" s="477">
        <v>48416</v>
      </c>
      <c r="E28" s="442">
        <v>67935</v>
      </c>
      <c r="F28" s="429">
        <v>24</v>
      </c>
      <c r="H28" s="428" t="s">
        <v>157</v>
      </c>
      <c r="I28" s="442">
        <v>19253</v>
      </c>
      <c r="J28" s="473">
        <v>49300</v>
      </c>
      <c r="K28" s="477">
        <v>30398</v>
      </c>
      <c r="L28" s="442">
        <v>38155</v>
      </c>
      <c r="M28" s="429">
        <v>3</v>
      </c>
      <c r="O28" s="428" t="s">
        <v>157</v>
      </c>
      <c r="P28" s="442">
        <v>31196</v>
      </c>
      <c r="Q28" s="473">
        <v>77816</v>
      </c>
      <c r="R28" s="477">
        <v>47480</v>
      </c>
      <c r="S28" s="442">
        <v>61532</v>
      </c>
      <c r="T28" s="429">
        <v>20</v>
      </c>
      <c r="V28" s="428" t="s">
        <v>157</v>
      </c>
      <c r="W28" s="442">
        <v>28902</v>
      </c>
      <c r="X28" s="473">
        <v>80075</v>
      </c>
      <c r="Y28" s="477">
        <v>48371</v>
      </c>
      <c r="Z28" s="424">
        <v>60606</v>
      </c>
      <c r="AA28" s="429">
        <v>6</v>
      </c>
    </row>
    <row r="29" spans="1:33" x14ac:dyDescent="0.25">
      <c r="A29" s="428" t="s">
        <v>158</v>
      </c>
      <c r="B29" s="442">
        <v>35913</v>
      </c>
      <c r="C29" s="473">
        <v>80036</v>
      </c>
      <c r="D29" s="477">
        <v>48249</v>
      </c>
      <c r="E29" s="442">
        <v>67700</v>
      </c>
      <c r="F29" s="429">
        <v>23</v>
      </c>
      <c r="H29" s="428" t="s">
        <v>158</v>
      </c>
      <c r="I29" s="442">
        <v>19111</v>
      </c>
      <c r="J29" s="473">
        <v>49130</v>
      </c>
      <c r="K29" s="477">
        <v>30221</v>
      </c>
      <c r="L29" s="442">
        <v>38020</v>
      </c>
      <c r="M29" s="429">
        <v>3</v>
      </c>
      <c r="O29" s="428" t="s">
        <v>158</v>
      </c>
      <c r="P29" s="442">
        <v>30984</v>
      </c>
      <c r="Q29" s="473">
        <v>77405</v>
      </c>
      <c r="R29" s="477">
        <v>47202</v>
      </c>
      <c r="S29" s="442">
        <v>61187</v>
      </c>
      <c r="T29" s="429">
        <v>16</v>
      </c>
      <c r="V29" s="428" t="s">
        <v>158</v>
      </c>
      <c r="W29" s="442">
        <v>28703</v>
      </c>
      <c r="X29" s="473">
        <v>79794</v>
      </c>
      <c r="Y29" s="477">
        <v>48118</v>
      </c>
      <c r="Z29" s="424">
        <v>60379</v>
      </c>
      <c r="AA29" s="429">
        <v>6</v>
      </c>
    </row>
    <row r="30" spans="1:33" x14ac:dyDescent="0.25">
      <c r="A30" s="428" t="s">
        <v>159</v>
      </c>
      <c r="B30" s="442">
        <v>35691</v>
      </c>
      <c r="C30" s="473">
        <v>79831</v>
      </c>
      <c r="D30" s="477">
        <v>48096</v>
      </c>
      <c r="E30" s="442">
        <v>67404</v>
      </c>
      <c r="F30" s="429">
        <v>22</v>
      </c>
      <c r="H30" s="428" t="s">
        <v>159</v>
      </c>
      <c r="I30" s="442">
        <v>18982</v>
      </c>
      <c r="J30" s="473">
        <v>49056</v>
      </c>
      <c r="K30" s="477">
        <v>30147</v>
      </c>
      <c r="L30" s="442">
        <v>37887</v>
      </c>
      <c r="M30" s="429">
        <v>4</v>
      </c>
      <c r="O30" s="428" t="s">
        <v>159</v>
      </c>
      <c r="P30" s="442">
        <v>30795</v>
      </c>
      <c r="Q30" s="473">
        <v>77140</v>
      </c>
      <c r="R30" s="477">
        <v>46986</v>
      </c>
      <c r="S30" s="442">
        <v>60934</v>
      </c>
      <c r="T30" s="429">
        <v>15</v>
      </c>
      <c r="V30" s="428" t="s">
        <v>159</v>
      </c>
      <c r="W30" s="442">
        <v>28601</v>
      </c>
      <c r="X30" s="473">
        <v>79641</v>
      </c>
      <c r="Y30" s="477">
        <v>48006</v>
      </c>
      <c r="Z30" s="424">
        <v>60229</v>
      </c>
      <c r="AA30" s="429">
        <v>7</v>
      </c>
    </row>
    <row r="31" spans="1:33" x14ac:dyDescent="0.25">
      <c r="A31" s="428" t="s">
        <v>160</v>
      </c>
      <c r="B31" s="442">
        <v>35585</v>
      </c>
      <c r="C31" s="473">
        <v>79867</v>
      </c>
      <c r="D31" s="477">
        <v>48105</v>
      </c>
      <c r="E31" s="442">
        <v>67347</v>
      </c>
      <c r="F31" s="429">
        <v>22</v>
      </c>
      <c r="H31" s="428" t="s">
        <v>160</v>
      </c>
      <c r="I31" s="442">
        <v>18936</v>
      </c>
      <c r="J31" s="473">
        <v>48979</v>
      </c>
      <c r="K31" s="477">
        <v>30073</v>
      </c>
      <c r="L31" s="442">
        <v>37839</v>
      </c>
      <c r="M31" s="429">
        <v>3</v>
      </c>
      <c r="O31" s="428" t="s">
        <v>160</v>
      </c>
      <c r="P31" s="442">
        <v>30728</v>
      </c>
      <c r="Q31" s="473">
        <v>77247</v>
      </c>
      <c r="R31" s="477">
        <v>47038</v>
      </c>
      <c r="S31" s="442">
        <v>60937</v>
      </c>
      <c r="T31" s="429">
        <v>15</v>
      </c>
      <c r="V31" s="428" t="s">
        <v>160</v>
      </c>
      <c r="W31" s="442">
        <v>28437</v>
      </c>
      <c r="X31" s="473">
        <v>79535</v>
      </c>
      <c r="Y31" s="477">
        <v>47919</v>
      </c>
      <c r="Z31" s="424">
        <v>60046</v>
      </c>
      <c r="AA31" s="429">
        <v>7</v>
      </c>
    </row>
    <row r="32" spans="1:33" x14ac:dyDescent="0.25">
      <c r="A32" s="428" t="s">
        <v>161</v>
      </c>
      <c r="B32" s="442">
        <v>35380</v>
      </c>
      <c r="C32" s="473">
        <v>79828</v>
      </c>
      <c r="D32" s="477">
        <v>47961</v>
      </c>
      <c r="E32" s="442">
        <v>67227</v>
      </c>
      <c r="F32" s="429">
        <v>20</v>
      </c>
      <c r="H32" s="428" t="s">
        <v>161</v>
      </c>
      <c r="I32" s="442">
        <v>18806</v>
      </c>
      <c r="J32" s="473">
        <v>49033</v>
      </c>
      <c r="K32" s="477">
        <v>30033</v>
      </c>
      <c r="L32" s="442">
        <v>37806</v>
      </c>
      <c r="M32" s="429">
        <v>0</v>
      </c>
      <c r="O32" s="428" t="s">
        <v>161</v>
      </c>
      <c r="P32" s="442">
        <v>30661</v>
      </c>
      <c r="Q32" s="473">
        <v>77193</v>
      </c>
      <c r="R32" s="477">
        <v>46948</v>
      </c>
      <c r="S32" s="442">
        <v>60891</v>
      </c>
      <c r="T32" s="429">
        <v>15</v>
      </c>
      <c r="V32" s="428" t="s">
        <v>161</v>
      </c>
      <c r="W32" s="442">
        <v>28229</v>
      </c>
      <c r="X32" s="473">
        <v>79408</v>
      </c>
      <c r="Y32" s="477">
        <v>47750</v>
      </c>
      <c r="Z32" s="442">
        <v>59881</v>
      </c>
      <c r="AA32" s="429">
        <v>6</v>
      </c>
    </row>
    <row r="33" spans="1:27" ht="15.75" thickBot="1" x14ac:dyDescent="0.3">
      <c r="A33" s="446" t="s">
        <v>162</v>
      </c>
      <c r="B33" s="447">
        <v>34734</v>
      </c>
      <c r="C33" s="474">
        <v>79262</v>
      </c>
      <c r="D33" s="479">
        <v>47342</v>
      </c>
      <c r="E33" s="442">
        <v>66641</v>
      </c>
      <c r="F33" s="432">
        <v>13</v>
      </c>
      <c r="H33" s="446" t="s">
        <v>162</v>
      </c>
      <c r="I33" s="447">
        <v>18585</v>
      </c>
      <c r="J33" s="474">
        <v>48921</v>
      </c>
      <c r="K33" s="523">
        <v>29860</v>
      </c>
      <c r="L33" s="447">
        <v>37645</v>
      </c>
      <c r="M33" s="524">
        <v>1</v>
      </c>
      <c r="O33" s="446" t="s">
        <v>162</v>
      </c>
      <c r="P33" s="447">
        <v>30288</v>
      </c>
      <c r="Q33" s="474">
        <v>76870</v>
      </c>
      <c r="R33" s="479">
        <v>46594</v>
      </c>
      <c r="S33" s="442">
        <v>60554</v>
      </c>
      <c r="T33" s="432">
        <v>10</v>
      </c>
      <c r="V33" s="446" t="s">
        <v>162</v>
      </c>
      <c r="W33" s="447">
        <v>27873</v>
      </c>
      <c r="X33" s="474">
        <v>79105</v>
      </c>
      <c r="Y33" s="479">
        <v>47428</v>
      </c>
      <c r="Z33" s="442">
        <v>59545</v>
      </c>
      <c r="AA33" s="432">
        <v>5</v>
      </c>
    </row>
    <row r="34" spans="1:27" ht="15.75" thickBot="1" x14ac:dyDescent="0.3">
      <c r="A34" s="452" t="s">
        <v>167</v>
      </c>
      <c r="B34" s="449">
        <f>AVERAGE(B22:B33)</f>
        <v>35993.666666666664</v>
      </c>
      <c r="C34" s="475">
        <f t="shared" ref="C34" si="8">AVERAGE(C22:C33)</f>
        <v>79834.666666666672</v>
      </c>
      <c r="D34" s="478">
        <f t="shared" ref="D34:F34" si="9">AVERAGE(D22:D33)</f>
        <v>48141.75</v>
      </c>
      <c r="E34" s="442">
        <f t="shared" si="9"/>
        <v>67673</v>
      </c>
      <c r="F34" s="489">
        <f t="shared" si="9"/>
        <v>23.5</v>
      </c>
      <c r="H34" s="452" t="s">
        <v>167</v>
      </c>
      <c r="I34" s="449">
        <f>AVERAGE(I22:I33)</f>
        <v>19219.583333333332</v>
      </c>
      <c r="J34" s="475">
        <f t="shared" ref="J34" si="10">AVERAGE(J22:J33)</f>
        <v>49107.333333333336</v>
      </c>
      <c r="K34" s="525">
        <f t="shared" ref="K34:M34" si="11">AVERAGE(K22:K33)</f>
        <v>30285</v>
      </c>
      <c r="L34" s="526">
        <f t="shared" si="11"/>
        <v>38040</v>
      </c>
      <c r="M34" s="529">
        <f t="shared" si="11"/>
        <v>3.5</v>
      </c>
      <c r="O34" s="452" t="s">
        <v>167</v>
      </c>
      <c r="P34" s="449">
        <f>AVERAGE(P22:P33)</f>
        <v>30913.458333333332</v>
      </c>
      <c r="Q34" s="475">
        <f t="shared" ref="Q34" si="12">AVERAGE(Q22:Q33)</f>
        <v>77703.965277777766</v>
      </c>
      <c r="R34" s="478">
        <f t="shared" ref="R34:T34" si="13">AVERAGE(R22:R33)</f>
        <v>47519.638888888883</v>
      </c>
      <c r="S34" s="442">
        <f t="shared" si="13"/>
        <v>61087.666666666664</v>
      </c>
      <c r="T34" s="489">
        <f t="shared" si="13"/>
        <v>18.020833333333332</v>
      </c>
      <c r="V34" s="452" t="s">
        <v>167</v>
      </c>
      <c r="W34" s="449">
        <f>AVERAGE(W22:W33)</f>
        <v>29101.833333333332</v>
      </c>
      <c r="X34" s="475">
        <f t="shared" ref="X34" si="14">AVERAGE(X22:X33)</f>
        <v>79623.916666666672</v>
      </c>
      <c r="Y34" s="478">
        <f t="shared" ref="Y34:AA34" si="15">AVERAGE(Y22:Y33)</f>
        <v>48147.25</v>
      </c>
      <c r="Z34" s="442">
        <f t="shared" si="15"/>
        <v>60572.416666666664</v>
      </c>
      <c r="AA34" s="489">
        <f t="shared" si="15"/>
        <v>6.583333333333333</v>
      </c>
    </row>
    <row r="35" spans="1:27" ht="15.75" thickBot="1" x14ac:dyDescent="0.3">
      <c r="B35" s="488"/>
      <c r="F35" s="488"/>
      <c r="H35" s="488"/>
      <c r="I35" s="488"/>
      <c r="L35" s="488"/>
      <c r="O35" s="488"/>
      <c r="R35" s="488"/>
    </row>
    <row r="36" spans="1:27" ht="15.75" thickBot="1" x14ac:dyDescent="0.3">
      <c r="A36" s="614" t="s">
        <v>130</v>
      </c>
      <c r="B36" s="615"/>
      <c r="C36" s="615"/>
      <c r="D36" s="615"/>
      <c r="E36" s="615"/>
      <c r="F36" s="616"/>
      <c r="H36" s="614" t="s">
        <v>131</v>
      </c>
      <c r="I36" s="615"/>
      <c r="J36" s="615"/>
      <c r="K36" s="615"/>
      <c r="L36" s="615"/>
      <c r="M36" s="616"/>
      <c r="O36" s="614" t="s">
        <v>168</v>
      </c>
      <c r="P36" s="615"/>
      <c r="Q36" s="615"/>
      <c r="R36" s="615"/>
      <c r="S36" s="615"/>
      <c r="T36" s="616"/>
    </row>
    <row r="37" spans="1:27" ht="15.75" thickBot="1" x14ac:dyDescent="0.3">
      <c r="A37" s="480" t="s">
        <v>163</v>
      </c>
      <c r="B37" s="481" t="s">
        <v>144</v>
      </c>
      <c r="C37" s="482" t="s">
        <v>145</v>
      </c>
      <c r="D37" s="483" t="s">
        <v>8</v>
      </c>
      <c r="E37" s="484" t="s">
        <v>9</v>
      </c>
      <c r="F37" s="485" t="s">
        <v>146</v>
      </c>
      <c r="H37" s="480" t="s">
        <v>163</v>
      </c>
      <c r="I37" s="481" t="s">
        <v>144</v>
      </c>
      <c r="J37" s="482" t="s">
        <v>145</v>
      </c>
      <c r="K37" s="483" t="s">
        <v>8</v>
      </c>
      <c r="L37" s="484" t="s">
        <v>9</v>
      </c>
      <c r="M37" s="485" t="s">
        <v>146</v>
      </c>
      <c r="O37" s="487" t="s">
        <v>169</v>
      </c>
      <c r="P37" s="466" t="s">
        <v>144</v>
      </c>
      <c r="Q37" s="466" t="s">
        <v>145</v>
      </c>
      <c r="R37" s="466" t="s">
        <v>8</v>
      </c>
      <c r="S37" s="466" t="s">
        <v>9</v>
      </c>
      <c r="T37" s="467" t="s">
        <v>146</v>
      </c>
    </row>
    <row r="38" spans="1:27" x14ac:dyDescent="0.25">
      <c r="A38" s="425" t="s">
        <v>151</v>
      </c>
      <c r="B38" s="440">
        <v>56670</v>
      </c>
      <c r="C38" s="472">
        <v>139056</v>
      </c>
      <c r="D38" s="476">
        <v>87463</v>
      </c>
      <c r="E38" s="458">
        <v>108218</v>
      </c>
      <c r="F38" s="427">
        <v>45</v>
      </c>
      <c r="H38" s="425" t="s">
        <v>151</v>
      </c>
      <c r="I38" s="440">
        <v>40525</v>
      </c>
      <c r="J38" s="472">
        <v>80523</v>
      </c>
      <c r="K38" s="476">
        <v>48144</v>
      </c>
      <c r="L38" s="476">
        <v>72891</v>
      </c>
      <c r="M38" s="427">
        <v>13</v>
      </c>
      <c r="O38" s="453" t="s">
        <v>7</v>
      </c>
      <c r="P38" s="491">
        <v>27816.400000000001</v>
      </c>
      <c r="Q38" s="492">
        <v>77379.600000000006</v>
      </c>
      <c r="R38" s="491">
        <v>48701.8</v>
      </c>
      <c r="S38" s="458">
        <v>56489.8</v>
      </c>
      <c r="T38" s="427">
        <v>7.8</v>
      </c>
    </row>
    <row r="39" spans="1:27" x14ac:dyDescent="0.25">
      <c r="A39" s="428" t="s">
        <v>152</v>
      </c>
      <c r="B39" s="442">
        <v>59365</v>
      </c>
      <c r="C39" s="473">
        <v>141050</v>
      </c>
      <c r="D39" s="477">
        <v>89510</v>
      </c>
      <c r="E39" s="458">
        <v>110855</v>
      </c>
      <c r="F39" s="429">
        <v>50</v>
      </c>
      <c r="H39" s="428" t="s">
        <v>152</v>
      </c>
      <c r="I39" s="442">
        <v>42917</v>
      </c>
      <c r="J39" s="473">
        <v>82225</v>
      </c>
      <c r="K39" s="477">
        <v>49653</v>
      </c>
      <c r="L39" s="477">
        <v>75475</v>
      </c>
      <c r="M39" s="429">
        <v>14</v>
      </c>
      <c r="O39" s="454" t="s">
        <v>19</v>
      </c>
      <c r="P39" s="486">
        <f>I18</f>
        <v>46945.083333333336</v>
      </c>
      <c r="Q39" s="493">
        <f t="shared" ref="Q39:T39" si="16">J18</f>
        <v>127764</v>
      </c>
      <c r="R39" s="486">
        <f t="shared" si="16"/>
        <v>79677.083333333328</v>
      </c>
      <c r="S39" s="458">
        <f t="shared" si="16"/>
        <v>95020.583333333328</v>
      </c>
      <c r="T39" s="462">
        <f t="shared" si="16"/>
        <v>18.416666666666668</v>
      </c>
    </row>
    <row r="40" spans="1:27" x14ac:dyDescent="0.25">
      <c r="A40" s="428" t="s">
        <v>153</v>
      </c>
      <c r="B40" s="442">
        <v>57501</v>
      </c>
      <c r="C40" s="473">
        <v>140776</v>
      </c>
      <c r="D40" s="477">
        <v>88694</v>
      </c>
      <c r="E40" s="458">
        <v>109548</v>
      </c>
      <c r="F40" s="429">
        <v>35</v>
      </c>
      <c r="H40" s="428" t="s">
        <v>153</v>
      </c>
      <c r="I40" s="442">
        <v>41782</v>
      </c>
      <c r="J40" s="473">
        <v>82718</v>
      </c>
      <c r="K40" s="477">
        <v>49535</v>
      </c>
      <c r="L40" s="477">
        <v>74952</v>
      </c>
      <c r="M40" s="429">
        <v>13</v>
      </c>
      <c r="O40" s="454" t="s">
        <v>149</v>
      </c>
      <c r="P40" s="486">
        <f>P18</f>
        <v>57965.166666666664</v>
      </c>
      <c r="Q40" s="493">
        <f t="shared" ref="Q40:T40" si="17">Q18</f>
        <v>132654.33333333334</v>
      </c>
      <c r="R40" s="486">
        <f t="shared" si="17"/>
        <v>81114.583333333328</v>
      </c>
      <c r="S40" s="458">
        <f t="shared" si="17"/>
        <v>109490.08333333333</v>
      </c>
      <c r="T40" s="462">
        <f t="shared" si="17"/>
        <v>24</v>
      </c>
    </row>
    <row r="41" spans="1:27" x14ac:dyDescent="0.25">
      <c r="A41" s="428" t="s">
        <v>154</v>
      </c>
      <c r="B41" s="442">
        <v>57155</v>
      </c>
      <c r="C41" s="473">
        <v>140784</v>
      </c>
      <c r="D41" s="477">
        <v>88595</v>
      </c>
      <c r="E41" s="458">
        <v>109311</v>
      </c>
      <c r="F41" s="429">
        <v>33</v>
      </c>
      <c r="H41" s="428" t="s">
        <v>154</v>
      </c>
      <c r="I41" s="442">
        <v>41579</v>
      </c>
      <c r="J41" s="473">
        <v>82744</v>
      </c>
      <c r="K41" s="477">
        <v>49574</v>
      </c>
      <c r="L41" s="477">
        <v>74736</v>
      </c>
      <c r="M41" s="429">
        <v>13</v>
      </c>
      <c r="O41" s="454" t="s">
        <v>49</v>
      </c>
      <c r="P41" s="486">
        <f>W18</f>
        <v>35276.75</v>
      </c>
      <c r="Q41" s="493">
        <f t="shared" ref="Q41:T41" si="18">X18</f>
        <v>89363.333333333328</v>
      </c>
      <c r="R41" s="486">
        <f t="shared" si="18"/>
        <v>54156.833333333336</v>
      </c>
      <c r="S41" s="458">
        <f t="shared" si="18"/>
        <v>70469</v>
      </c>
      <c r="T41" s="462">
        <f t="shared" si="18"/>
        <v>20.5</v>
      </c>
    </row>
    <row r="42" spans="1:27" x14ac:dyDescent="0.25">
      <c r="A42" s="428" t="s">
        <v>155</v>
      </c>
      <c r="B42" s="442">
        <v>56908</v>
      </c>
      <c r="C42" s="473">
        <v>140476</v>
      </c>
      <c r="D42" s="477">
        <v>88322</v>
      </c>
      <c r="E42" s="499">
        <v>109062</v>
      </c>
      <c r="F42" s="429">
        <v>31</v>
      </c>
      <c r="H42" s="428" t="s">
        <v>155</v>
      </c>
      <c r="I42" s="442">
        <v>37086</v>
      </c>
      <c r="J42" s="473">
        <v>86453</v>
      </c>
      <c r="K42" s="477">
        <v>49256</v>
      </c>
      <c r="L42" s="477">
        <v>74283</v>
      </c>
      <c r="M42" s="429">
        <v>13</v>
      </c>
      <c r="O42" s="454" t="s">
        <v>57</v>
      </c>
      <c r="P42" s="486">
        <f>B34</f>
        <v>35993.666666666664</v>
      </c>
      <c r="Q42" s="493">
        <f t="shared" ref="Q42:S42" si="19">C34</f>
        <v>79834.666666666672</v>
      </c>
      <c r="R42" s="486">
        <f t="shared" si="19"/>
        <v>48141.75</v>
      </c>
      <c r="S42" s="499">
        <f t="shared" si="19"/>
        <v>67673</v>
      </c>
      <c r="T42" s="462">
        <f>F34</f>
        <v>23.5</v>
      </c>
    </row>
    <row r="43" spans="1:27" x14ac:dyDescent="0.25">
      <c r="A43" s="428" t="s">
        <v>156</v>
      </c>
      <c r="B43" s="442">
        <v>56786</v>
      </c>
      <c r="C43" s="473">
        <v>140387</v>
      </c>
      <c r="D43" s="477">
        <v>88218</v>
      </c>
      <c r="E43" s="458">
        <v>108955</v>
      </c>
      <c r="F43" s="429">
        <v>29</v>
      </c>
      <c r="H43" s="428" t="s">
        <v>156</v>
      </c>
      <c r="I43" s="442">
        <v>41376</v>
      </c>
      <c r="J43" s="473">
        <v>82567</v>
      </c>
      <c r="K43" s="477">
        <v>49439</v>
      </c>
      <c r="L43" s="477">
        <v>74504</v>
      </c>
      <c r="M43" s="429">
        <v>13</v>
      </c>
      <c r="O43" s="454" t="s">
        <v>65</v>
      </c>
      <c r="P43" s="486">
        <f>I34</f>
        <v>19219.583333333332</v>
      </c>
      <c r="Q43" s="493">
        <f t="shared" ref="Q43:T43" si="20">J34</f>
        <v>49107.333333333336</v>
      </c>
      <c r="R43" s="486">
        <f t="shared" si="20"/>
        <v>30285</v>
      </c>
      <c r="S43" s="458">
        <f t="shared" si="20"/>
        <v>38040</v>
      </c>
      <c r="T43" s="462">
        <f t="shared" si="20"/>
        <v>3.5</v>
      </c>
    </row>
    <row r="44" spans="1:27" x14ac:dyDescent="0.25">
      <c r="A44" s="428" t="s">
        <v>157</v>
      </c>
      <c r="B44" s="442">
        <v>56615</v>
      </c>
      <c r="C44" s="473">
        <v>140342</v>
      </c>
      <c r="D44" s="477">
        <v>88116</v>
      </c>
      <c r="E44" s="458">
        <v>108841</v>
      </c>
      <c r="F44" s="429">
        <v>27</v>
      </c>
      <c r="H44" s="428" t="s">
        <v>157</v>
      </c>
      <c r="I44" s="442">
        <v>41263</v>
      </c>
      <c r="J44" s="473">
        <v>82536</v>
      </c>
      <c r="K44" s="477">
        <v>49389</v>
      </c>
      <c r="L44" s="477">
        <v>74410</v>
      </c>
      <c r="M44" s="429">
        <v>13</v>
      </c>
      <c r="O44" s="454" t="s">
        <v>71</v>
      </c>
      <c r="P44" s="486">
        <f>P34</f>
        <v>30913.458333333332</v>
      </c>
      <c r="Q44" s="493">
        <f t="shared" ref="Q44:T44" si="21">Q34</f>
        <v>77703.965277777766</v>
      </c>
      <c r="R44" s="486">
        <f t="shared" si="21"/>
        <v>47519.638888888883</v>
      </c>
      <c r="S44" s="458">
        <f t="shared" si="21"/>
        <v>61087.666666666664</v>
      </c>
      <c r="T44" s="462">
        <f t="shared" si="21"/>
        <v>18.020833333333332</v>
      </c>
    </row>
    <row r="45" spans="1:27" x14ac:dyDescent="0.25">
      <c r="A45" s="428" t="s">
        <v>158</v>
      </c>
      <c r="B45" s="442">
        <v>56345</v>
      </c>
      <c r="C45" s="473">
        <v>139851</v>
      </c>
      <c r="D45" s="477">
        <v>87722</v>
      </c>
      <c r="E45" s="458">
        <v>108474</v>
      </c>
      <c r="F45" s="429">
        <v>27</v>
      </c>
      <c r="H45" s="428" t="s">
        <v>158</v>
      </c>
      <c r="I45" s="442">
        <v>41100</v>
      </c>
      <c r="J45" s="473">
        <v>82500</v>
      </c>
      <c r="K45" s="477">
        <v>49374</v>
      </c>
      <c r="L45" s="477">
        <v>74226</v>
      </c>
      <c r="M45" s="429">
        <v>12</v>
      </c>
      <c r="O45" s="454" t="s">
        <v>150</v>
      </c>
      <c r="P45" s="486">
        <f>W34</f>
        <v>29101.833333333332</v>
      </c>
      <c r="Q45" s="493">
        <f t="shared" ref="Q45:T45" si="22">X34</f>
        <v>79623.916666666672</v>
      </c>
      <c r="R45" s="486">
        <f t="shared" si="22"/>
        <v>48147.25</v>
      </c>
      <c r="S45" s="458">
        <f t="shared" si="22"/>
        <v>60572.416666666664</v>
      </c>
      <c r="T45" s="462">
        <f t="shared" si="22"/>
        <v>6.583333333333333</v>
      </c>
    </row>
    <row r="46" spans="1:27" x14ac:dyDescent="0.25">
      <c r="A46" s="428" t="s">
        <v>159</v>
      </c>
      <c r="B46" s="442">
        <v>55971</v>
      </c>
      <c r="C46" s="473">
        <v>139556</v>
      </c>
      <c r="D46" s="477">
        <v>87373</v>
      </c>
      <c r="E46" s="458">
        <v>108130</v>
      </c>
      <c r="F46" s="429">
        <v>24</v>
      </c>
      <c r="H46" s="428" t="s">
        <v>159</v>
      </c>
      <c r="I46" s="442">
        <v>40922</v>
      </c>
      <c r="J46" s="473">
        <v>82310</v>
      </c>
      <c r="K46" s="477">
        <v>49224</v>
      </c>
      <c r="L46" s="477">
        <v>73997</v>
      </c>
      <c r="M46" s="429">
        <v>11</v>
      </c>
      <c r="O46" s="454" t="s">
        <v>90</v>
      </c>
      <c r="P46" s="486">
        <f>B50</f>
        <v>56604.083333333336</v>
      </c>
      <c r="Q46" s="493">
        <f t="shared" ref="Q46:T46" si="23">C50</f>
        <v>140053</v>
      </c>
      <c r="R46" s="486">
        <f t="shared" si="23"/>
        <v>87920.666666666672</v>
      </c>
      <c r="S46" s="458">
        <f t="shared" si="23"/>
        <v>108716.16666666667</v>
      </c>
      <c r="T46" s="462">
        <f t="shared" si="23"/>
        <v>29.75</v>
      </c>
    </row>
    <row r="47" spans="1:27" ht="15.75" thickBot="1" x14ac:dyDescent="0.3">
      <c r="A47" s="428" t="s">
        <v>160</v>
      </c>
      <c r="B47" s="442">
        <v>55724</v>
      </c>
      <c r="C47" s="473">
        <v>139589</v>
      </c>
      <c r="D47" s="477">
        <v>87314</v>
      </c>
      <c r="E47" s="499">
        <v>107978</v>
      </c>
      <c r="F47" s="429">
        <v>21</v>
      </c>
      <c r="H47" s="428" t="s">
        <v>160</v>
      </c>
      <c r="I47" s="442">
        <v>40777</v>
      </c>
      <c r="J47" s="473">
        <v>82332</v>
      </c>
      <c r="K47" s="477">
        <v>49163</v>
      </c>
      <c r="L47" s="477">
        <v>73946</v>
      </c>
      <c r="M47" s="429">
        <v>12</v>
      </c>
      <c r="O47" s="496" t="s">
        <v>105</v>
      </c>
      <c r="P47" s="497">
        <f>I50</f>
        <v>41128.833333333336</v>
      </c>
      <c r="Q47" s="498">
        <f t="shared" ref="Q47:T47" si="24">J50</f>
        <v>82291.583333333328</v>
      </c>
      <c r="R47" s="497">
        <f t="shared" si="24"/>
        <v>49213.5</v>
      </c>
      <c r="S47" s="499">
        <f t="shared" si="24"/>
        <v>74200.083333333328</v>
      </c>
      <c r="T47" s="500">
        <f t="shared" si="24"/>
        <v>12.083333333333334</v>
      </c>
    </row>
    <row r="48" spans="1:27" ht="15.75" thickBot="1" x14ac:dyDescent="0.3">
      <c r="A48" s="428" t="s">
        <v>161</v>
      </c>
      <c r="B48" s="442">
        <v>55399</v>
      </c>
      <c r="C48" s="473">
        <v>139621</v>
      </c>
      <c r="D48" s="477">
        <v>87114</v>
      </c>
      <c r="E48" s="442">
        <v>107884</v>
      </c>
      <c r="F48" s="429">
        <v>22</v>
      </c>
      <c r="H48" s="428" t="s">
        <v>161</v>
      </c>
      <c r="I48" s="442">
        <v>44347</v>
      </c>
      <c r="J48" s="473">
        <v>78616</v>
      </c>
      <c r="K48" s="477">
        <v>49108</v>
      </c>
      <c r="L48" s="442">
        <v>73843</v>
      </c>
      <c r="M48" s="429">
        <v>12</v>
      </c>
      <c r="O48" s="452" t="s">
        <v>174</v>
      </c>
      <c r="P48" s="449">
        <f>SUM(P38:P47)</f>
        <v>380964.85833333328</v>
      </c>
      <c r="Q48" s="449">
        <f>SUM(Q38:Q47)</f>
        <v>935775.73194444447</v>
      </c>
      <c r="R48" s="449">
        <f>SUM(R38:R47)</f>
        <v>574878.10555555555</v>
      </c>
      <c r="S48" s="449">
        <f>SUM(S38:S47)</f>
        <v>741758.8</v>
      </c>
      <c r="T48" s="501">
        <f>SUM(T38:T47)</f>
        <v>164.15416666666667</v>
      </c>
      <c r="U48" s="502">
        <f>SUM(R48:T48)</f>
        <v>1316801.0597222222</v>
      </c>
    </row>
    <row r="49" spans="1:19" ht="15.75" thickBot="1" x14ac:dyDescent="0.3">
      <c r="A49" s="446" t="s">
        <v>162</v>
      </c>
      <c r="B49" s="447">
        <v>54810</v>
      </c>
      <c r="C49" s="474">
        <v>139148</v>
      </c>
      <c r="D49" s="523">
        <v>86607</v>
      </c>
      <c r="E49" s="447">
        <v>107338</v>
      </c>
      <c r="F49" s="524">
        <v>13</v>
      </c>
      <c r="H49" s="446" t="s">
        <v>162</v>
      </c>
      <c r="I49" s="447">
        <v>39872</v>
      </c>
      <c r="J49" s="474">
        <v>81975</v>
      </c>
      <c r="K49" s="523">
        <v>48703</v>
      </c>
      <c r="L49" s="447">
        <v>73138</v>
      </c>
      <c r="M49" s="524">
        <v>6</v>
      </c>
      <c r="R49" s="502"/>
      <c r="S49" s="502"/>
    </row>
    <row r="50" spans="1:19" ht="15.75" thickBot="1" x14ac:dyDescent="0.3">
      <c r="A50" s="452" t="s">
        <v>167</v>
      </c>
      <c r="B50" s="449">
        <f>AVERAGE(B38:B49)</f>
        <v>56604.083333333336</v>
      </c>
      <c r="C50" s="475">
        <f t="shared" ref="C50" si="25">AVERAGE(C38:C49)</f>
        <v>140053</v>
      </c>
      <c r="D50" s="525">
        <f t="shared" ref="D50:F50" si="26">AVERAGE(D38:D49)</f>
        <v>87920.666666666672</v>
      </c>
      <c r="E50" s="526">
        <f t="shared" si="26"/>
        <v>108716.16666666667</v>
      </c>
      <c r="F50" s="527">
        <f t="shared" si="26"/>
        <v>29.75</v>
      </c>
      <c r="H50" s="452" t="s">
        <v>167</v>
      </c>
      <c r="I50" s="449">
        <f>AVERAGE(I38:I49)</f>
        <v>41128.833333333336</v>
      </c>
      <c r="J50" s="475">
        <f t="shared" ref="J50" si="27">AVERAGE(J38:J49)</f>
        <v>82291.583333333328</v>
      </c>
      <c r="K50" s="525">
        <f t="shared" ref="K50:M50" si="28">AVERAGE(K38:K49)</f>
        <v>49213.5</v>
      </c>
      <c r="L50" s="526">
        <f t="shared" si="28"/>
        <v>74200.083333333328</v>
      </c>
      <c r="M50" s="528">
        <f t="shared" si="28"/>
        <v>12.083333333333334</v>
      </c>
    </row>
    <row r="51" spans="1:19" x14ac:dyDescent="0.25">
      <c r="A51" s="613" t="s">
        <v>173</v>
      </c>
      <c r="B51" s="613"/>
      <c r="C51" s="613"/>
      <c r="D51" s="613"/>
      <c r="E51" s="613"/>
      <c r="F51" s="613"/>
      <c r="G51" s="613"/>
      <c r="H51" s="613"/>
      <c r="I51" s="613"/>
    </row>
    <row r="52" spans="1:19" x14ac:dyDescent="0.25">
      <c r="A52" s="613"/>
      <c r="B52" s="613"/>
      <c r="C52" s="613"/>
      <c r="D52" s="613"/>
      <c r="E52" s="613"/>
      <c r="F52" s="613"/>
      <c r="G52" s="613"/>
      <c r="H52" s="613"/>
      <c r="I52" s="613"/>
      <c r="O52" s="532"/>
    </row>
    <row r="53" spans="1:19" x14ac:dyDescent="0.25">
      <c r="A53" s="613"/>
      <c r="B53" s="613"/>
      <c r="C53" s="613"/>
      <c r="D53" s="613"/>
      <c r="E53" s="613"/>
      <c r="F53" s="613"/>
      <c r="G53" s="613"/>
      <c r="H53" s="613"/>
      <c r="I53" s="613"/>
    </row>
    <row r="54" spans="1:19" x14ac:dyDescent="0.25">
      <c r="A54" s="613"/>
      <c r="B54" s="613"/>
      <c r="C54" s="613"/>
      <c r="D54" s="613"/>
      <c r="E54" s="613"/>
      <c r="F54" s="613"/>
      <c r="G54" s="613"/>
      <c r="H54" s="613"/>
      <c r="I54" s="613"/>
    </row>
    <row r="55" spans="1:19" x14ac:dyDescent="0.25">
      <c r="A55" s="613"/>
      <c r="B55" s="613"/>
      <c r="C55" s="613"/>
      <c r="D55" s="613"/>
      <c r="E55" s="613"/>
      <c r="F55" s="613"/>
      <c r="G55" s="613"/>
      <c r="H55" s="613"/>
      <c r="I55" s="613"/>
    </row>
    <row r="56" spans="1:19" x14ac:dyDescent="0.25">
      <c r="A56" s="613"/>
      <c r="B56" s="613"/>
      <c r="C56" s="613"/>
      <c r="D56" s="613"/>
      <c r="E56" s="613"/>
      <c r="F56" s="613"/>
      <c r="G56" s="613"/>
      <c r="H56" s="613"/>
      <c r="I56" s="613"/>
    </row>
  </sheetData>
  <mergeCells count="12">
    <mergeCell ref="A51:I56"/>
    <mergeCell ref="V4:AA4"/>
    <mergeCell ref="V20:AA20"/>
    <mergeCell ref="A36:F36"/>
    <mergeCell ref="H36:M36"/>
    <mergeCell ref="O36:T36"/>
    <mergeCell ref="A4:F4"/>
    <mergeCell ref="H4:M4"/>
    <mergeCell ref="O4:T4"/>
    <mergeCell ref="A20:F20"/>
    <mergeCell ref="H20:M20"/>
    <mergeCell ref="O20:T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34"/>
  <sheetViews>
    <sheetView workbookViewId="0">
      <pane xSplit="1" ySplit="6" topLeftCell="B18" activePane="bottomRight" state="frozen"/>
      <selection pane="topRight" activeCell="B1" sqref="B1"/>
      <selection pane="bottomLeft" activeCell="A7" sqref="A7"/>
      <selection pane="bottomRight" activeCell="M19" sqref="M19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5.85546875" style="33" customWidth="1"/>
    <col min="4" max="4" width="16.7109375" style="33" bestFit="1" customWidth="1"/>
    <col min="5" max="5" width="14.28515625" style="33" customWidth="1"/>
    <col min="6" max="6" width="15.7109375" style="33" bestFit="1" customWidth="1"/>
    <col min="7" max="7" width="8.42578125" style="33" bestFit="1" customWidth="1"/>
    <col min="8" max="8" width="12.42578125" style="33" customWidth="1"/>
    <col min="9" max="9" width="16.7109375" style="33" bestFit="1" customWidth="1"/>
    <col min="10" max="247" width="9.140625" style="33"/>
    <col min="248" max="248" width="18.7109375" style="33" bestFit="1" customWidth="1"/>
    <col min="249" max="249" width="9.140625" style="33"/>
    <col min="250" max="250" width="10.28515625" style="33" customWidth="1"/>
    <col min="251" max="251" width="12.7109375" style="33" bestFit="1" customWidth="1"/>
    <col min="252" max="252" width="10.85546875" style="33" customWidth="1"/>
    <col min="253" max="253" width="19.140625" style="33" bestFit="1" customWidth="1"/>
    <col min="254" max="254" width="9.140625" style="33"/>
    <col min="255" max="255" width="9.42578125" style="33" customWidth="1"/>
    <col min="256" max="256" width="11.140625" style="33" customWidth="1"/>
    <col min="257" max="257" width="10.42578125" style="33" bestFit="1" customWidth="1"/>
    <col min="258" max="258" width="19.140625" style="33" bestFit="1" customWidth="1"/>
    <col min="259" max="259" width="9.140625" style="33"/>
    <col min="260" max="260" width="9.5703125" style="33" customWidth="1"/>
    <col min="261" max="261" width="9.140625" style="33"/>
    <col min="262" max="262" width="10.42578125" style="33" bestFit="1" customWidth="1"/>
    <col min="263" max="503" width="9.140625" style="33"/>
    <col min="504" max="504" width="18.7109375" style="33" bestFit="1" customWidth="1"/>
    <col min="505" max="505" width="9.140625" style="33"/>
    <col min="506" max="506" width="10.28515625" style="33" customWidth="1"/>
    <col min="507" max="507" width="12.7109375" style="33" bestFit="1" customWidth="1"/>
    <col min="508" max="508" width="10.85546875" style="33" customWidth="1"/>
    <col min="509" max="509" width="19.140625" style="33" bestFit="1" customWidth="1"/>
    <col min="510" max="510" width="9.140625" style="33"/>
    <col min="511" max="511" width="9.42578125" style="33" customWidth="1"/>
    <col min="512" max="512" width="11.140625" style="33" customWidth="1"/>
    <col min="513" max="513" width="10.42578125" style="33" bestFit="1" customWidth="1"/>
    <col min="514" max="514" width="19.140625" style="33" bestFit="1" customWidth="1"/>
    <col min="515" max="515" width="9.140625" style="33"/>
    <col min="516" max="516" width="9.5703125" style="33" customWidth="1"/>
    <col min="517" max="517" width="9.140625" style="33"/>
    <col min="518" max="518" width="10.42578125" style="33" bestFit="1" customWidth="1"/>
    <col min="519" max="759" width="9.140625" style="33"/>
    <col min="760" max="760" width="18.7109375" style="33" bestFit="1" customWidth="1"/>
    <col min="761" max="761" width="9.140625" style="33"/>
    <col min="762" max="762" width="10.28515625" style="33" customWidth="1"/>
    <col min="763" max="763" width="12.7109375" style="33" bestFit="1" customWidth="1"/>
    <col min="764" max="764" width="10.85546875" style="33" customWidth="1"/>
    <col min="765" max="765" width="19.140625" style="33" bestFit="1" customWidth="1"/>
    <col min="766" max="766" width="9.140625" style="33"/>
    <col min="767" max="767" width="9.42578125" style="33" customWidth="1"/>
    <col min="768" max="768" width="11.140625" style="33" customWidth="1"/>
    <col min="769" max="769" width="10.42578125" style="33" bestFit="1" customWidth="1"/>
    <col min="770" max="770" width="19.140625" style="33" bestFit="1" customWidth="1"/>
    <col min="771" max="771" width="9.140625" style="33"/>
    <col min="772" max="772" width="9.5703125" style="33" customWidth="1"/>
    <col min="773" max="773" width="9.140625" style="33"/>
    <col min="774" max="774" width="10.42578125" style="33" bestFit="1" customWidth="1"/>
    <col min="775" max="1015" width="9.140625" style="33"/>
    <col min="1016" max="1016" width="18.7109375" style="33" bestFit="1" customWidth="1"/>
    <col min="1017" max="1017" width="9.140625" style="33"/>
    <col min="1018" max="1018" width="10.28515625" style="33" customWidth="1"/>
    <col min="1019" max="1019" width="12.7109375" style="33" bestFit="1" customWidth="1"/>
    <col min="1020" max="1020" width="10.85546875" style="33" customWidth="1"/>
    <col min="1021" max="1021" width="19.140625" style="33" bestFit="1" customWidth="1"/>
    <col min="1022" max="1022" width="9.140625" style="33"/>
    <col min="1023" max="1023" width="9.42578125" style="33" customWidth="1"/>
    <col min="1024" max="1024" width="11.140625" style="33" customWidth="1"/>
    <col min="1025" max="1025" width="10.42578125" style="33" bestFit="1" customWidth="1"/>
    <col min="1026" max="1026" width="19.140625" style="33" bestFit="1" customWidth="1"/>
    <col min="1027" max="1027" width="9.140625" style="33"/>
    <col min="1028" max="1028" width="9.5703125" style="33" customWidth="1"/>
    <col min="1029" max="1029" width="9.140625" style="33"/>
    <col min="1030" max="1030" width="10.42578125" style="33" bestFit="1" customWidth="1"/>
    <col min="1031" max="1271" width="9.140625" style="33"/>
    <col min="1272" max="1272" width="18.7109375" style="33" bestFit="1" customWidth="1"/>
    <col min="1273" max="1273" width="9.140625" style="33"/>
    <col min="1274" max="1274" width="10.28515625" style="33" customWidth="1"/>
    <col min="1275" max="1275" width="12.7109375" style="33" bestFit="1" customWidth="1"/>
    <col min="1276" max="1276" width="10.85546875" style="33" customWidth="1"/>
    <col min="1277" max="1277" width="19.140625" style="33" bestFit="1" customWidth="1"/>
    <col min="1278" max="1278" width="9.140625" style="33"/>
    <col min="1279" max="1279" width="9.42578125" style="33" customWidth="1"/>
    <col min="1280" max="1280" width="11.140625" style="33" customWidth="1"/>
    <col min="1281" max="1281" width="10.42578125" style="33" bestFit="1" customWidth="1"/>
    <col min="1282" max="1282" width="19.140625" style="33" bestFit="1" customWidth="1"/>
    <col min="1283" max="1283" width="9.140625" style="33"/>
    <col min="1284" max="1284" width="9.5703125" style="33" customWidth="1"/>
    <col min="1285" max="1285" width="9.140625" style="33"/>
    <col min="1286" max="1286" width="10.42578125" style="33" bestFit="1" customWidth="1"/>
    <col min="1287" max="1527" width="9.140625" style="33"/>
    <col min="1528" max="1528" width="18.7109375" style="33" bestFit="1" customWidth="1"/>
    <col min="1529" max="1529" width="9.140625" style="33"/>
    <col min="1530" max="1530" width="10.28515625" style="33" customWidth="1"/>
    <col min="1531" max="1531" width="12.7109375" style="33" bestFit="1" customWidth="1"/>
    <col min="1532" max="1532" width="10.85546875" style="33" customWidth="1"/>
    <col min="1533" max="1533" width="19.140625" style="33" bestFit="1" customWidth="1"/>
    <col min="1534" max="1534" width="9.140625" style="33"/>
    <col min="1535" max="1535" width="9.42578125" style="33" customWidth="1"/>
    <col min="1536" max="1536" width="11.140625" style="33" customWidth="1"/>
    <col min="1537" max="1537" width="10.42578125" style="33" bestFit="1" customWidth="1"/>
    <col min="1538" max="1538" width="19.140625" style="33" bestFit="1" customWidth="1"/>
    <col min="1539" max="1539" width="9.140625" style="33"/>
    <col min="1540" max="1540" width="9.5703125" style="33" customWidth="1"/>
    <col min="1541" max="1541" width="9.140625" style="33"/>
    <col min="1542" max="1542" width="10.42578125" style="33" bestFit="1" customWidth="1"/>
    <col min="1543" max="1783" width="9.140625" style="33"/>
    <col min="1784" max="1784" width="18.7109375" style="33" bestFit="1" customWidth="1"/>
    <col min="1785" max="1785" width="9.140625" style="33"/>
    <col min="1786" max="1786" width="10.28515625" style="33" customWidth="1"/>
    <col min="1787" max="1787" width="12.7109375" style="33" bestFit="1" customWidth="1"/>
    <col min="1788" max="1788" width="10.85546875" style="33" customWidth="1"/>
    <col min="1789" max="1789" width="19.140625" style="33" bestFit="1" customWidth="1"/>
    <col min="1790" max="1790" width="9.140625" style="33"/>
    <col min="1791" max="1791" width="9.42578125" style="33" customWidth="1"/>
    <col min="1792" max="1792" width="11.140625" style="33" customWidth="1"/>
    <col min="1793" max="1793" width="10.42578125" style="33" bestFit="1" customWidth="1"/>
    <col min="1794" max="1794" width="19.140625" style="33" bestFit="1" customWidth="1"/>
    <col min="1795" max="1795" width="9.140625" style="33"/>
    <col min="1796" max="1796" width="9.5703125" style="33" customWidth="1"/>
    <col min="1797" max="1797" width="9.140625" style="33"/>
    <col min="1798" max="1798" width="10.42578125" style="33" bestFit="1" customWidth="1"/>
    <col min="1799" max="2039" width="9.140625" style="33"/>
    <col min="2040" max="2040" width="18.7109375" style="33" bestFit="1" customWidth="1"/>
    <col min="2041" max="2041" width="9.140625" style="33"/>
    <col min="2042" max="2042" width="10.28515625" style="33" customWidth="1"/>
    <col min="2043" max="2043" width="12.7109375" style="33" bestFit="1" customWidth="1"/>
    <col min="2044" max="2044" width="10.85546875" style="33" customWidth="1"/>
    <col min="2045" max="2045" width="19.140625" style="33" bestFit="1" customWidth="1"/>
    <col min="2046" max="2046" width="9.140625" style="33"/>
    <col min="2047" max="2047" width="9.42578125" style="33" customWidth="1"/>
    <col min="2048" max="2048" width="11.140625" style="33" customWidth="1"/>
    <col min="2049" max="2049" width="10.42578125" style="33" bestFit="1" customWidth="1"/>
    <col min="2050" max="2050" width="19.140625" style="33" bestFit="1" customWidth="1"/>
    <col min="2051" max="2051" width="9.140625" style="33"/>
    <col min="2052" max="2052" width="9.5703125" style="33" customWidth="1"/>
    <col min="2053" max="2053" width="9.140625" style="33"/>
    <col min="2054" max="2054" width="10.42578125" style="33" bestFit="1" customWidth="1"/>
    <col min="2055" max="2295" width="9.140625" style="33"/>
    <col min="2296" max="2296" width="18.7109375" style="33" bestFit="1" customWidth="1"/>
    <col min="2297" max="2297" width="9.140625" style="33"/>
    <col min="2298" max="2298" width="10.28515625" style="33" customWidth="1"/>
    <col min="2299" max="2299" width="12.7109375" style="33" bestFit="1" customWidth="1"/>
    <col min="2300" max="2300" width="10.85546875" style="33" customWidth="1"/>
    <col min="2301" max="2301" width="19.140625" style="33" bestFit="1" customWidth="1"/>
    <col min="2302" max="2302" width="9.140625" style="33"/>
    <col min="2303" max="2303" width="9.42578125" style="33" customWidth="1"/>
    <col min="2304" max="2304" width="11.140625" style="33" customWidth="1"/>
    <col min="2305" max="2305" width="10.42578125" style="33" bestFit="1" customWidth="1"/>
    <col min="2306" max="2306" width="19.140625" style="33" bestFit="1" customWidth="1"/>
    <col min="2307" max="2307" width="9.140625" style="33"/>
    <col min="2308" max="2308" width="9.5703125" style="33" customWidth="1"/>
    <col min="2309" max="2309" width="9.140625" style="33"/>
    <col min="2310" max="2310" width="10.42578125" style="33" bestFit="1" customWidth="1"/>
    <col min="2311" max="2551" width="9.140625" style="33"/>
    <col min="2552" max="2552" width="18.7109375" style="33" bestFit="1" customWidth="1"/>
    <col min="2553" max="2553" width="9.140625" style="33"/>
    <col min="2554" max="2554" width="10.28515625" style="33" customWidth="1"/>
    <col min="2555" max="2555" width="12.7109375" style="33" bestFit="1" customWidth="1"/>
    <col min="2556" max="2556" width="10.85546875" style="33" customWidth="1"/>
    <col min="2557" max="2557" width="19.140625" style="33" bestFit="1" customWidth="1"/>
    <col min="2558" max="2558" width="9.140625" style="33"/>
    <col min="2559" max="2559" width="9.42578125" style="33" customWidth="1"/>
    <col min="2560" max="2560" width="11.140625" style="33" customWidth="1"/>
    <col min="2561" max="2561" width="10.42578125" style="33" bestFit="1" customWidth="1"/>
    <col min="2562" max="2562" width="19.140625" style="33" bestFit="1" customWidth="1"/>
    <col min="2563" max="2563" width="9.140625" style="33"/>
    <col min="2564" max="2564" width="9.5703125" style="33" customWidth="1"/>
    <col min="2565" max="2565" width="9.140625" style="33"/>
    <col min="2566" max="2566" width="10.42578125" style="33" bestFit="1" customWidth="1"/>
    <col min="2567" max="2807" width="9.140625" style="33"/>
    <col min="2808" max="2808" width="18.7109375" style="33" bestFit="1" customWidth="1"/>
    <col min="2809" max="2809" width="9.140625" style="33"/>
    <col min="2810" max="2810" width="10.28515625" style="33" customWidth="1"/>
    <col min="2811" max="2811" width="12.7109375" style="33" bestFit="1" customWidth="1"/>
    <col min="2812" max="2812" width="10.85546875" style="33" customWidth="1"/>
    <col min="2813" max="2813" width="19.140625" style="33" bestFit="1" customWidth="1"/>
    <col min="2814" max="2814" width="9.140625" style="33"/>
    <col min="2815" max="2815" width="9.42578125" style="33" customWidth="1"/>
    <col min="2816" max="2816" width="11.140625" style="33" customWidth="1"/>
    <col min="2817" max="2817" width="10.42578125" style="33" bestFit="1" customWidth="1"/>
    <col min="2818" max="2818" width="19.140625" style="33" bestFit="1" customWidth="1"/>
    <col min="2819" max="2819" width="9.140625" style="33"/>
    <col min="2820" max="2820" width="9.5703125" style="33" customWidth="1"/>
    <col min="2821" max="2821" width="9.140625" style="33"/>
    <col min="2822" max="2822" width="10.42578125" style="33" bestFit="1" customWidth="1"/>
    <col min="2823" max="3063" width="9.140625" style="33"/>
    <col min="3064" max="3064" width="18.7109375" style="33" bestFit="1" customWidth="1"/>
    <col min="3065" max="3065" width="9.140625" style="33"/>
    <col min="3066" max="3066" width="10.28515625" style="33" customWidth="1"/>
    <col min="3067" max="3067" width="12.7109375" style="33" bestFit="1" customWidth="1"/>
    <col min="3068" max="3068" width="10.85546875" style="33" customWidth="1"/>
    <col min="3069" max="3069" width="19.140625" style="33" bestFit="1" customWidth="1"/>
    <col min="3070" max="3070" width="9.140625" style="33"/>
    <col min="3071" max="3071" width="9.42578125" style="33" customWidth="1"/>
    <col min="3072" max="3072" width="11.140625" style="33" customWidth="1"/>
    <col min="3073" max="3073" width="10.42578125" style="33" bestFit="1" customWidth="1"/>
    <col min="3074" max="3074" width="19.140625" style="33" bestFit="1" customWidth="1"/>
    <col min="3075" max="3075" width="9.140625" style="33"/>
    <col min="3076" max="3076" width="9.5703125" style="33" customWidth="1"/>
    <col min="3077" max="3077" width="9.140625" style="33"/>
    <col min="3078" max="3078" width="10.42578125" style="33" bestFit="1" customWidth="1"/>
    <col min="3079" max="3319" width="9.140625" style="33"/>
    <col min="3320" max="3320" width="18.7109375" style="33" bestFit="1" customWidth="1"/>
    <col min="3321" max="3321" width="9.140625" style="33"/>
    <col min="3322" max="3322" width="10.28515625" style="33" customWidth="1"/>
    <col min="3323" max="3323" width="12.7109375" style="33" bestFit="1" customWidth="1"/>
    <col min="3324" max="3324" width="10.85546875" style="33" customWidth="1"/>
    <col min="3325" max="3325" width="19.140625" style="33" bestFit="1" customWidth="1"/>
    <col min="3326" max="3326" width="9.140625" style="33"/>
    <col min="3327" max="3327" width="9.42578125" style="33" customWidth="1"/>
    <col min="3328" max="3328" width="11.140625" style="33" customWidth="1"/>
    <col min="3329" max="3329" width="10.42578125" style="33" bestFit="1" customWidth="1"/>
    <col min="3330" max="3330" width="19.140625" style="33" bestFit="1" customWidth="1"/>
    <col min="3331" max="3331" width="9.140625" style="33"/>
    <col min="3332" max="3332" width="9.5703125" style="33" customWidth="1"/>
    <col min="3333" max="3333" width="9.140625" style="33"/>
    <col min="3334" max="3334" width="10.42578125" style="33" bestFit="1" customWidth="1"/>
    <col min="3335" max="3575" width="9.140625" style="33"/>
    <col min="3576" max="3576" width="18.7109375" style="33" bestFit="1" customWidth="1"/>
    <col min="3577" max="3577" width="9.140625" style="33"/>
    <col min="3578" max="3578" width="10.28515625" style="33" customWidth="1"/>
    <col min="3579" max="3579" width="12.7109375" style="33" bestFit="1" customWidth="1"/>
    <col min="3580" max="3580" width="10.85546875" style="33" customWidth="1"/>
    <col min="3581" max="3581" width="19.140625" style="33" bestFit="1" customWidth="1"/>
    <col min="3582" max="3582" width="9.140625" style="33"/>
    <col min="3583" max="3583" width="9.42578125" style="33" customWidth="1"/>
    <col min="3584" max="3584" width="11.140625" style="33" customWidth="1"/>
    <col min="3585" max="3585" width="10.42578125" style="33" bestFit="1" customWidth="1"/>
    <col min="3586" max="3586" width="19.140625" style="33" bestFit="1" customWidth="1"/>
    <col min="3587" max="3587" width="9.140625" style="33"/>
    <col min="3588" max="3588" width="9.5703125" style="33" customWidth="1"/>
    <col min="3589" max="3589" width="9.140625" style="33"/>
    <col min="3590" max="3590" width="10.42578125" style="33" bestFit="1" customWidth="1"/>
    <col min="3591" max="3831" width="9.140625" style="33"/>
    <col min="3832" max="3832" width="18.7109375" style="33" bestFit="1" customWidth="1"/>
    <col min="3833" max="3833" width="9.140625" style="33"/>
    <col min="3834" max="3834" width="10.28515625" style="33" customWidth="1"/>
    <col min="3835" max="3835" width="12.7109375" style="33" bestFit="1" customWidth="1"/>
    <col min="3836" max="3836" width="10.85546875" style="33" customWidth="1"/>
    <col min="3837" max="3837" width="19.140625" style="33" bestFit="1" customWidth="1"/>
    <col min="3838" max="3838" width="9.140625" style="33"/>
    <col min="3839" max="3839" width="9.42578125" style="33" customWidth="1"/>
    <col min="3840" max="3840" width="11.140625" style="33" customWidth="1"/>
    <col min="3841" max="3841" width="10.42578125" style="33" bestFit="1" customWidth="1"/>
    <col min="3842" max="3842" width="19.140625" style="33" bestFit="1" customWidth="1"/>
    <col min="3843" max="3843" width="9.140625" style="33"/>
    <col min="3844" max="3844" width="9.5703125" style="33" customWidth="1"/>
    <col min="3845" max="3845" width="9.140625" style="33"/>
    <col min="3846" max="3846" width="10.42578125" style="33" bestFit="1" customWidth="1"/>
    <col min="3847" max="4087" width="9.140625" style="33"/>
    <col min="4088" max="4088" width="18.7109375" style="33" bestFit="1" customWidth="1"/>
    <col min="4089" max="4089" width="9.140625" style="33"/>
    <col min="4090" max="4090" width="10.28515625" style="33" customWidth="1"/>
    <col min="4091" max="4091" width="12.7109375" style="33" bestFit="1" customWidth="1"/>
    <col min="4092" max="4092" width="10.85546875" style="33" customWidth="1"/>
    <col min="4093" max="4093" width="19.140625" style="33" bestFit="1" customWidth="1"/>
    <col min="4094" max="4094" width="9.140625" style="33"/>
    <col min="4095" max="4095" width="9.42578125" style="33" customWidth="1"/>
    <col min="4096" max="4096" width="11.140625" style="33" customWidth="1"/>
    <col min="4097" max="4097" width="10.42578125" style="33" bestFit="1" customWidth="1"/>
    <col min="4098" max="4098" width="19.140625" style="33" bestFit="1" customWidth="1"/>
    <col min="4099" max="4099" width="9.140625" style="33"/>
    <col min="4100" max="4100" width="9.5703125" style="33" customWidth="1"/>
    <col min="4101" max="4101" width="9.140625" style="33"/>
    <col min="4102" max="4102" width="10.42578125" style="33" bestFit="1" customWidth="1"/>
    <col min="4103" max="4343" width="9.140625" style="33"/>
    <col min="4344" max="4344" width="18.7109375" style="33" bestFit="1" customWidth="1"/>
    <col min="4345" max="4345" width="9.140625" style="33"/>
    <col min="4346" max="4346" width="10.28515625" style="33" customWidth="1"/>
    <col min="4347" max="4347" width="12.7109375" style="33" bestFit="1" customWidth="1"/>
    <col min="4348" max="4348" width="10.85546875" style="33" customWidth="1"/>
    <col min="4349" max="4349" width="19.140625" style="33" bestFit="1" customWidth="1"/>
    <col min="4350" max="4350" width="9.140625" style="33"/>
    <col min="4351" max="4351" width="9.42578125" style="33" customWidth="1"/>
    <col min="4352" max="4352" width="11.140625" style="33" customWidth="1"/>
    <col min="4353" max="4353" width="10.42578125" style="33" bestFit="1" customWidth="1"/>
    <col min="4354" max="4354" width="19.140625" style="33" bestFit="1" customWidth="1"/>
    <col min="4355" max="4355" width="9.140625" style="33"/>
    <col min="4356" max="4356" width="9.5703125" style="33" customWidth="1"/>
    <col min="4357" max="4357" width="9.140625" style="33"/>
    <col min="4358" max="4358" width="10.42578125" style="33" bestFit="1" customWidth="1"/>
    <col min="4359" max="4599" width="9.140625" style="33"/>
    <col min="4600" max="4600" width="18.7109375" style="33" bestFit="1" customWidth="1"/>
    <col min="4601" max="4601" width="9.140625" style="33"/>
    <col min="4602" max="4602" width="10.28515625" style="33" customWidth="1"/>
    <col min="4603" max="4603" width="12.7109375" style="33" bestFit="1" customWidth="1"/>
    <col min="4604" max="4604" width="10.85546875" style="33" customWidth="1"/>
    <col min="4605" max="4605" width="19.140625" style="33" bestFit="1" customWidth="1"/>
    <col min="4606" max="4606" width="9.140625" style="33"/>
    <col min="4607" max="4607" width="9.42578125" style="33" customWidth="1"/>
    <col min="4608" max="4608" width="11.140625" style="33" customWidth="1"/>
    <col min="4609" max="4609" width="10.42578125" style="33" bestFit="1" customWidth="1"/>
    <col min="4610" max="4610" width="19.140625" style="33" bestFit="1" customWidth="1"/>
    <col min="4611" max="4611" width="9.140625" style="33"/>
    <col min="4612" max="4612" width="9.5703125" style="33" customWidth="1"/>
    <col min="4613" max="4613" width="9.140625" style="33"/>
    <col min="4614" max="4614" width="10.42578125" style="33" bestFit="1" customWidth="1"/>
    <col min="4615" max="4855" width="9.140625" style="33"/>
    <col min="4856" max="4856" width="18.7109375" style="33" bestFit="1" customWidth="1"/>
    <col min="4857" max="4857" width="9.140625" style="33"/>
    <col min="4858" max="4858" width="10.28515625" style="33" customWidth="1"/>
    <col min="4859" max="4859" width="12.7109375" style="33" bestFit="1" customWidth="1"/>
    <col min="4860" max="4860" width="10.85546875" style="33" customWidth="1"/>
    <col min="4861" max="4861" width="19.140625" style="33" bestFit="1" customWidth="1"/>
    <col min="4862" max="4862" width="9.140625" style="33"/>
    <col min="4863" max="4863" width="9.42578125" style="33" customWidth="1"/>
    <col min="4864" max="4864" width="11.140625" style="33" customWidth="1"/>
    <col min="4865" max="4865" width="10.42578125" style="33" bestFit="1" customWidth="1"/>
    <col min="4866" max="4866" width="19.140625" style="33" bestFit="1" customWidth="1"/>
    <col min="4867" max="4867" width="9.140625" style="33"/>
    <col min="4868" max="4868" width="9.5703125" style="33" customWidth="1"/>
    <col min="4869" max="4869" width="9.140625" style="33"/>
    <col min="4870" max="4870" width="10.42578125" style="33" bestFit="1" customWidth="1"/>
    <col min="4871" max="5111" width="9.140625" style="33"/>
    <col min="5112" max="5112" width="18.7109375" style="33" bestFit="1" customWidth="1"/>
    <col min="5113" max="5113" width="9.140625" style="33"/>
    <col min="5114" max="5114" width="10.28515625" style="33" customWidth="1"/>
    <col min="5115" max="5115" width="12.7109375" style="33" bestFit="1" customWidth="1"/>
    <col min="5116" max="5116" width="10.85546875" style="33" customWidth="1"/>
    <col min="5117" max="5117" width="19.140625" style="33" bestFit="1" customWidth="1"/>
    <col min="5118" max="5118" width="9.140625" style="33"/>
    <col min="5119" max="5119" width="9.42578125" style="33" customWidth="1"/>
    <col min="5120" max="5120" width="11.140625" style="33" customWidth="1"/>
    <col min="5121" max="5121" width="10.42578125" style="33" bestFit="1" customWidth="1"/>
    <col min="5122" max="5122" width="19.140625" style="33" bestFit="1" customWidth="1"/>
    <col min="5123" max="5123" width="9.140625" style="33"/>
    <col min="5124" max="5124" width="9.5703125" style="33" customWidth="1"/>
    <col min="5125" max="5125" width="9.140625" style="33"/>
    <col min="5126" max="5126" width="10.42578125" style="33" bestFit="1" customWidth="1"/>
    <col min="5127" max="5367" width="9.140625" style="33"/>
    <col min="5368" max="5368" width="18.7109375" style="33" bestFit="1" customWidth="1"/>
    <col min="5369" max="5369" width="9.140625" style="33"/>
    <col min="5370" max="5370" width="10.28515625" style="33" customWidth="1"/>
    <col min="5371" max="5371" width="12.7109375" style="33" bestFit="1" customWidth="1"/>
    <col min="5372" max="5372" width="10.85546875" style="33" customWidth="1"/>
    <col min="5373" max="5373" width="19.140625" style="33" bestFit="1" customWidth="1"/>
    <col min="5374" max="5374" width="9.140625" style="33"/>
    <col min="5375" max="5375" width="9.42578125" style="33" customWidth="1"/>
    <col min="5376" max="5376" width="11.140625" style="33" customWidth="1"/>
    <col min="5377" max="5377" width="10.42578125" style="33" bestFit="1" customWidth="1"/>
    <col min="5378" max="5378" width="19.140625" style="33" bestFit="1" customWidth="1"/>
    <col min="5379" max="5379" width="9.140625" style="33"/>
    <col min="5380" max="5380" width="9.5703125" style="33" customWidth="1"/>
    <col min="5381" max="5381" width="9.140625" style="33"/>
    <col min="5382" max="5382" width="10.42578125" style="33" bestFit="1" customWidth="1"/>
    <col min="5383" max="5623" width="9.140625" style="33"/>
    <col min="5624" max="5624" width="18.7109375" style="33" bestFit="1" customWidth="1"/>
    <col min="5625" max="5625" width="9.140625" style="33"/>
    <col min="5626" max="5626" width="10.28515625" style="33" customWidth="1"/>
    <col min="5627" max="5627" width="12.7109375" style="33" bestFit="1" customWidth="1"/>
    <col min="5628" max="5628" width="10.85546875" style="33" customWidth="1"/>
    <col min="5629" max="5629" width="19.140625" style="33" bestFit="1" customWidth="1"/>
    <col min="5630" max="5630" width="9.140625" style="33"/>
    <col min="5631" max="5631" width="9.42578125" style="33" customWidth="1"/>
    <col min="5632" max="5632" width="11.140625" style="33" customWidth="1"/>
    <col min="5633" max="5633" width="10.42578125" style="33" bestFit="1" customWidth="1"/>
    <col min="5634" max="5634" width="19.140625" style="33" bestFit="1" customWidth="1"/>
    <col min="5635" max="5635" width="9.140625" style="33"/>
    <col min="5636" max="5636" width="9.5703125" style="33" customWidth="1"/>
    <col min="5637" max="5637" width="9.140625" style="33"/>
    <col min="5638" max="5638" width="10.42578125" style="33" bestFit="1" customWidth="1"/>
    <col min="5639" max="5879" width="9.140625" style="33"/>
    <col min="5880" max="5880" width="18.7109375" style="33" bestFit="1" customWidth="1"/>
    <col min="5881" max="5881" width="9.140625" style="33"/>
    <col min="5882" max="5882" width="10.28515625" style="33" customWidth="1"/>
    <col min="5883" max="5883" width="12.7109375" style="33" bestFit="1" customWidth="1"/>
    <col min="5884" max="5884" width="10.85546875" style="33" customWidth="1"/>
    <col min="5885" max="5885" width="19.140625" style="33" bestFit="1" customWidth="1"/>
    <col min="5886" max="5886" width="9.140625" style="33"/>
    <col min="5887" max="5887" width="9.42578125" style="33" customWidth="1"/>
    <col min="5888" max="5888" width="11.140625" style="33" customWidth="1"/>
    <col min="5889" max="5889" width="10.42578125" style="33" bestFit="1" customWidth="1"/>
    <col min="5890" max="5890" width="19.140625" style="33" bestFit="1" customWidth="1"/>
    <col min="5891" max="5891" width="9.140625" style="33"/>
    <col min="5892" max="5892" width="9.5703125" style="33" customWidth="1"/>
    <col min="5893" max="5893" width="9.140625" style="33"/>
    <col min="5894" max="5894" width="10.42578125" style="33" bestFit="1" customWidth="1"/>
    <col min="5895" max="6135" width="9.140625" style="33"/>
    <col min="6136" max="6136" width="18.7109375" style="33" bestFit="1" customWidth="1"/>
    <col min="6137" max="6137" width="9.140625" style="33"/>
    <col min="6138" max="6138" width="10.28515625" style="33" customWidth="1"/>
    <col min="6139" max="6139" width="12.7109375" style="33" bestFit="1" customWidth="1"/>
    <col min="6140" max="6140" width="10.85546875" style="33" customWidth="1"/>
    <col min="6141" max="6141" width="19.140625" style="33" bestFit="1" customWidth="1"/>
    <col min="6142" max="6142" width="9.140625" style="33"/>
    <col min="6143" max="6143" width="9.42578125" style="33" customWidth="1"/>
    <col min="6144" max="6144" width="11.140625" style="33" customWidth="1"/>
    <col min="6145" max="6145" width="10.42578125" style="33" bestFit="1" customWidth="1"/>
    <col min="6146" max="6146" width="19.140625" style="33" bestFit="1" customWidth="1"/>
    <col min="6147" max="6147" width="9.140625" style="33"/>
    <col min="6148" max="6148" width="9.5703125" style="33" customWidth="1"/>
    <col min="6149" max="6149" width="9.140625" style="33"/>
    <col min="6150" max="6150" width="10.42578125" style="33" bestFit="1" customWidth="1"/>
    <col min="6151" max="6391" width="9.140625" style="33"/>
    <col min="6392" max="6392" width="18.7109375" style="33" bestFit="1" customWidth="1"/>
    <col min="6393" max="6393" width="9.140625" style="33"/>
    <col min="6394" max="6394" width="10.28515625" style="33" customWidth="1"/>
    <col min="6395" max="6395" width="12.7109375" style="33" bestFit="1" customWidth="1"/>
    <col min="6396" max="6396" width="10.85546875" style="33" customWidth="1"/>
    <col min="6397" max="6397" width="19.140625" style="33" bestFit="1" customWidth="1"/>
    <col min="6398" max="6398" width="9.140625" style="33"/>
    <col min="6399" max="6399" width="9.42578125" style="33" customWidth="1"/>
    <col min="6400" max="6400" width="11.140625" style="33" customWidth="1"/>
    <col min="6401" max="6401" width="10.42578125" style="33" bestFit="1" customWidth="1"/>
    <col min="6402" max="6402" width="19.140625" style="33" bestFit="1" customWidth="1"/>
    <col min="6403" max="6403" width="9.140625" style="33"/>
    <col min="6404" max="6404" width="9.5703125" style="33" customWidth="1"/>
    <col min="6405" max="6405" width="9.140625" style="33"/>
    <col min="6406" max="6406" width="10.42578125" style="33" bestFit="1" customWidth="1"/>
    <col min="6407" max="6647" width="9.140625" style="33"/>
    <col min="6648" max="6648" width="18.7109375" style="33" bestFit="1" customWidth="1"/>
    <col min="6649" max="6649" width="9.140625" style="33"/>
    <col min="6650" max="6650" width="10.28515625" style="33" customWidth="1"/>
    <col min="6651" max="6651" width="12.7109375" style="33" bestFit="1" customWidth="1"/>
    <col min="6652" max="6652" width="10.85546875" style="33" customWidth="1"/>
    <col min="6653" max="6653" width="19.140625" style="33" bestFit="1" customWidth="1"/>
    <col min="6654" max="6654" width="9.140625" style="33"/>
    <col min="6655" max="6655" width="9.42578125" style="33" customWidth="1"/>
    <col min="6656" max="6656" width="11.140625" style="33" customWidth="1"/>
    <col min="6657" max="6657" width="10.42578125" style="33" bestFit="1" customWidth="1"/>
    <col min="6658" max="6658" width="19.140625" style="33" bestFit="1" customWidth="1"/>
    <col min="6659" max="6659" width="9.140625" style="33"/>
    <col min="6660" max="6660" width="9.5703125" style="33" customWidth="1"/>
    <col min="6661" max="6661" width="9.140625" style="33"/>
    <col min="6662" max="6662" width="10.42578125" style="33" bestFit="1" customWidth="1"/>
    <col min="6663" max="6903" width="9.140625" style="33"/>
    <col min="6904" max="6904" width="18.7109375" style="33" bestFit="1" customWidth="1"/>
    <col min="6905" max="6905" width="9.140625" style="33"/>
    <col min="6906" max="6906" width="10.28515625" style="33" customWidth="1"/>
    <col min="6907" max="6907" width="12.7109375" style="33" bestFit="1" customWidth="1"/>
    <col min="6908" max="6908" width="10.85546875" style="33" customWidth="1"/>
    <col min="6909" max="6909" width="19.140625" style="33" bestFit="1" customWidth="1"/>
    <col min="6910" max="6910" width="9.140625" style="33"/>
    <col min="6911" max="6911" width="9.42578125" style="33" customWidth="1"/>
    <col min="6912" max="6912" width="11.140625" style="33" customWidth="1"/>
    <col min="6913" max="6913" width="10.42578125" style="33" bestFit="1" customWidth="1"/>
    <col min="6914" max="6914" width="19.140625" style="33" bestFit="1" customWidth="1"/>
    <col min="6915" max="6915" width="9.140625" style="33"/>
    <col min="6916" max="6916" width="9.5703125" style="33" customWidth="1"/>
    <col min="6917" max="6917" width="9.140625" style="33"/>
    <col min="6918" max="6918" width="10.42578125" style="33" bestFit="1" customWidth="1"/>
    <col min="6919" max="7159" width="9.140625" style="33"/>
    <col min="7160" max="7160" width="18.7109375" style="33" bestFit="1" customWidth="1"/>
    <col min="7161" max="7161" width="9.140625" style="33"/>
    <col min="7162" max="7162" width="10.28515625" style="33" customWidth="1"/>
    <col min="7163" max="7163" width="12.7109375" style="33" bestFit="1" customWidth="1"/>
    <col min="7164" max="7164" width="10.85546875" style="33" customWidth="1"/>
    <col min="7165" max="7165" width="19.140625" style="33" bestFit="1" customWidth="1"/>
    <col min="7166" max="7166" width="9.140625" style="33"/>
    <col min="7167" max="7167" width="9.42578125" style="33" customWidth="1"/>
    <col min="7168" max="7168" width="11.140625" style="33" customWidth="1"/>
    <col min="7169" max="7169" width="10.42578125" style="33" bestFit="1" customWidth="1"/>
    <col min="7170" max="7170" width="19.140625" style="33" bestFit="1" customWidth="1"/>
    <col min="7171" max="7171" width="9.140625" style="33"/>
    <col min="7172" max="7172" width="9.5703125" style="33" customWidth="1"/>
    <col min="7173" max="7173" width="9.140625" style="33"/>
    <col min="7174" max="7174" width="10.42578125" style="33" bestFit="1" customWidth="1"/>
    <col min="7175" max="7415" width="9.140625" style="33"/>
    <col min="7416" max="7416" width="18.7109375" style="33" bestFit="1" customWidth="1"/>
    <col min="7417" max="7417" width="9.140625" style="33"/>
    <col min="7418" max="7418" width="10.28515625" style="33" customWidth="1"/>
    <col min="7419" max="7419" width="12.7109375" style="33" bestFit="1" customWidth="1"/>
    <col min="7420" max="7420" width="10.85546875" style="33" customWidth="1"/>
    <col min="7421" max="7421" width="19.140625" style="33" bestFit="1" customWidth="1"/>
    <col min="7422" max="7422" width="9.140625" style="33"/>
    <col min="7423" max="7423" width="9.42578125" style="33" customWidth="1"/>
    <col min="7424" max="7424" width="11.140625" style="33" customWidth="1"/>
    <col min="7425" max="7425" width="10.42578125" style="33" bestFit="1" customWidth="1"/>
    <col min="7426" max="7426" width="19.140625" style="33" bestFit="1" customWidth="1"/>
    <col min="7427" max="7427" width="9.140625" style="33"/>
    <col min="7428" max="7428" width="9.5703125" style="33" customWidth="1"/>
    <col min="7429" max="7429" width="9.140625" style="33"/>
    <col min="7430" max="7430" width="10.42578125" style="33" bestFit="1" customWidth="1"/>
    <col min="7431" max="7671" width="9.140625" style="33"/>
    <col min="7672" max="7672" width="18.7109375" style="33" bestFit="1" customWidth="1"/>
    <col min="7673" max="7673" width="9.140625" style="33"/>
    <col min="7674" max="7674" width="10.28515625" style="33" customWidth="1"/>
    <col min="7675" max="7675" width="12.7109375" style="33" bestFit="1" customWidth="1"/>
    <col min="7676" max="7676" width="10.85546875" style="33" customWidth="1"/>
    <col min="7677" max="7677" width="19.140625" style="33" bestFit="1" customWidth="1"/>
    <col min="7678" max="7678" width="9.140625" style="33"/>
    <col min="7679" max="7679" width="9.42578125" style="33" customWidth="1"/>
    <col min="7680" max="7680" width="11.140625" style="33" customWidth="1"/>
    <col min="7681" max="7681" width="10.42578125" style="33" bestFit="1" customWidth="1"/>
    <col min="7682" max="7682" width="19.140625" style="33" bestFit="1" customWidth="1"/>
    <col min="7683" max="7683" width="9.140625" style="33"/>
    <col min="7684" max="7684" width="9.5703125" style="33" customWidth="1"/>
    <col min="7685" max="7685" width="9.140625" style="33"/>
    <col min="7686" max="7686" width="10.42578125" style="33" bestFit="1" customWidth="1"/>
    <col min="7687" max="7927" width="9.140625" style="33"/>
    <col min="7928" max="7928" width="18.7109375" style="33" bestFit="1" customWidth="1"/>
    <col min="7929" max="7929" width="9.140625" style="33"/>
    <col min="7930" max="7930" width="10.28515625" style="33" customWidth="1"/>
    <col min="7931" max="7931" width="12.7109375" style="33" bestFit="1" customWidth="1"/>
    <col min="7932" max="7932" width="10.85546875" style="33" customWidth="1"/>
    <col min="7933" max="7933" width="19.140625" style="33" bestFit="1" customWidth="1"/>
    <col min="7934" max="7934" width="9.140625" style="33"/>
    <col min="7935" max="7935" width="9.42578125" style="33" customWidth="1"/>
    <col min="7936" max="7936" width="11.140625" style="33" customWidth="1"/>
    <col min="7937" max="7937" width="10.42578125" style="33" bestFit="1" customWidth="1"/>
    <col min="7938" max="7938" width="19.140625" style="33" bestFit="1" customWidth="1"/>
    <col min="7939" max="7939" width="9.140625" style="33"/>
    <col min="7940" max="7940" width="9.5703125" style="33" customWidth="1"/>
    <col min="7941" max="7941" width="9.140625" style="33"/>
    <col min="7942" max="7942" width="10.42578125" style="33" bestFit="1" customWidth="1"/>
    <col min="7943" max="8183" width="9.140625" style="33"/>
    <col min="8184" max="8184" width="18.7109375" style="33" bestFit="1" customWidth="1"/>
    <col min="8185" max="8185" width="9.140625" style="33"/>
    <col min="8186" max="8186" width="10.28515625" style="33" customWidth="1"/>
    <col min="8187" max="8187" width="12.7109375" style="33" bestFit="1" customWidth="1"/>
    <col min="8188" max="8188" width="10.85546875" style="33" customWidth="1"/>
    <col min="8189" max="8189" width="19.140625" style="33" bestFit="1" customWidth="1"/>
    <col min="8190" max="8190" width="9.140625" style="33"/>
    <col min="8191" max="8191" width="9.42578125" style="33" customWidth="1"/>
    <col min="8192" max="8192" width="11.140625" style="33" customWidth="1"/>
    <col min="8193" max="8193" width="10.42578125" style="33" bestFit="1" customWidth="1"/>
    <col min="8194" max="8194" width="19.140625" style="33" bestFit="1" customWidth="1"/>
    <col min="8195" max="8195" width="9.140625" style="33"/>
    <col min="8196" max="8196" width="9.5703125" style="33" customWidth="1"/>
    <col min="8197" max="8197" width="9.140625" style="33"/>
    <col min="8198" max="8198" width="10.42578125" style="33" bestFit="1" customWidth="1"/>
    <col min="8199" max="8439" width="9.140625" style="33"/>
    <col min="8440" max="8440" width="18.7109375" style="33" bestFit="1" customWidth="1"/>
    <col min="8441" max="8441" width="9.140625" style="33"/>
    <col min="8442" max="8442" width="10.28515625" style="33" customWidth="1"/>
    <col min="8443" max="8443" width="12.7109375" style="33" bestFit="1" customWidth="1"/>
    <col min="8444" max="8444" width="10.85546875" style="33" customWidth="1"/>
    <col min="8445" max="8445" width="19.140625" style="33" bestFit="1" customWidth="1"/>
    <col min="8446" max="8446" width="9.140625" style="33"/>
    <col min="8447" max="8447" width="9.42578125" style="33" customWidth="1"/>
    <col min="8448" max="8448" width="11.140625" style="33" customWidth="1"/>
    <col min="8449" max="8449" width="10.42578125" style="33" bestFit="1" customWidth="1"/>
    <col min="8450" max="8450" width="19.140625" style="33" bestFit="1" customWidth="1"/>
    <col min="8451" max="8451" width="9.140625" style="33"/>
    <col min="8452" max="8452" width="9.5703125" style="33" customWidth="1"/>
    <col min="8453" max="8453" width="9.140625" style="33"/>
    <col min="8454" max="8454" width="10.42578125" style="33" bestFit="1" customWidth="1"/>
    <col min="8455" max="8695" width="9.140625" style="33"/>
    <col min="8696" max="8696" width="18.7109375" style="33" bestFit="1" customWidth="1"/>
    <col min="8697" max="8697" width="9.140625" style="33"/>
    <col min="8698" max="8698" width="10.28515625" style="33" customWidth="1"/>
    <col min="8699" max="8699" width="12.7109375" style="33" bestFit="1" customWidth="1"/>
    <col min="8700" max="8700" width="10.85546875" style="33" customWidth="1"/>
    <col min="8701" max="8701" width="19.140625" style="33" bestFit="1" customWidth="1"/>
    <col min="8702" max="8702" width="9.140625" style="33"/>
    <col min="8703" max="8703" width="9.42578125" style="33" customWidth="1"/>
    <col min="8704" max="8704" width="11.140625" style="33" customWidth="1"/>
    <col min="8705" max="8705" width="10.42578125" style="33" bestFit="1" customWidth="1"/>
    <col min="8706" max="8706" width="19.140625" style="33" bestFit="1" customWidth="1"/>
    <col min="8707" max="8707" width="9.140625" style="33"/>
    <col min="8708" max="8708" width="9.5703125" style="33" customWidth="1"/>
    <col min="8709" max="8709" width="9.140625" style="33"/>
    <col min="8710" max="8710" width="10.42578125" style="33" bestFit="1" customWidth="1"/>
    <col min="8711" max="8951" width="9.140625" style="33"/>
    <col min="8952" max="8952" width="18.7109375" style="33" bestFit="1" customWidth="1"/>
    <col min="8953" max="8953" width="9.140625" style="33"/>
    <col min="8954" max="8954" width="10.28515625" style="33" customWidth="1"/>
    <col min="8955" max="8955" width="12.7109375" style="33" bestFit="1" customWidth="1"/>
    <col min="8956" max="8956" width="10.85546875" style="33" customWidth="1"/>
    <col min="8957" max="8957" width="19.140625" style="33" bestFit="1" customWidth="1"/>
    <col min="8958" max="8958" width="9.140625" style="33"/>
    <col min="8959" max="8959" width="9.42578125" style="33" customWidth="1"/>
    <col min="8960" max="8960" width="11.140625" style="33" customWidth="1"/>
    <col min="8961" max="8961" width="10.42578125" style="33" bestFit="1" customWidth="1"/>
    <col min="8962" max="8962" width="19.140625" style="33" bestFit="1" customWidth="1"/>
    <col min="8963" max="8963" width="9.140625" style="33"/>
    <col min="8964" max="8964" width="9.5703125" style="33" customWidth="1"/>
    <col min="8965" max="8965" width="9.140625" style="33"/>
    <col min="8966" max="8966" width="10.42578125" style="33" bestFit="1" customWidth="1"/>
    <col min="8967" max="9207" width="9.140625" style="33"/>
    <col min="9208" max="9208" width="18.7109375" style="33" bestFit="1" customWidth="1"/>
    <col min="9209" max="9209" width="9.140625" style="33"/>
    <col min="9210" max="9210" width="10.28515625" style="33" customWidth="1"/>
    <col min="9211" max="9211" width="12.7109375" style="33" bestFit="1" customWidth="1"/>
    <col min="9212" max="9212" width="10.85546875" style="33" customWidth="1"/>
    <col min="9213" max="9213" width="19.140625" style="33" bestFit="1" customWidth="1"/>
    <col min="9214" max="9214" width="9.140625" style="33"/>
    <col min="9215" max="9215" width="9.42578125" style="33" customWidth="1"/>
    <col min="9216" max="9216" width="11.140625" style="33" customWidth="1"/>
    <col min="9217" max="9217" width="10.42578125" style="33" bestFit="1" customWidth="1"/>
    <col min="9218" max="9218" width="19.140625" style="33" bestFit="1" customWidth="1"/>
    <col min="9219" max="9219" width="9.140625" style="33"/>
    <col min="9220" max="9220" width="9.5703125" style="33" customWidth="1"/>
    <col min="9221" max="9221" width="9.140625" style="33"/>
    <col min="9222" max="9222" width="10.42578125" style="33" bestFit="1" customWidth="1"/>
    <col min="9223" max="9463" width="9.140625" style="33"/>
    <col min="9464" max="9464" width="18.7109375" style="33" bestFit="1" customWidth="1"/>
    <col min="9465" max="9465" width="9.140625" style="33"/>
    <col min="9466" max="9466" width="10.28515625" style="33" customWidth="1"/>
    <col min="9467" max="9467" width="12.7109375" style="33" bestFit="1" customWidth="1"/>
    <col min="9468" max="9468" width="10.85546875" style="33" customWidth="1"/>
    <col min="9469" max="9469" width="19.140625" style="33" bestFit="1" customWidth="1"/>
    <col min="9470" max="9470" width="9.140625" style="33"/>
    <col min="9471" max="9471" width="9.42578125" style="33" customWidth="1"/>
    <col min="9472" max="9472" width="11.140625" style="33" customWidth="1"/>
    <col min="9473" max="9473" width="10.42578125" style="33" bestFit="1" customWidth="1"/>
    <col min="9474" max="9474" width="19.140625" style="33" bestFit="1" customWidth="1"/>
    <col min="9475" max="9475" width="9.140625" style="33"/>
    <col min="9476" max="9476" width="9.5703125" style="33" customWidth="1"/>
    <col min="9477" max="9477" width="9.140625" style="33"/>
    <col min="9478" max="9478" width="10.42578125" style="33" bestFit="1" customWidth="1"/>
    <col min="9479" max="9719" width="9.140625" style="33"/>
    <col min="9720" max="9720" width="18.7109375" style="33" bestFit="1" customWidth="1"/>
    <col min="9721" max="9721" width="9.140625" style="33"/>
    <col min="9722" max="9722" width="10.28515625" style="33" customWidth="1"/>
    <col min="9723" max="9723" width="12.7109375" style="33" bestFit="1" customWidth="1"/>
    <col min="9724" max="9724" width="10.85546875" style="33" customWidth="1"/>
    <col min="9725" max="9725" width="19.140625" style="33" bestFit="1" customWidth="1"/>
    <col min="9726" max="9726" width="9.140625" style="33"/>
    <col min="9727" max="9727" width="9.42578125" style="33" customWidth="1"/>
    <col min="9728" max="9728" width="11.140625" style="33" customWidth="1"/>
    <col min="9729" max="9729" width="10.42578125" style="33" bestFit="1" customWidth="1"/>
    <col min="9730" max="9730" width="19.140625" style="33" bestFit="1" customWidth="1"/>
    <col min="9731" max="9731" width="9.140625" style="33"/>
    <col min="9732" max="9732" width="9.5703125" style="33" customWidth="1"/>
    <col min="9733" max="9733" width="9.140625" style="33"/>
    <col min="9734" max="9734" width="10.42578125" style="33" bestFit="1" customWidth="1"/>
    <col min="9735" max="9975" width="9.140625" style="33"/>
    <col min="9976" max="9976" width="18.7109375" style="33" bestFit="1" customWidth="1"/>
    <col min="9977" max="9977" width="9.140625" style="33"/>
    <col min="9978" max="9978" width="10.28515625" style="33" customWidth="1"/>
    <col min="9979" max="9979" width="12.7109375" style="33" bestFit="1" customWidth="1"/>
    <col min="9980" max="9980" width="10.85546875" style="33" customWidth="1"/>
    <col min="9981" max="9981" width="19.140625" style="33" bestFit="1" customWidth="1"/>
    <col min="9982" max="9982" width="9.140625" style="33"/>
    <col min="9983" max="9983" width="9.42578125" style="33" customWidth="1"/>
    <col min="9984" max="9984" width="11.140625" style="33" customWidth="1"/>
    <col min="9985" max="9985" width="10.42578125" style="33" bestFit="1" customWidth="1"/>
    <col min="9986" max="9986" width="19.140625" style="33" bestFit="1" customWidth="1"/>
    <col min="9987" max="9987" width="9.140625" style="33"/>
    <col min="9988" max="9988" width="9.5703125" style="33" customWidth="1"/>
    <col min="9989" max="9989" width="9.140625" style="33"/>
    <col min="9990" max="9990" width="10.42578125" style="33" bestFit="1" customWidth="1"/>
    <col min="9991" max="10231" width="9.140625" style="33"/>
    <col min="10232" max="10232" width="18.7109375" style="33" bestFit="1" customWidth="1"/>
    <col min="10233" max="10233" width="9.140625" style="33"/>
    <col min="10234" max="10234" width="10.28515625" style="33" customWidth="1"/>
    <col min="10235" max="10235" width="12.7109375" style="33" bestFit="1" customWidth="1"/>
    <col min="10236" max="10236" width="10.85546875" style="33" customWidth="1"/>
    <col min="10237" max="10237" width="19.140625" style="33" bestFit="1" customWidth="1"/>
    <col min="10238" max="10238" width="9.140625" style="33"/>
    <col min="10239" max="10239" width="9.42578125" style="33" customWidth="1"/>
    <col min="10240" max="10240" width="11.140625" style="33" customWidth="1"/>
    <col min="10241" max="10241" width="10.42578125" style="33" bestFit="1" customWidth="1"/>
    <col min="10242" max="10242" width="19.140625" style="33" bestFit="1" customWidth="1"/>
    <col min="10243" max="10243" width="9.140625" style="33"/>
    <col min="10244" max="10244" width="9.5703125" style="33" customWidth="1"/>
    <col min="10245" max="10245" width="9.140625" style="33"/>
    <col min="10246" max="10246" width="10.42578125" style="33" bestFit="1" customWidth="1"/>
    <col min="10247" max="10487" width="9.140625" style="33"/>
    <col min="10488" max="10488" width="18.7109375" style="33" bestFit="1" customWidth="1"/>
    <col min="10489" max="10489" width="9.140625" style="33"/>
    <col min="10490" max="10490" width="10.28515625" style="33" customWidth="1"/>
    <col min="10491" max="10491" width="12.7109375" style="33" bestFit="1" customWidth="1"/>
    <col min="10492" max="10492" width="10.85546875" style="33" customWidth="1"/>
    <col min="10493" max="10493" width="19.140625" style="33" bestFit="1" customWidth="1"/>
    <col min="10494" max="10494" width="9.140625" style="33"/>
    <col min="10495" max="10495" width="9.42578125" style="33" customWidth="1"/>
    <col min="10496" max="10496" width="11.140625" style="33" customWidth="1"/>
    <col min="10497" max="10497" width="10.42578125" style="33" bestFit="1" customWidth="1"/>
    <col min="10498" max="10498" width="19.140625" style="33" bestFit="1" customWidth="1"/>
    <col min="10499" max="10499" width="9.140625" style="33"/>
    <col min="10500" max="10500" width="9.5703125" style="33" customWidth="1"/>
    <col min="10501" max="10501" width="9.140625" style="33"/>
    <col min="10502" max="10502" width="10.42578125" style="33" bestFit="1" customWidth="1"/>
    <col min="10503" max="10743" width="9.140625" style="33"/>
    <col min="10744" max="10744" width="18.7109375" style="33" bestFit="1" customWidth="1"/>
    <col min="10745" max="10745" width="9.140625" style="33"/>
    <col min="10746" max="10746" width="10.28515625" style="33" customWidth="1"/>
    <col min="10747" max="10747" width="12.7109375" style="33" bestFit="1" customWidth="1"/>
    <col min="10748" max="10748" width="10.85546875" style="33" customWidth="1"/>
    <col min="10749" max="10749" width="19.140625" style="33" bestFit="1" customWidth="1"/>
    <col min="10750" max="10750" width="9.140625" style="33"/>
    <col min="10751" max="10751" width="9.42578125" style="33" customWidth="1"/>
    <col min="10752" max="10752" width="11.140625" style="33" customWidth="1"/>
    <col min="10753" max="10753" width="10.42578125" style="33" bestFit="1" customWidth="1"/>
    <col min="10754" max="10754" width="19.140625" style="33" bestFit="1" customWidth="1"/>
    <col min="10755" max="10755" width="9.140625" style="33"/>
    <col min="10756" max="10756" width="9.5703125" style="33" customWidth="1"/>
    <col min="10757" max="10757" width="9.140625" style="33"/>
    <col min="10758" max="10758" width="10.42578125" style="33" bestFit="1" customWidth="1"/>
    <col min="10759" max="10999" width="9.140625" style="33"/>
    <col min="11000" max="11000" width="18.7109375" style="33" bestFit="1" customWidth="1"/>
    <col min="11001" max="11001" width="9.140625" style="33"/>
    <col min="11002" max="11002" width="10.28515625" style="33" customWidth="1"/>
    <col min="11003" max="11003" width="12.7109375" style="33" bestFit="1" customWidth="1"/>
    <col min="11004" max="11004" width="10.85546875" style="33" customWidth="1"/>
    <col min="11005" max="11005" width="19.140625" style="33" bestFit="1" customWidth="1"/>
    <col min="11006" max="11006" width="9.140625" style="33"/>
    <col min="11007" max="11007" width="9.42578125" style="33" customWidth="1"/>
    <col min="11008" max="11008" width="11.140625" style="33" customWidth="1"/>
    <col min="11009" max="11009" width="10.42578125" style="33" bestFit="1" customWidth="1"/>
    <col min="11010" max="11010" width="19.140625" style="33" bestFit="1" customWidth="1"/>
    <col min="11011" max="11011" width="9.140625" style="33"/>
    <col min="11012" max="11012" width="9.5703125" style="33" customWidth="1"/>
    <col min="11013" max="11013" width="9.140625" style="33"/>
    <col min="11014" max="11014" width="10.42578125" style="33" bestFit="1" customWidth="1"/>
    <col min="11015" max="11255" width="9.140625" style="33"/>
    <col min="11256" max="11256" width="18.7109375" style="33" bestFit="1" customWidth="1"/>
    <col min="11257" max="11257" width="9.140625" style="33"/>
    <col min="11258" max="11258" width="10.28515625" style="33" customWidth="1"/>
    <col min="11259" max="11259" width="12.7109375" style="33" bestFit="1" customWidth="1"/>
    <col min="11260" max="11260" width="10.85546875" style="33" customWidth="1"/>
    <col min="11261" max="11261" width="19.140625" style="33" bestFit="1" customWidth="1"/>
    <col min="11262" max="11262" width="9.140625" style="33"/>
    <col min="11263" max="11263" width="9.42578125" style="33" customWidth="1"/>
    <col min="11264" max="11264" width="11.140625" style="33" customWidth="1"/>
    <col min="11265" max="11265" width="10.42578125" style="33" bestFit="1" customWidth="1"/>
    <col min="11266" max="11266" width="19.140625" style="33" bestFit="1" customWidth="1"/>
    <col min="11267" max="11267" width="9.140625" style="33"/>
    <col min="11268" max="11268" width="9.5703125" style="33" customWidth="1"/>
    <col min="11269" max="11269" width="9.140625" style="33"/>
    <col min="11270" max="11270" width="10.42578125" style="33" bestFit="1" customWidth="1"/>
    <col min="11271" max="11511" width="9.140625" style="33"/>
    <col min="11512" max="11512" width="18.7109375" style="33" bestFit="1" customWidth="1"/>
    <col min="11513" max="11513" width="9.140625" style="33"/>
    <col min="11514" max="11514" width="10.28515625" style="33" customWidth="1"/>
    <col min="11515" max="11515" width="12.7109375" style="33" bestFit="1" customWidth="1"/>
    <col min="11516" max="11516" width="10.85546875" style="33" customWidth="1"/>
    <col min="11517" max="11517" width="19.140625" style="33" bestFit="1" customWidth="1"/>
    <col min="11518" max="11518" width="9.140625" style="33"/>
    <col min="11519" max="11519" width="9.42578125" style="33" customWidth="1"/>
    <col min="11520" max="11520" width="11.140625" style="33" customWidth="1"/>
    <col min="11521" max="11521" width="10.42578125" style="33" bestFit="1" customWidth="1"/>
    <col min="11522" max="11522" width="19.140625" style="33" bestFit="1" customWidth="1"/>
    <col min="11523" max="11523" width="9.140625" style="33"/>
    <col min="11524" max="11524" width="9.5703125" style="33" customWidth="1"/>
    <col min="11525" max="11525" width="9.140625" style="33"/>
    <col min="11526" max="11526" width="10.42578125" style="33" bestFit="1" customWidth="1"/>
    <col min="11527" max="11767" width="9.140625" style="33"/>
    <col min="11768" max="11768" width="18.7109375" style="33" bestFit="1" customWidth="1"/>
    <col min="11769" max="11769" width="9.140625" style="33"/>
    <col min="11770" max="11770" width="10.28515625" style="33" customWidth="1"/>
    <col min="11771" max="11771" width="12.7109375" style="33" bestFit="1" customWidth="1"/>
    <col min="11772" max="11772" width="10.85546875" style="33" customWidth="1"/>
    <col min="11773" max="11773" width="19.140625" style="33" bestFit="1" customWidth="1"/>
    <col min="11774" max="11774" width="9.140625" style="33"/>
    <col min="11775" max="11775" width="9.42578125" style="33" customWidth="1"/>
    <col min="11776" max="11776" width="11.140625" style="33" customWidth="1"/>
    <col min="11777" max="11777" width="10.42578125" style="33" bestFit="1" customWidth="1"/>
    <col min="11778" max="11778" width="19.140625" style="33" bestFit="1" customWidth="1"/>
    <col min="11779" max="11779" width="9.140625" style="33"/>
    <col min="11780" max="11780" width="9.5703125" style="33" customWidth="1"/>
    <col min="11781" max="11781" width="9.140625" style="33"/>
    <col min="11782" max="11782" width="10.42578125" style="33" bestFit="1" customWidth="1"/>
    <col min="11783" max="12023" width="9.140625" style="33"/>
    <col min="12024" max="12024" width="18.7109375" style="33" bestFit="1" customWidth="1"/>
    <col min="12025" max="12025" width="9.140625" style="33"/>
    <col min="12026" max="12026" width="10.28515625" style="33" customWidth="1"/>
    <col min="12027" max="12027" width="12.7109375" style="33" bestFit="1" customWidth="1"/>
    <col min="12028" max="12028" width="10.85546875" style="33" customWidth="1"/>
    <col min="12029" max="12029" width="19.140625" style="33" bestFit="1" customWidth="1"/>
    <col min="12030" max="12030" width="9.140625" style="33"/>
    <col min="12031" max="12031" width="9.42578125" style="33" customWidth="1"/>
    <col min="12032" max="12032" width="11.140625" style="33" customWidth="1"/>
    <col min="12033" max="12033" width="10.42578125" style="33" bestFit="1" customWidth="1"/>
    <col min="12034" max="12034" width="19.140625" style="33" bestFit="1" customWidth="1"/>
    <col min="12035" max="12035" width="9.140625" style="33"/>
    <col min="12036" max="12036" width="9.5703125" style="33" customWidth="1"/>
    <col min="12037" max="12037" width="9.140625" style="33"/>
    <col min="12038" max="12038" width="10.42578125" style="33" bestFit="1" customWidth="1"/>
    <col min="12039" max="12279" width="9.140625" style="33"/>
    <col min="12280" max="12280" width="18.7109375" style="33" bestFit="1" customWidth="1"/>
    <col min="12281" max="12281" width="9.140625" style="33"/>
    <col min="12282" max="12282" width="10.28515625" style="33" customWidth="1"/>
    <col min="12283" max="12283" width="12.7109375" style="33" bestFit="1" customWidth="1"/>
    <col min="12284" max="12284" width="10.85546875" style="33" customWidth="1"/>
    <col min="12285" max="12285" width="19.140625" style="33" bestFit="1" customWidth="1"/>
    <col min="12286" max="12286" width="9.140625" style="33"/>
    <col min="12287" max="12287" width="9.42578125" style="33" customWidth="1"/>
    <col min="12288" max="12288" width="11.140625" style="33" customWidth="1"/>
    <col min="12289" max="12289" width="10.42578125" style="33" bestFit="1" customWidth="1"/>
    <col min="12290" max="12290" width="19.140625" style="33" bestFit="1" customWidth="1"/>
    <col min="12291" max="12291" width="9.140625" style="33"/>
    <col min="12292" max="12292" width="9.5703125" style="33" customWidth="1"/>
    <col min="12293" max="12293" width="9.140625" style="33"/>
    <col min="12294" max="12294" width="10.42578125" style="33" bestFit="1" customWidth="1"/>
    <col min="12295" max="12535" width="9.140625" style="33"/>
    <col min="12536" max="12536" width="18.7109375" style="33" bestFit="1" customWidth="1"/>
    <col min="12537" max="12537" width="9.140625" style="33"/>
    <col min="12538" max="12538" width="10.28515625" style="33" customWidth="1"/>
    <col min="12539" max="12539" width="12.7109375" style="33" bestFit="1" customWidth="1"/>
    <col min="12540" max="12540" width="10.85546875" style="33" customWidth="1"/>
    <col min="12541" max="12541" width="19.140625" style="33" bestFit="1" customWidth="1"/>
    <col min="12542" max="12542" width="9.140625" style="33"/>
    <col min="12543" max="12543" width="9.42578125" style="33" customWidth="1"/>
    <col min="12544" max="12544" width="11.140625" style="33" customWidth="1"/>
    <col min="12545" max="12545" width="10.42578125" style="33" bestFit="1" customWidth="1"/>
    <col min="12546" max="12546" width="19.140625" style="33" bestFit="1" customWidth="1"/>
    <col min="12547" max="12547" width="9.140625" style="33"/>
    <col min="12548" max="12548" width="9.5703125" style="33" customWidth="1"/>
    <col min="12549" max="12549" width="9.140625" style="33"/>
    <col min="12550" max="12550" width="10.42578125" style="33" bestFit="1" customWidth="1"/>
    <col min="12551" max="12791" width="9.140625" style="33"/>
    <col min="12792" max="12792" width="18.7109375" style="33" bestFit="1" customWidth="1"/>
    <col min="12793" max="12793" width="9.140625" style="33"/>
    <col min="12794" max="12794" width="10.28515625" style="33" customWidth="1"/>
    <col min="12795" max="12795" width="12.7109375" style="33" bestFit="1" customWidth="1"/>
    <col min="12796" max="12796" width="10.85546875" style="33" customWidth="1"/>
    <col min="12797" max="12797" width="19.140625" style="33" bestFit="1" customWidth="1"/>
    <col min="12798" max="12798" width="9.140625" style="33"/>
    <col min="12799" max="12799" width="9.42578125" style="33" customWidth="1"/>
    <col min="12800" max="12800" width="11.140625" style="33" customWidth="1"/>
    <col min="12801" max="12801" width="10.42578125" style="33" bestFit="1" customWidth="1"/>
    <col min="12802" max="12802" width="19.140625" style="33" bestFit="1" customWidth="1"/>
    <col min="12803" max="12803" width="9.140625" style="33"/>
    <col min="12804" max="12804" width="9.5703125" style="33" customWidth="1"/>
    <col min="12805" max="12805" width="9.140625" style="33"/>
    <col min="12806" max="12806" width="10.42578125" style="33" bestFit="1" customWidth="1"/>
    <col min="12807" max="13047" width="9.140625" style="33"/>
    <col min="13048" max="13048" width="18.7109375" style="33" bestFit="1" customWidth="1"/>
    <col min="13049" max="13049" width="9.140625" style="33"/>
    <col min="13050" max="13050" width="10.28515625" style="33" customWidth="1"/>
    <col min="13051" max="13051" width="12.7109375" style="33" bestFit="1" customWidth="1"/>
    <col min="13052" max="13052" width="10.85546875" style="33" customWidth="1"/>
    <col min="13053" max="13053" width="19.140625" style="33" bestFit="1" customWidth="1"/>
    <col min="13054" max="13054" width="9.140625" style="33"/>
    <col min="13055" max="13055" width="9.42578125" style="33" customWidth="1"/>
    <col min="13056" max="13056" width="11.140625" style="33" customWidth="1"/>
    <col min="13057" max="13057" width="10.42578125" style="33" bestFit="1" customWidth="1"/>
    <col min="13058" max="13058" width="19.140625" style="33" bestFit="1" customWidth="1"/>
    <col min="13059" max="13059" width="9.140625" style="33"/>
    <col min="13060" max="13060" width="9.5703125" style="33" customWidth="1"/>
    <col min="13061" max="13061" width="9.140625" style="33"/>
    <col min="13062" max="13062" width="10.42578125" style="33" bestFit="1" customWidth="1"/>
    <col min="13063" max="13303" width="9.140625" style="33"/>
    <col min="13304" max="13304" width="18.7109375" style="33" bestFit="1" customWidth="1"/>
    <col min="13305" max="13305" width="9.140625" style="33"/>
    <col min="13306" max="13306" width="10.28515625" style="33" customWidth="1"/>
    <col min="13307" max="13307" width="12.7109375" style="33" bestFit="1" customWidth="1"/>
    <col min="13308" max="13308" width="10.85546875" style="33" customWidth="1"/>
    <col min="13309" max="13309" width="19.140625" style="33" bestFit="1" customWidth="1"/>
    <col min="13310" max="13310" width="9.140625" style="33"/>
    <col min="13311" max="13311" width="9.42578125" style="33" customWidth="1"/>
    <col min="13312" max="13312" width="11.140625" style="33" customWidth="1"/>
    <col min="13313" max="13313" width="10.42578125" style="33" bestFit="1" customWidth="1"/>
    <col min="13314" max="13314" width="19.140625" style="33" bestFit="1" customWidth="1"/>
    <col min="13315" max="13315" width="9.140625" style="33"/>
    <col min="13316" max="13316" width="9.5703125" style="33" customWidth="1"/>
    <col min="13317" max="13317" width="9.140625" style="33"/>
    <col min="13318" max="13318" width="10.42578125" style="33" bestFit="1" customWidth="1"/>
    <col min="13319" max="13559" width="9.140625" style="33"/>
    <col min="13560" max="13560" width="18.7109375" style="33" bestFit="1" customWidth="1"/>
    <col min="13561" max="13561" width="9.140625" style="33"/>
    <col min="13562" max="13562" width="10.28515625" style="33" customWidth="1"/>
    <col min="13563" max="13563" width="12.7109375" style="33" bestFit="1" customWidth="1"/>
    <col min="13564" max="13564" width="10.85546875" style="33" customWidth="1"/>
    <col min="13565" max="13565" width="19.140625" style="33" bestFit="1" customWidth="1"/>
    <col min="13566" max="13566" width="9.140625" style="33"/>
    <col min="13567" max="13567" width="9.42578125" style="33" customWidth="1"/>
    <col min="13568" max="13568" width="11.140625" style="33" customWidth="1"/>
    <col min="13569" max="13569" width="10.42578125" style="33" bestFit="1" customWidth="1"/>
    <col min="13570" max="13570" width="19.140625" style="33" bestFit="1" customWidth="1"/>
    <col min="13571" max="13571" width="9.140625" style="33"/>
    <col min="13572" max="13572" width="9.5703125" style="33" customWidth="1"/>
    <col min="13573" max="13573" width="9.140625" style="33"/>
    <col min="13574" max="13574" width="10.42578125" style="33" bestFit="1" customWidth="1"/>
    <col min="13575" max="13815" width="9.140625" style="33"/>
    <col min="13816" max="13816" width="18.7109375" style="33" bestFit="1" customWidth="1"/>
    <col min="13817" max="13817" width="9.140625" style="33"/>
    <col min="13818" max="13818" width="10.28515625" style="33" customWidth="1"/>
    <col min="13819" max="13819" width="12.7109375" style="33" bestFit="1" customWidth="1"/>
    <col min="13820" max="13820" width="10.85546875" style="33" customWidth="1"/>
    <col min="13821" max="13821" width="19.140625" style="33" bestFit="1" customWidth="1"/>
    <col min="13822" max="13822" width="9.140625" style="33"/>
    <col min="13823" max="13823" width="9.42578125" style="33" customWidth="1"/>
    <col min="13824" max="13824" width="11.140625" style="33" customWidth="1"/>
    <col min="13825" max="13825" width="10.42578125" style="33" bestFit="1" customWidth="1"/>
    <col min="13826" max="13826" width="19.140625" style="33" bestFit="1" customWidth="1"/>
    <col min="13827" max="13827" width="9.140625" style="33"/>
    <col min="13828" max="13828" width="9.5703125" style="33" customWidth="1"/>
    <col min="13829" max="13829" width="9.140625" style="33"/>
    <col min="13830" max="13830" width="10.42578125" style="33" bestFit="1" customWidth="1"/>
    <col min="13831" max="14071" width="9.140625" style="33"/>
    <col min="14072" max="14072" width="18.7109375" style="33" bestFit="1" customWidth="1"/>
    <col min="14073" max="14073" width="9.140625" style="33"/>
    <col min="14074" max="14074" width="10.28515625" style="33" customWidth="1"/>
    <col min="14075" max="14075" width="12.7109375" style="33" bestFit="1" customWidth="1"/>
    <col min="14076" max="14076" width="10.85546875" style="33" customWidth="1"/>
    <col min="14077" max="14077" width="19.140625" style="33" bestFit="1" customWidth="1"/>
    <col min="14078" max="14078" width="9.140625" style="33"/>
    <col min="14079" max="14079" width="9.42578125" style="33" customWidth="1"/>
    <col min="14080" max="14080" width="11.140625" style="33" customWidth="1"/>
    <col min="14081" max="14081" width="10.42578125" style="33" bestFit="1" customWidth="1"/>
    <col min="14082" max="14082" width="19.140625" style="33" bestFit="1" customWidth="1"/>
    <col min="14083" max="14083" width="9.140625" style="33"/>
    <col min="14084" max="14084" width="9.5703125" style="33" customWidth="1"/>
    <col min="14085" max="14085" width="9.140625" style="33"/>
    <col min="14086" max="14086" width="10.42578125" style="33" bestFit="1" customWidth="1"/>
    <col min="14087" max="14327" width="9.140625" style="33"/>
    <col min="14328" max="14328" width="18.7109375" style="33" bestFit="1" customWidth="1"/>
    <col min="14329" max="14329" width="9.140625" style="33"/>
    <col min="14330" max="14330" width="10.28515625" style="33" customWidth="1"/>
    <col min="14331" max="14331" width="12.7109375" style="33" bestFit="1" customWidth="1"/>
    <col min="14332" max="14332" width="10.85546875" style="33" customWidth="1"/>
    <col min="14333" max="14333" width="19.140625" style="33" bestFit="1" customWidth="1"/>
    <col min="14334" max="14334" width="9.140625" style="33"/>
    <col min="14335" max="14335" width="9.42578125" style="33" customWidth="1"/>
    <col min="14336" max="14336" width="11.140625" style="33" customWidth="1"/>
    <col min="14337" max="14337" width="10.42578125" style="33" bestFit="1" customWidth="1"/>
    <col min="14338" max="14338" width="19.140625" style="33" bestFit="1" customWidth="1"/>
    <col min="14339" max="14339" width="9.140625" style="33"/>
    <col min="14340" max="14340" width="9.5703125" style="33" customWidth="1"/>
    <col min="14341" max="14341" width="9.140625" style="33"/>
    <col min="14342" max="14342" width="10.42578125" style="33" bestFit="1" customWidth="1"/>
    <col min="14343" max="14583" width="9.140625" style="33"/>
    <col min="14584" max="14584" width="18.7109375" style="33" bestFit="1" customWidth="1"/>
    <col min="14585" max="14585" width="9.140625" style="33"/>
    <col min="14586" max="14586" width="10.28515625" style="33" customWidth="1"/>
    <col min="14587" max="14587" width="12.7109375" style="33" bestFit="1" customWidth="1"/>
    <col min="14588" max="14588" width="10.85546875" style="33" customWidth="1"/>
    <col min="14589" max="14589" width="19.140625" style="33" bestFit="1" customWidth="1"/>
    <col min="14590" max="14590" width="9.140625" style="33"/>
    <col min="14591" max="14591" width="9.42578125" style="33" customWidth="1"/>
    <col min="14592" max="14592" width="11.140625" style="33" customWidth="1"/>
    <col min="14593" max="14593" width="10.42578125" style="33" bestFit="1" customWidth="1"/>
    <col min="14594" max="14594" width="19.140625" style="33" bestFit="1" customWidth="1"/>
    <col min="14595" max="14595" width="9.140625" style="33"/>
    <col min="14596" max="14596" width="9.5703125" style="33" customWidth="1"/>
    <col min="14597" max="14597" width="9.140625" style="33"/>
    <col min="14598" max="14598" width="10.42578125" style="33" bestFit="1" customWidth="1"/>
    <col min="14599" max="14839" width="9.140625" style="33"/>
    <col min="14840" max="14840" width="18.7109375" style="33" bestFit="1" customWidth="1"/>
    <col min="14841" max="14841" width="9.140625" style="33"/>
    <col min="14842" max="14842" width="10.28515625" style="33" customWidth="1"/>
    <col min="14843" max="14843" width="12.7109375" style="33" bestFit="1" customWidth="1"/>
    <col min="14844" max="14844" width="10.85546875" style="33" customWidth="1"/>
    <col min="14845" max="14845" width="19.140625" style="33" bestFit="1" customWidth="1"/>
    <col min="14846" max="14846" width="9.140625" style="33"/>
    <col min="14847" max="14847" width="9.42578125" style="33" customWidth="1"/>
    <col min="14848" max="14848" width="11.140625" style="33" customWidth="1"/>
    <col min="14849" max="14849" width="10.42578125" style="33" bestFit="1" customWidth="1"/>
    <col min="14850" max="14850" width="19.140625" style="33" bestFit="1" customWidth="1"/>
    <col min="14851" max="14851" width="9.140625" style="33"/>
    <col min="14852" max="14852" width="9.5703125" style="33" customWidth="1"/>
    <col min="14853" max="14853" width="9.140625" style="33"/>
    <col min="14854" max="14854" width="10.42578125" style="33" bestFit="1" customWidth="1"/>
    <col min="14855" max="15095" width="9.140625" style="33"/>
    <col min="15096" max="15096" width="18.7109375" style="33" bestFit="1" customWidth="1"/>
    <col min="15097" max="15097" width="9.140625" style="33"/>
    <col min="15098" max="15098" width="10.28515625" style="33" customWidth="1"/>
    <col min="15099" max="15099" width="12.7109375" style="33" bestFit="1" customWidth="1"/>
    <col min="15100" max="15100" width="10.85546875" style="33" customWidth="1"/>
    <col min="15101" max="15101" width="19.140625" style="33" bestFit="1" customWidth="1"/>
    <col min="15102" max="15102" width="9.140625" style="33"/>
    <col min="15103" max="15103" width="9.42578125" style="33" customWidth="1"/>
    <col min="15104" max="15104" width="11.140625" style="33" customWidth="1"/>
    <col min="15105" max="15105" width="10.42578125" style="33" bestFit="1" customWidth="1"/>
    <col min="15106" max="15106" width="19.140625" style="33" bestFit="1" customWidth="1"/>
    <col min="15107" max="15107" width="9.140625" style="33"/>
    <col min="15108" max="15108" width="9.5703125" style="33" customWidth="1"/>
    <col min="15109" max="15109" width="9.140625" style="33"/>
    <col min="15110" max="15110" width="10.42578125" style="33" bestFit="1" customWidth="1"/>
    <col min="15111" max="15351" width="9.140625" style="33"/>
    <col min="15352" max="15352" width="18.7109375" style="33" bestFit="1" customWidth="1"/>
    <col min="15353" max="15353" width="9.140625" style="33"/>
    <col min="15354" max="15354" width="10.28515625" style="33" customWidth="1"/>
    <col min="15355" max="15355" width="12.7109375" style="33" bestFit="1" customWidth="1"/>
    <col min="15356" max="15356" width="10.85546875" style="33" customWidth="1"/>
    <col min="15357" max="15357" width="19.140625" style="33" bestFit="1" customWidth="1"/>
    <col min="15358" max="15358" width="9.140625" style="33"/>
    <col min="15359" max="15359" width="9.42578125" style="33" customWidth="1"/>
    <col min="15360" max="15360" width="11.140625" style="33" customWidth="1"/>
    <col min="15361" max="15361" width="10.42578125" style="33" bestFit="1" customWidth="1"/>
    <col min="15362" max="15362" width="19.140625" style="33" bestFit="1" customWidth="1"/>
    <col min="15363" max="15363" width="9.140625" style="33"/>
    <col min="15364" max="15364" width="9.5703125" style="33" customWidth="1"/>
    <col min="15365" max="15365" width="9.140625" style="33"/>
    <col min="15366" max="15366" width="10.42578125" style="33" bestFit="1" customWidth="1"/>
    <col min="15367" max="15607" width="9.140625" style="33"/>
    <col min="15608" max="15608" width="18.7109375" style="33" bestFit="1" customWidth="1"/>
    <col min="15609" max="15609" width="9.140625" style="33"/>
    <col min="15610" max="15610" width="10.28515625" style="33" customWidth="1"/>
    <col min="15611" max="15611" width="12.7109375" style="33" bestFit="1" customWidth="1"/>
    <col min="15612" max="15612" width="10.85546875" style="33" customWidth="1"/>
    <col min="15613" max="15613" width="19.140625" style="33" bestFit="1" customWidth="1"/>
    <col min="15614" max="15614" width="9.140625" style="33"/>
    <col min="15615" max="15615" width="9.42578125" style="33" customWidth="1"/>
    <col min="15616" max="15616" width="11.140625" style="33" customWidth="1"/>
    <col min="15617" max="15617" width="10.42578125" style="33" bestFit="1" customWidth="1"/>
    <col min="15618" max="15618" width="19.140625" style="33" bestFit="1" customWidth="1"/>
    <col min="15619" max="15619" width="9.140625" style="33"/>
    <col min="15620" max="15620" width="9.5703125" style="33" customWidth="1"/>
    <col min="15621" max="15621" width="9.140625" style="33"/>
    <col min="15622" max="15622" width="10.42578125" style="33" bestFit="1" customWidth="1"/>
    <col min="15623" max="15863" width="9.140625" style="33"/>
    <col min="15864" max="15864" width="18.7109375" style="33" bestFit="1" customWidth="1"/>
    <col min="15865" max="15865" width="9.140625" style="33"/>
    <col min="15866" max="15866" width="10.28515625" style="33" customWidth="1"/>
    <col min="15867" max="15867" width="12.7109375" style="33" bestFit="1" customWidth="1"/>
    <col min="15868" max="15868" width="10.85546875" style="33" customWidth="1"/>
    <col min="15869" max="15869" width="19.140625" style="33" bestFit="1" customWidth="1"/>
    <col min="15870" max="15870" width="9.140625" style="33"/>
    <col min="15871" max="15871" width="9.42578125" style="33" customWidth="1"/>
    <col min="15872" max="15872" width="11.140625" style="33" customWidth="1"/>
    <col min="15873" max="15873" width="10.42578125" style="33" bestFit="1" customWidth="1"/>
    <col min="15874" max="15874" width="19.140625" style="33" bestFit="1" customWidth="1"/>
    <col min="15875" max="15875" width="9.140625" style="33"/>
    <col min="15876" max="15876" width="9.5703125" style="33" customWidth="1"/>
    <col min="15877" max="15877" width="9.140625" style="33"/>
    <col min="15878" max="15878" width="10.42578125" style="33" bestFit="1" customWidth="1"/>
    <col min="15879" max="16119" width="9.140625" style="33"/>
    <col min="16120" max="16120" width="18.7109375" style="33" bestFit="1" customWidth="1"/>
    <col min="16121" max="16121" width="9.140625" style="33"/>
    <col min="16122" max="16122" width="10.28515625" style="33" customWidth="1"/>
    <col min="16123" max="16123" width="12.7109375" style="33" bestFit="1" customWidth="1"/>
    <col min="16124" max="16124" width="10.85546875" style="33" customWidth="1"/>
    <col min="16125" max="16125" width="19.140625" style="33" bestFit="1" customWidth="1"/>
    <col min="16126" max="16126" width="9.140625" style="33"/>
    <col min="16127" max="16127" width="9.42578125" style="33" customWidth="1"/>
    <col min="16128" max="16128" width="11.140625" style="33" customWidth="1"/>
    <col min="16129" max="16129" width="10.42578125" style="33" bestFit="1" customWidth="1"/>
    <col min="16130" max="16130" width="19.140625" style="33" bestFit="1" customWidth="1"/>
    <col min="16131" max="16131" width="9.140625" style="33"/>
    <col min="16132" max="16132" width="9.5703125" style="33" customWidth="1"/>
    <col min="16133" max="16133" width="9.140625" style="33"/>
    <col min="16134" max="16134" width="10.42578125" style="33" bestFit="1" customWidth="1"/>
    <col min="16135" max="16384" width="9.140625" style="33"/>
  </cols>
  <sheetData>
    <row r="1" spans="1:9" ht="18" x14ac:dyDescent="0.25">
      <c r="D1" s="594" t="s">
        <v>0</v>
      </c>
      <c r="E1" s="594"/>
      <c r="F1" s="594"/>
      <c r="G1" s="34"/>
      <c r="H1" s="34"/>
      <c r="I1" s="34"/>
    </row>
    <row r="2" spans="1:9" ht="18" x14ac:dyDescent="0.25">
      <c r="C2" s="594" t="s">
        <v>1</v>
      </c>
      <c r="D2" s="594"/>
      <c r="E2" s="594"/>
      <c r="F2" s="594"/>
      <c r="G2" s="34"/>
      <c r="H2" s="34"/>
      <c r="I2" s="34"/>
    </row>
    <row r="3" spans="1:9" ht="15.75" x14ac:dyDescent="0.25">
      <c r="C3" s="596" t="s">
        <v>123</v>
      </c>
      <c r="D3" s="596"/>
      <c r="E3" s="596"/>
      <c r="F3" s="596"/>
      <c r="G3" s="35"/>
      <c r="H3" s="35"/>
      <c r="I3" s="35"/>
    </row>
    <row r="4" spans="1:9" ht="18" x14ac:dyDescent="0.25">
      <c r="C4" s="594" t="s">
        <v>143</v>
      </c>
      <c r="D4" s="594"/>
      <c r="E4" s="594"/>
      <c r="F4" s="594"/>
      <c r="G4" s="188"/>
      <c r="H4" s="34"/>
      <c r="I4" s="34"/>
    </row>
    <row r="5" spans="1:9" ht="18.75" thickBot="1" x14ac:dyDescent="0.3">
      <c r="C5" s="595" t="s">
        <v>118</v>
      </c>
      <c r="D5" s="595"/>
      <c r="E5" s="595"/>
      <c r="F5" s="595"/>
      <c r="G5" s="181"/>
      <c r="H5" s="36"/>
      <c r="I5" s="36"/>
    </row>
    <row r="6" spans="1:9" ht="63.75" thickBot="1" x14ac:dyDescent="0.25">
      <c r="A6" s="37"/>
      <c r="B6" s="38" t="s">
        <v>2</v>
      </c>
      <c r="C6" s="39" t="s">
        <v>6</v>
      </c>
      <c r="D6" s="40" t="s">
        <v>4</v>
      </c>
      <c r="E6" s="41" t="s">
        <v>119</v>
      </c>
      <c r="F6" s="42" t="s">
        <v>120</v>
      </c>
      <c r="G6" s="43" t="s">
        <v>124</v>
      </c>
      <c r="H6" s="41" t="s">
        <v>5</v>
      </c>
      <c r="I6" s="42" t="s">
        <v>121</v>
      </c>
    </row>
    <row r="7" spans="1:9" ht="18.75" thickBot="1" x14ac:dyDescent="0.3">
      <c r="A7" s="46" t="s">
        <v>7</v>
      </c>
      <c r="B7" s="47"/>
      <c r="C7" s="47"/>
      <c r="D7" s="47"/>
      <c r="E7" s="48"/>
      <c r="F7" s="49"/>
      <c r="G7" s="190"/>
      <c r="H7" s="191"/>
      <c r="I7" s="190"/>
    </row>
    <row r="8" spans="1:9" ht="18" x14ac:dyDescent="0.25">
      <c r="A8" s="54" t="s">
        <v>10</v>
      </c>
      <c r="B8" s="55">
        <v>8089</v>
      </c>
      <c r="C8" s="56">
        <v>16853</v>
      </c>
      <c r="D8" s="57">
        <v>1902159</v>
      </c>
      <c r="E8" s="58"/>
      <c r="F8" s="59"/>
      <c r="G8" s="182"/>
      <c r="H8" s="60">
        <f t="shared" ref="H8:H16" si="0">D8/B8</f>
        <v>235.15378909630363</v>
      </c>
      <c r="I8" s="61">
        <f>SUM(D8:G8)</f>
        <v>1902159</v>
      </c>
    </row>
    <row r="9" spans="1:9" ht="18" x14ac:dyDescent="0.25">
      <c r="A9" s="67" t="s">
        <v>11</v>
      </c>
      <c r="B9" s="68">
        <v>5826</v>
      </c>
      <c r="C9" s="69">
        <v>11576</v>
      </c>
      <c r="D9" s="70">
        <v>1343064</v>
      </c>
      <c r="E9" s="58"/>
      <c r="F9" s="59"/>
      <c r="G9" s="182"/>
      <c r="H9" s="71">
        <f t="shared" si="0"/>
        <v>230.52935118434604</v>
      </c>
      <c r="I9" s="61">
        <f t="shared" ref="I9:I15" si="1">SUM(D9:G9)</f>
        <v>1343064</v>
      </c>
    </row>
    <row r="10" spans="1:9" ht="18" x14ac:dyDescent="0.25">
      <c r="A10" s="67" t="s">
        <v>12</v>
      </c>
      <c r="B10" s="68">
        <v>6529</v>
      </c>
      <c r="C10" s="69">
        <v>12415</v>
      </c>
      <c r="D10" s="70">
        <v>1446888</v>
      </c>
      <c r="E10" s="58"/>
      <c r="F10" s="59"/>
      <c r="G10" s="182"/>
      <c r="H10" s="71">
        <f t="shared" si="0"/>
        <v>221.60943482922346</v>
      </c>
      <c r="I10" s="61">
        <f t="shared" si="1"/>
        <v>1446888</v>
      </c>
    </row>
    <row r="11" spans="1:9" ht="18" x14ac:dyDescent="0.25">
      <c r="A11" s="67" t="s">
        <v>13</v>
      </c>
      <c r="B11" s="68">
        <v>8547</v>
      </c>
      <c r="C11" s="69">
        <v>17028</v>
      </c>
      <c r="D11" s="70">
        <v>1928514</v>
      </c>
      <c r="E11" s="58"/>
      <c r="F11" s="59"/>
      <c r="G11" s="182"/>
      <c r="H11" s="71">
        <f t="shared" si="0"/>
        <v>225.63636363636363</v>
      </c>
      <c r="I11" s="61">
        <f t="shared" si="1"/>
        <v>1928514</v>
      </c>
    </row>
    <row r="12" spans="1:9" ht="18" x14ac:dyDescent="0.25">
      <c r="A12" s="67" t="s">
        <v>14</v>
      </c>
      <c r="B12" s="68">
        <v>2156</v>
      </c>
      <c r="C12" s="69">
        <v>4575</v>
      </c>
      <c r="D12" s="70">
        <v>523606</v>
      </c>
      <c r="E12" s="58"/>
      <c r="F12" s="59"/>
      <c r="G12" s="182"/>
      <c r="H12" s="71">
        <f t="shared" si="0"/>
        <v>242.85992578849721</v>
      </c>
      <c r="I12" s="61">
        <f t="shared" si="1"/>
        <v>523606</v>
      </c>
    </row>
    <row r="13" spans="1:9" ht="18" x14ac:dyDescent="0.25">
      <c r="A13" s="67" t="s">
        <v>15</v>
      </c>
      <c r="B13" s="68">
        <v>8611</v>
      </c>
      <c r="C13" s="69">
        <v>17983</v>
      </c>
      <c r="D13" s="70">
        <v>2046238</v>
      </c>
      <c r="E13" s="58"/>
      <c r="F13" s="59"/>
      <c r="G13" s="182"/>
      <c r="H13" s="71">
        <f t="shared" si="0"/>
        <v>237.63070491232145</v>
      </c>
      <c r="I13" s="61">
        <f t="shared" si="1"/>
        <v>2046238</v>
      </c>
    </row>
    <row r="14" spans="1:9" ht="18" x14ac:dyDescent="0.25">
      <c r="A14" s="67" t="s">
        <v>16</v>
      </c>
      <c r="B14" s="68">
        <v>3123</v>
      </c>
      <c r="C14" s="69">
        <v>5958</v>
      </c>
      <c r="D14" s="70">
        <v>676154</v>
      </c>
      <c r="E14" s="58"/>
      <c r="F14" s="59"/>
      <c r="G14" s="182"/>
      <c r="H14" s="71">
        <f t="shared" si="0"/>
        <v>216.50784502081333</v>
      </c>
      <c r="I14" s="61">
        <f t="shared" si="1"/>
        <v>676154</v>
      </c>
    </row>
    <row r="15" spans="1:9" ht="18.75" thickBot="1" x14ac:dyDescent="0.3">
      <c r="A15" s="72" t="s">
        <v>17</v>
      </c>
      <c r="B15" s="73">
        <v>10168</v>
      </c>
      <c r="C15" s="74">
        <v>19917</v>
      </c>
      <c r="D15" s="75">
        <v>2306545</v>
      </c>
      <c r="E15" s="76"/>
      <c r="F15" s="77"/>
      <c r="G15" s="183"/>
      <c r="H15" s="78">
        <f t="shared" si="0"/>
        <v>226.84352871754524</v>
      </c>
      <c r="I15" s="61">
        <f t="shared" si="1"/>
        <v>2306545</v>
      </c>
    </row>
    <row r="16" spans="1:9" ht="18.75" thickBot="1" x14ac:dyDescent="0.3">
      <c r="A16" s="84" t="s">
        <v>18</v>
      </c>
      <c r="B16" s="85">
        <f>SUM(B8:B15)</f>
        <v>53049</v>
      </c>
      <c r="C16" s="85">
        <f t="shared" ref="C16:D16" si="2">SUM(C8:C15)</f>
        <v>106305</v>
      </c>
      <c r="D16" s="85">
        <f t="shared" si="2"/>
        <v>12173168</v>
      </c>
      <c r="E16" s="85">
        <f t="shared" ref="E16:G16" si="3">SUM(E8:E15)</f>
        <v>0</v>
      </c>
      <c r="F16" s="87">
        <f t="shared" si="3"/>
        <v>0</v>
      </c>
      <c r="G16" s="87">
        <f t="shared" si="3"/>
        <v>0</v>
      </c>
      <c r="H16" s="88">
        <f t="shared" si="0"/>
        <v>229.47026334143905</v>
      </c>
      <c r="I16" s="86">
        <f t="shared" ref="I16" si="4">SUM(I8:I15)</f>
        <v>12173168</v>
      </c>
    </row>
    <row r="17" spans="1:9" ht="18.75" thickBot="1" x14ac:dyDescent="0.3">
      <c r="A17" s="95"/>
      <c r="B17" s="81"/>
      <c r="C17" s="81"/>
      <c r="D17" s="81"/>
      <c r="E17" s="81"/>
      <c r="F17" s="81"/>
      <c r="G17" s="81"/>
      <c r="H17" s="81"/>
      <c r="I17" s="81"/>
    </row>
    <row r="18" spans="1:9" ht="18.75" thickBot="1" x14ac:dyDescent="0.3">
      <c r="A18" s="96" t="s">
        <v>19</v>
      </c>
      <c r="B18" s="97"/>
      <c r="C18" s="97"/>
      <c r="D18" s="97"/>
      <c r="E18" s="98"/>
      <c r="F18" s="99"/>
      <c r="G18" s="97"/>
      <c r="H18" s="97"/>
      <c r="I18" s="99"/>
    </row>
    <row r="19" spans="1:9" ht="18" x14ac:dyDescent="0.25">
      <c r="A19" s="100" t="s">
        <v>20</v>
      </c>
      <c r="B19" s="55">
        <v>14898</v>
      </c>
      <c r="C19" s="56">
        <v>27534</v>
      </c>
      <c r="D19" s="57">
        <v>3210489</v>
      </c>
      <c r="E19" s="101"/>
      <c r="F19" s="59"/>
      <c r="G19" s="182"/>
      <c r="H19" s="62">
        <f t="shared" ref="H19:H32" si="5">D19/B19</f>
        <v>215.49798630688684</v>
      </c>
      <c r="I19" s="59">
        <f>SUM(D19:G19)</f>
        <v>3210489</v>
      </c>
    </row>
    <row r="20" spans="1:9" ht="18" x14ac:dyDescent="0.25">
      <c r="A20" s="100" t="s">
        <v>21</v>
      </c>
      <c r="B20" s="66">
        <v>7427</v>
      </c>
      <c r="C20" s="56">
        <v>13326</v>
      </c>
      <c r="D20" s="57">
        <v>1559219</v>
      </c>
      <c r="E20" s="101"/>
      <c r="F20" s="59"/>
      <c r="G20" s="182"/>
      <c r="H20" s="104">
        <f t="shared" si="5"/>
        <v>209.93927561599568</v>
      </c>
      <c r="I20" s="59">
        <f t="shared" ref="I20:I31" si="6">SUM(D20:G20)</f>
        <v>1559219</v>
      </c>
    </row>
    <row r="21" spans="1:9" ht="18" x14ac:dyDescent="0.25">
      <c r="A21" s="54" t="s">
        <v>22</v>
      </c>
      <c r="B21" s="108">
        <v>6039</v>
      </c>
      <c r="C21" s="109">
        <v>11526</v>
      </c>
      <c r="D21" s="110">
        <v>1326480</v>
      </c>
      <c r="E21" s="111"/>
      <c r="F21" s="112"/>
      <c r="G21" s="154"/>
      <c r="H21" s="104">
        <f t="shared" si="5"/>
        <v>219.65226030799801</v>
      </c>
      <c r="I21" s="59">
        <f t="shared" si="6"/>
        <v>1326480</v>
      </c>
    </row>
    <row r="22" spans="1:9" ht="18" x14ac:dyDescent="0.25">
      <c r="A22" s="67" t="s">
        <v>23</v>
      </c>
      <c r="B22" s="113">
        <v>7507</v>
      </c>
      <c r="C22" s="114">
        <v>14812</v>
      </c>
      <c r="D22" s="115">
        <v>1676277</v>
      </c>
      <c r="E22" s="116"/>
      <c r="F22" s="117"/>
      <c r="G22" s="155"/>
      <c r="H22" s="104">
        <f t="shared" si="5"/>
        <v>223.29519115492207</v>
      </c>
      <c r="I22" s="59">
        <f t="shared" si="6"/>
        <v>1676277</v>
      </c>
    </row>
    <row r="23" spans="1:9" ht="18" x14ac:dyDescent="0.25">
      <c r="A23" s="67" t="s">
        <v>24</v>
      </c>
      <c r="B23" s="113">
        <v>4949</v>
      </c>
      <c r="C23" s="114">
        <v>9972</v>
      </c>
      <c r="D23" s="115">
        <v>1129435</v>
      </c>
      <c r="E23" s="116"/>
      <c r="F23" s="117"/>
      <c r="G23" s="155"/>
      <c r="H23" s="104">
        <f t="shared" si="5"/>
        <v>228.21479086684178</v>
      </c>
      <c r="I23" s="59">
        <f t="shared" si="6"/>
        <v>1129435</v>
      </c>
    </row>
    <row r="24" spans="1:9" ht="18" x14ac:dyDescent="0.25">
      <c r="A24" s="67" t="s">
        <v>25</v>
      </c>
      <c r="B24" s="113">
        <v>3361</v>
      </c>
      <c r="C24" s="114">
        <v>6826</v>
      </c>
      <c r="D24" s="115">
        <v>784235</v>
      </c>
      <c r="E24" s="116"/>
      <c r="F24" s="117"/>
      <c r="G24" s="155"/>
      <c r="H24" s="104">
        <f t="shared" si="5"/>
        <v>233.33382921749478</v>
      </c>
      <c r="I24" s="59">
        <f t="shared" si="6"/>
        <v>784235</v>
      </c>
    </row>
    <row r="25" spans="1:9" ht="18" x14ac:dyDescent="0.25">
      <c r="A25" s="67" t="s">
        <v>26</v>
      </c>
      <c r="B25" s="113">
        <v>8570</v>
      </c>
      <c r="C25" s="114">
        <v>16643</v>
      </c>
      <c r="D25" s="115">
        <v>1914313</v>
      </c>
      <c r="E25" s="116"/>
      <c r="F25" s="117"/>
      <c r="G25" s="155"/>
      <c r="H25" s="104">
        <f t="shared" si="5"/>
        <v>223.37374562427073</v>
      </c>
      <c r="I25" s="59">
        <f t="shared" si="6"/>
        <v>1914313</v>
      </c>
    </row>
    <row r="26" spans="1:9" ht="18" x14ac:dyDescent="0.25">
      <c r="A26" s="67" t="s">
        <v>27</v>
      </c>
      <c r="B26" s="113">
        <v>7790</v>
      </c>
      <c r="C26" s="114">
        <v>16003</v>
      </c>
      <c r="D26" s="115">
        <v>1838373</v>
      </c>
      <c r="E26" s="116"/>
      <c r="F26" s="117"/>
      <c r="G26" s="155"/>
      <c r="H26" s="104">
        <f t="shared" si="5"/>
        <v>235.99139922978176</v>
      </c>
      <c r="I26" s="59">
        <f t="shared" si="6"/>
        <v>1838373</v>
      </c>
    </row>
    <row r="27" spans="1:9" ht="18" x14ac:dyDescent="0.25">
      <c r="A27" s="67" t="s">
        <v>28</v>
      </c>
      <c r="B27" s="113">
        <v>9726</v>
      </c>
      <c r="C27" s="114">
        <v>18628</v>
      </c>
      <c r="D27" s="115">
        <v>2133834</v>
      </c>
      <c r="E27" s="116"/>
      <c r="F27" s="117"/>
      <c r="G27" s="155"/>
      <c r="H27" s="104">
        <f t="shared" si="5"/>
        <v>219.39481801357186</v>
      </c>
      <c r="I27" s="59">
        <f t="shared" si="6"/>
        <v>2133834</v>
      </c>
    </row>
    <row r="28" spans="1:9" ht="18" x14ac:dyDescent="0.25">
      <c r="A28" s="67" t="s">
        <v>29</v>
      </c>
      <c r="B28" s="113">
        <v>6883</v>
      </c>
      <c r="C28" s="114">
        <v>14581</v>
      </c>
      <c r="D28" s="115">
        <v>1651237</v>
      </c>
      <c r="E28" s="116"/>
      <c r="F28" s="117"/>
      <c r="G28" s="155"/>
      <c r="H28" s="104">
        <f t="shared" si="5"/>
        <v>239.90077001307569</v>
      </c>
      <c r="I28" s="59">
        <f t="shared" si="6"/>
        <v>1651237</v>
      </c>
    </row>
    <row r="29" spans="1:9" ht="18" x14ac:dyDescent="0.25">
      <c r="A29" s="67" t="s">
        <v>30</v>
      </c>
      <c r="B29" s="113">
        <v>5691</v>
      </c>
      <c r="C29" s="114">
        <v>11504</v>
      </c>
      <c r="D29" s="115">
        <v>1301938</v>
      </c>
      <c r="E29" s="116"/>
      <c r="F29" s="117"/>
      <c r="G29" s="155"/>
      <c r="H29" s="104">
        <f t="shared" si="5"/>
        <v>228.77139342821999</v>
      </c>
      <c r="I29" s="59">
        <f t="shared" si="6"/>
        <v>1301938</v>
      </c>
    </row>
    <row r="30" spans="1:9" ht="18" x14ac:dyDescent="0.25">
      <c r="A30" s="82" t="s">
        <v>31</v>
      </c>
      <c r="B30" s="113">
        <v>5479</v>
      </c>
      <c r="C30" s="120">
        <v>11247</v>
      </c>
      <c r="D30" s="121">
        <v>1301236</v>
      </c>
      <c r="E30" s="122"/>
      <c r="F30" s="123"/>
      <c r="G30" s="184"/>
      <c r="H30" s="104">
        <f t="shared" si="5"/>
        <v>237.49516335097647</v>
      </c>
      <c r="I30" s="59">
        <f t="shared" si="6"/>
        <v>1301236</v>
      </c>
    </row>
    <row r="31" spans="1:9" ht="18.75" thickBot="1" x14ac:dyDescent="0.3">
      <c r="A31" s="82" t="s">
        <v>32</v>
      </c>
      <c r="B31" s="127">
        <v>2010</v>
      </c>
      <c r="C31" s="120">
        <v>4111</v>
      </c>
      <c r="D31" s="121">
        <v>474455</v>
      </c>
      <c r="E31" s="122"/>
      <c r="F31" s="123"/>
      <c r="G31" s="184"/>
      <c r="H31" s="128">
        <f t="shared" si="5"/>
        <v>236.04726368159203</v>
      </c>
      <c r="I31" s="59">
        <f t="shared" si="6"/>
        <v>474455</v>
      </c>
    </row>
    <row r="32" spans="1:9" ht="18.75" thickBot="1" x14ac:dyDescent="0.3">
      <c r="A32" s="84" t="s">
        <v>33</v>
      </c>
      <c r="B32" s="131">
        <f>SUM(B19:B31)</f>
        <v>90330</v>
      </c>
      <c r="C32" s="131">
        <f t="shared" ref="C32:G32" si="7">SUM(C19:C31)</f>
        <v>176713</v>
      </c>
      <c r="D32" s="131">
        <f t="shared" si="7"/>
        <v>20301521</v>
      </c>
      <c r="E32" s="131">
        <f t="shared" si="7"/>
        <v>0</v>
      </c>
      <c r="F32" s="133">
        <f t="shared" si="7"/>
        <v>0</v>
      </c>
      <c r="G32" s="185">
        <f t="shared" si="7"/>
        <v>0</v>
      </c>
      <c r="H32" s="134">
        <f t="shared" si="5"/>
        <v>224.74837816893611</v>
      </c>
      <c r="I32" s="135">
        <f>SUM(I19:I31)</f>
        <v>20301521</v>
      </c>
    </row>
    <row r="33" spans="1:9" ht="18.75" thickBot="1" x14ac:dyDescent="0.3">
      <c r="A33" s="95"/>
      <c r="B33" s="137"/>
      <c r="C33" s="137"/>
      <c r="D33" s="137"/>
      <c r="E33" s="137"/>
      <c r="F33" s="137"/>
      <c r="G33" s="137"/>
      <c r="H33" s="81"/>
      <c r="I33" s="137"/>
    </row>
    <row r="34" spans="1:9" ht="18.75" thickBot="1" x14ac:dyDescent="0.3">
      <c r="A34" s="46" t="s">
        <v>34</v>
      </c>
      <c r="B34" s="138"/>
      <c r="C34" s="138"/>
      <c r="D34" s="138"/>
      <c r="E34" s="139"/>
      <c r="F34" s="140"/>
      <c r="G34" s="138"/>
      <c r="H34" s="138"/>
      <c r="I34" s="140"/>
    </row>
    <row r="35" spans="1:9" ht="18" x14ac:dyDescent="0.25">
      <c r="A35" s="67" t="s">
        <v>36</v>
      </c>
      <c r="B35" s="116">
        <v>11596</v>
      </c>
      <c r="C35" s="114">
        <v>22228</v>
      </c>
      <c r="D35" s="117">
        <v>2538996</v>
      </c>
      <c r="E35" s="111"/>
      <c r="F35" s="110"/>
      <c r="G35" s="154"/>
      <c r="H35" s="71">
        <f t="shared" ref="H35:H47" si="8">D35/B35</f>
        <v>218.95446705760608</v>
      </c>
      <c r="I35" s="112">
        <f>SUM(D35:G35)</f>
        <v>2538996</v>
      </c>
    </row>
    <row r="36" spans="1:9" ht="18" x14ac:dyDescent="0.25">
      <c r="A36" s="67" t="s">
        <v>37</v>
      </c>
      <c r="B36" s="116">
        <v>15619</v>
      </c>
      <c r="C36" s="114">
        <v>31513</v>
      </c>
      <c r="D36" s="117">
        <v>3543568</v>
      </c>
      <c r="E36" s="116"/>
      <c r="F36" s="115"/>
      <c r="G36" s="155"/>
      <c r="H36" s="141">
        <f t="shared" si="8"/>
        <v>226.87547218131763</v>
      </c>
      <c r="I36" s="112">
        <f t="shared" ref="I36:I46" si="9">SUM(D36:G36)</f>
        <v>3543568</v>
      </c>
    </row>
    <row r="37" spans="1:9" ht="18" x14ac:dyDescent="0.25">
      <c r="A37" s="67" t="s">
        <v>38</v>
      </c>
      <c r="B37" s="116">
        <v>5445</v>
      </c>
      <c r="C37" s="114">
        <v>11052</v>
      </c>
      <c r="D37" s="117">
        <v>1270761</v>
      </c>
      <c r="E37" s="116"/>
      <c r="F37" s="115"/>
      <c r="G37" s="155"/>
      <c r="H37" s="141">
        <f t="shared" si="8"/>
        <v>233.38126721763086</v>
      </c>
      <c r="I37" s="112">
        <f t="shared" si="9"/>
        <v>1270761</v>
      </c>
    </row>
    <row r="38" spans="1:9" ht="18" x14ac:dyDescent="0.25">
      <c r="A38" s="67" t="s">
        <v>39</v>
      </c>
      <c r="B38" s="116">
        <v>8420</v>
      </c>
      <c r="C38" s="114">
        <v>17317</v>
      </c>
      <c r="D38" s="117">
        <v>1965579</v>
      </c>
      <c r="E38" s="116"/>
      <c r="F38" s="115"/>
      <c r="G38" s="155"/>
      <c r="H38" s="141">
        <f t="shared" si="8"/>
        <v>233.4416864608076</v>
      </c>
      <c r="I38" s="112">
        <f t="shared" si="9"/>
        <v>1965579</v>
      </c>
    </row>
    <row r="39" spans="1:9" ht="18" x14ac:dyDescent="0.25">
      <c r="A39" s="67" t="s">
        <v>40</v>
      </c>
      <c r="B39" s="116">
        <v>5792</v>
      </c>
      <c r="C39" s="114">
        <v>11398</v>
      </c>
      <c r="D39" s="117">
        <v>1290601</v>
      </c>
      <c r="E39" s="116"/>
      <c r="F39" s="115"/>
      <c r="G39" s="155"/>
      <c r="H39" s="141">
        <f t="shared" si="8"/>
        <v>222.82475828729281</v>
      </c>
      <c r="I39" s="112">
        <f t="shared" si="9"/>
        <v>1290601</v>
      </c>
    </row>
    <row r="40" spans="1:9" ht="18" x14ac:dyDescent="0.25">
      <c r="A40" s="67" t="s">
        <v>41</v>
      </c>
      <c r="B40" s="116">
        <v>7442</v>
      </c>
      <c r="C40" s="114">
        <v>15483</v>
      </c>
      <c r="D40" s="117">
        <v>1751631</v>
      </c>
      <c r="E40" s="116"/>
      <c r="F40" s="115"/>
      <c r="G40" s="155"/>
      <c r="H40" s="141">
        <f t="shared" si="8"/>
        <v>235.37100241870465</v>
      </c>
      <c r="I40" s="112">
        <f t="shared" si="9"/>
        <v>1751631</v>
      </c>
    </row>
    <row r="41" spans="1:9" ht="18" x14ac:dyDescent="0.25">
      <c r="A41" s="67" t="s">
        <v>42</v>
      </c>
      <c r="B41" s="116">
        <v>10051</v>
      </c>
      <c r="C41" s="114">
        <v>20726</v>
      </c>
      <c r="D41" s="117">
        <v>2337318</v>
      </c>
      <c r="E41" s="116"/>
      <c r="F41" s="115"/>
      <c r="G41" s="155"/>
      <c r="H41" s="141">
        <f t="shared" si="8"/>
        <v>232.54581633668292</v>
      </c>
      <c r="I41" s="112">
        <f t="shared" si="9"/>
        <v>2337318</v>
      </c>
    </row>
    <row r="42" spans="1:9" ht="18" x14ac:dyDescent="0.25">
      <c r="A42" s="67" t="s">
        <v>43</v>
      </c>
      <c r="B42" s="116">
        <v>6927</v>
      </c>
      <c r="C42" s="114">
        <v>13686</v>
      </c>
      <c r="D42" s="117">
        <v>1549446</v>
      </c>
      <c r="E42" s="116"/>
      <c r="F42" s="115"/>
      <c r="G42" s="155"/>
      <c r="H42" s="141">
        <f t="shared" si="8"/>
        <v>223.68211346903422</v>
      </c>
      <c r="I42" s="112">
        <f t="shared" si="9"/>
        <v>1549446</v>
      </c>
    </row>
    <row r="43" spans="1:9" ht="18" x14ac:dyDescent="0.25">
      <c r="A43" s="67" t="s">
        <v>44</v>
      </c>
      <c r="B43" s="116">
        <v>5318</v>
      </c>
      <c r="C43" s="114">
        <v>10287</v>
      </c>
      <c r="D43" s="117">
        <v>1161462</v>
      </c>
      <c r="E43" s="116"/>
      <c r="F43" s="115"/>
      <c r="G43" s="155"/>
      <c r="H43" s="141">
        <f t="shared" si="8"/>
        <v>218.40203083866115</v>
      </c>
      <c r="I43" s="112">
        <f t="shared" si="9"/>
        <v>1161462</v>
      </c>
    </row>
    <row r="44" spans="1:9" ht="18" x14ac:dyDescent="0.25">
      <c r="A44" s="67" t="s">
        <v>45</v>
      </c>
      <c r="B44" s="116">
        <v>7892</v>
      </c>
      <c r="C44" s="114">
        <v>16095</v>
      </c>
      <c r="D44" s="117">
        <v>1827044</v>
      </c>
      <c r="E44" s="116"/>
      <c r="F44" s="115"/>
      <c r="G44" s="155"/>
      <c r="H44" s="141">
        <f t="shared" si="8"/>
        <v>231.50582868727827</v>
      </c>
      <c r="I44" s="112">
        <f t="shared" si="9"/>
        <v>1827044</v>
      </c>
    </row>
    <row r="45" spans="1:9" ht="18" x14ac:dyDescent="0.25">
      <c r="A45" s="82" t="s">
        <v>46</v>
      </c>
      <c r="B45" s="116">
        <v>6777</v>
      </c>
      <c r="C45" s="114">
        <v>13387</v>
      </c>
      <c r="D45" s="117">
        <v>1534332</v>
      </c>
      <c r="E45" s="116"/>
      <c r="F45" s="115"/>
      <c r="G45" s="155"/>
      <c r="H45" s="141">
        <f t="shared" si="8"/>
        <v>226.40283311199647</v>
      </c>
      <c r="I45" s="112">
        <f t="shared" si="9"/>
        <v>1534332</v>
      </c>
    </row>
    <row r="46" spans="1:9" ht="18.75" thickBot="1" x14ac:dyDescent="0.3">
      <c r="A46" s="82" t="s">
        <v>47</v>
      </c>
      <c r="B46" s="142">
        <v>4728</v>
      </c>
      <c r="C46" s="143">
        <v>9180</v>
      </c>
      <c r="D46" s="144">
        <v>1034090</v>
      </c>
      <c r="E46" s="122"/>
      <c r="F46" s="121"/>
      <c r="G46" s="184"/>
      <c r="H46" s="145">
        <f t="shared" si="8"/>
        <v>218.71615905245346</v>
      </c>
      <c r="I46" s="112">
        <f t="shared" si="9"/>
        <v>1034090</v>
      </c>
    </row>
    <row r="47" spans="1:9" ht="18.75" thickBot="1" x14ac:dyDescent="0.3">
      <c r="A47" s="84" t="s">
        <v>48</v>
      </c>
      <c r="B47" s="131">
        <f>SUM(B35:B46)</f>
        <v>96007</v>
      </c>
      <c r="C47" s="131">
        <f t="shared" ref="C47:G47" si="10">SUM(C35:C46)</f>
        <v>192352</v>
      </c>
      <c r="D47" s="131">
        <f t="shared" si="10"/>
        <v>21804828</v>
      </c>
      <c r="E47" s="131">
        <f t="shared" si="10"/>
        <v>0</v>
      </c>
      <c r="F47" s="133">
        <f t="shared" si="10"/>
        <v>0</v>
      </c>
      <c r="G47" s="185">
        <f t="shared" si="10"/>
        <v>0</v>
      </c>
      <c r="H47" s="134">
        <f t="shared" si="8"/>
        <v>227.11706438072224</v>
      </c>
      <c r="I47" s="135">
        <f>SUM(I35:I46)</f>
        <v>21804828</v>
      </c>
    </row>
    <row r="48" spans="1:9" ht="18.75" thickBot="1" x14ac:dyDescent="0.3">
      <c r="A48" s="146"/>
      <c r="B48" s="147"/>
      <c r="C48" s="147"/>
      <c r="D48" s="147"/>
      <c r="E48" s="147"/>
      <c r="F48" s="147"/>
      <c r="G48" s="147"/>
      <c r="H48" s="148"/>
      <c r="I48" s="147"/>
    </row>
    <row r="49" spans="1:9" ht="18.75" thickBot="1" x14ac:dyDescent="0.3">
      <c r="A49" s="46" t="s">
        <v>49</v>
      </c>
      <c r="B49" s="138"/>
      <c r="C49" s="138"/>
      <c r="D49" s="150"/>
      <c r="E49" s="139"/>
      <c r="F49" s="140"/>
      <c r="G49" s="138"/>
      <c r="H49" s="138"/>
      <c r="I49" s="140"/>
    </row>
    <row r="50" spans="1:9" ht="18" x14ac:dyDescent="0.25">
      <c r="A50" s="54" t="s">
        <v>50</v>
      </c>
      <c r="B50" s="151">
        <v>5553</v>
      </c>
      <c r="C50" s="152">
        <v>10804</v>
      </c>
      <c r="D50" s="151">
        <v>1235393</v>
      </c>
      <c r="E50" s="108"/>
      <c r="F50" s="112"/>
      <c r="G50" s="154"/>
      <c r="H50" s="153">
        <f t="shared" ref="H50:H57" si="11">D50/B50</f>
        <v>222.47307761570323</v>
      </c>
      <c r="I50" s="154">
        <f>SUM(D50:F50)</f>
        <v>1235393</v>
      </c>
    </row>
    <row r="51" spans="1:9" ht="18" x14ac:dyDescent="0.25">
      <c r="A51" s="67" t="s">
        <v>51</v>
      </c>
      <c r="B51" s="116">
        <v>8176</v>
      </c>
      <c r="C51" s="155">
        <v>17197</v>
      </c>
      <c r="D51" s="116">
        <v>1966823</v>
      </c>
      <c r="E51" s="113"/>
      <c r="F51" s="117"/>
      <c r="G51" s="155"/>
      <c r="H51" s="156">
        <f t="shared" si="11"/>
        <v>240.56054305283757</v>
      </c>
      <c r="I51" s="154">
        <f t="shared" ref="I51:I56" si="12">SUM(D51:F51)</f>
        <v>1966823</v>
      </c>
    </row>
    <row r="52" spans="1:9" ht="18" x14ac:dyDescent="0.25">
      <c r="A52" s="67" t="s">
        <v>122</v>
      </c>
      <c r="B52" s="116">
        <v>23008</v>
      </c>
      <c r="C52" s="155">
        <v>43727</v>
      </c>
      <c r="D52" s="116">
        <v>4969192</v>
      </c>
      <c r="E52" s="113"/>
      <c r="F52" s="117"/>
      <c r="G52" s="155"/>
      <c r="H52" s="156">
        <f t="shared" si="11"/>
        <v>215.97670375521557</v>
      </c>
      <c r="I52" s="154">
        <f t="shared" si="12"/>
        <v>4969192</v>
      </c>
    </row>
    <row r="53" spans="1:9" ht="18" x14ac:dyDescent="0.25">
      <c r="A53" s="67" t="s">
        <v>53</v>
      </c>
      <c r="B53" s="116">
        <v>7873</v>
      </c>
      <c r="C53" s="155">
        <v>15688</v>
      </c>
      <c r="D53" s="116">
        <v>1769469</v>
      </c>
      <c r="E53" s="113"/>
      <c r="F53" s="117"/>
      <c r="G53" s="155"/>
      <c r="H53" s="156">
        <f t="shared" si="11"/>
        <v>224.75155595071763</v>
      </c>
      <c r="I53" s="154">
        <f t="shared" si="12"/>
        <v>1769469</v>
      </c>
    </row>
    <row r="54" spans="1:9" ht="18" x14ac:dyDescent="0.25">
      <c r="A54" s="67" t="s">
        <v>54</v>
      </c>
      <c r="B54" s="116">
        <v>5870</v>
      </c>
      <c r="C54" s="155">
        <v>11297</v>
      </c>
      <c r="D54" s="116">
        <v>1314609</v>
      </c>
      <c r="E54" s="113"/>
      <c r="F54" s="117"/>
      <c r="G54" s="155"/>
      <c r="H54" s="156">
        <f t="shared" si="11"/>
        <v>223.95383304940376</v>
      </c>
      <c r="I54" s="154">
        <f t="shared" si="12"/>
        <v>1314609</v>
      </c>
    </row>
    <row r="55" spans="1:9" ht="18" x14ac:dyDescent="0.25">
      <c r="A55" s="67" t="s">
        <v>55</v>
      </c>
      <c r="B55" s="116">
        <v>5745</v>
      </c>
      <c r="C55" s="155">
        <v>11347</v>
      </c>
      <c r="D55" s="116">
        <v>1294301</v>
      </c>
      <c r="E55" s="113"/>
      <c r="F55" s="117"/>
      <c r="G55" s="155"/>
      <c r="H55" s="156">
        <f t="shared" si="11"/>
        <v>225.2917319408181</v>
      </c>
      <c r="I55" s="154">
        <f t="shared" si="12"/>
        <v>1294301</v>
      </c>
    </row>
    <row r="56" spans="1:9" ht="18.75" thickBot="1" x14ac:dyDescent="0.3">
      <c r="A56" s="67" t="s">
        <v>56</v>
      </c>
      <c r="B56" s="157">
        <v>8283</v>
      </c>
      <c r="C56" s="158">
        <v>15924</v>
      </c>
      <c r="D56" s="157">
        <v>1801655</v>
      </c>
      <c r="E56" s="159"/>
      <c r="F56" s="144"/>
      <c r="G56" s="184"/>
      <c r="H56" s="156">
        <f t="shared" si="11"/>
        <v>217.51237474345044</v>
      </c>
      <c r="I56" s="154">
        <f t="shared" si="12"/>
        <v>1801655</v>
      </c>
    </row>
    <row r="57" spans="1:9" ht="18.75" thickBot="1" x14ac:dyDescent="0.3">
      <c r="A57" s="84" t="s">
        <v>48</v>
      </c>
      <c r="B57" s="131">
        <f>SUM(B50:B56)</f>
        <v>64508</v>
      </c>
      <c r="C57" s="131">
        <f t="shared" ref="C57:G57" si="13">SUM(C50:C56)</f>
        <v>125984</v>
      </c>
      <c r="D57" s="131">
        <f t="shared" si="13"/>
        <v>14351442</v>
      </c>
      <c r="E57" s="160">
        <f t="shared" si="13"/>
        <v>0</v>
      </c>
      <c r="F57" s="160">
        <f t="shared" si="13"/>
        <v>0</v>
      </c>
      <c r="G57" s="186">
        <f t="shared" si="13"/>
        <v>0</v>
      </c>
      <c r="H57" s="90">
        <f t="shared" si="11"/>
        <v>222.47538289824519</v>
      </c>
      <c r="I57" s="132">
        <f>SUM(I50:I56)</f>
        <v>14351442</v>
      </c>
    </row>
    <row r="58" spans="1:9" ht="18.75" thickBot="1" x14ac:dyDescent="0.3">
      <c r="A58" s="146"/>
      <c r="B58" s="147"/>
      <c r="C58" s="147"/>
      <c r="D58" s="147"/>
      <c r="E58" s="147"/>
      <c r="F58" s="147"/>
      <c r="G58" s="147"/>
      <c r="H58" s="148"/>
      <c r="I58" s="147"/>
    </row>
    <row r="59" spans="1:9" ht="18.75" thickBot="1" x14ac:dyDescent="0.3">
      <c r="A59" s="46" t="s">
        <v>57</v>
      </c>
      <c r="B59" s="138"/>
      <c r="C59" s="138"/>
      <c r="D59" s="138"/>
      <c r="E59" s="139"/>
      <c r="F59" s="140"/>
      <c r="G59" s="138"/>
      <c r="H59" s="138"/>
      <c r="I59" s="140"/>
    </row>
    <row r="60" spans="1:9" ht="18" x14ac:dyDescent="0.25">
      <c r="A60" s="54" t="s">
        <v>58</v>
      </c>
      <c r="B60" s="151">
        <v>9220</v>
      </c>
      <c r="C60" s="161">
        <v>18721</v>
      </c>
      <c r="D60" s="151">
        <v>2110937</v>
      </c>
      <c r="E60" s="108"/>
      <c r="F60" s="112"/>
      <c r="G60" s="154"/>
      <c r="H60" s="71">
        <f t="shared" ref="H60:H67" si="14">D60/B60</f>
        <v>228.95195227765726</v>
      </c>
      <c r="I60" s="162">
        <f>SUM(D60:G60)</f>
        <v>2110937</v>
      </c>
    </row>
    <row r="61" spans="1:9" ht="18" x14ac:dyDescent="0.25">
      <c r="A61" s="67" t="s">
        <v>59</v>
      </c>
      <c r="B61" s="116">
        <v>9734</v>
      </c>
      <c r="C61" s="163">
        <v>19381</v>
      </c>
      <c r="D61" s="116">
        <v>2190396</v>
      </c>
      <c r="E61" s="113"/>
      <c r="F61" s="117"/>
      <c r="G61" s="155"/>
      <c r="H61" s="141">
        <f t="shared" si="14"/>
        <v>225.02527224162728</v>
      </c>
      <c r="I61" s="162">
        <f t="shared" ref="I61:I66" si="15">SUM(D61:G61)</f>
        <v>2190396</v>
      </c>
    </row>
    <row r="62" spans="1:9" ht="18" x14ac:dyDescent="0.25">
      <c r="A62" s="67" t="s">
        <v>60</v>
      </c>
      <c r="B62" s="116">
        <v>11747</v>
      </c>
      <c r="C62" s="163">
        <v>22790</v>
      </c>
      <c r="D62" s="116">
        <v>2568613</v>
      </c>
      <c r="E62" s="113"/>
      <c r="F62" s="117"/>
      <c r="G62" s="155"/>
      <c r="H62" s="141">
        <f t="shared" si="14"/>
        <v>218.66119009108709</v>
      </c>
      <c r="I62" s="162">
        <f t="shared" si="15"/>
        <v>2568613</v>
      </c>
    </row>
    <row r="63" spans="1:9" ht="18" x14ac:dyDescent="0.25">
      <c r="A63" s="67" t="s">
        <v>61</v>
      </c>
      <c r="B63" s="116">
        <v>5340</v>
      </c>
      <c r="C63" s="163">
        <v>11294</v>
      </c>
      <c r="D63" s="116">
        <v>1300635</v>
      </c>
      <c r="E63" s="113"/>
      <c r="F63" s="117"/>
      <c r="G63" s="155"/>
      <c r="H63" s="141">
        <f t="shared" si="14"/>
        <v>243.56460674157304</v>
      </c>
      <c r="I63" s="162">
        <f t="shared" si="15"/>
        <v>1300635</v>
      </c>
    </row>
    <row r="64" spans="1:9" ht="18" x14ac:dyDescent="0.25">
      <c r="A64" s="67" t="s">
        <v>62</v>
      </c>
      <c r="B64" s="116">
        <v>3996</v>
      </c>
      <c r="C64" s="163">
        <v>7826</v>
      </c>
      <c r="D64" s="116">
        <v>885732</v>
      </c>
      <c r="E64" s="113"/>
      <c r="F64" s="117"/>
      <c r="G64" s="155"/>
      <c r="H64" s="141">
        <f t="shared" si="14"/>
        <v>221.65465465465465</v>
      </c>
      <c r="I64" s="162">
        <f t="shared" si="15"/>
        <v>885732</v>
      </c>
    </row>
    <row r="65" spans="1:9" ht="18" x14ac:dyDescent="0.25">
      <c r="A65" s="67" t="s">
        <v>63</v>
      </c>
      <c r="B65" s="116">
        <v>9848</v>
      </c>
      <c r="C65" s="163">
        <v>19544</v>
      </c>
      <c r="D65" s="116">
        <v>2201522</v>
      </c>
      <c r="E65" s="113"/>
      <c r="F65" s="117"/>
      <c r="G65" s="155"/>
      <c r="H65" s="141">
        <f t="shared" si="14"/>
        <v>223.55016246953696</v>
      </c>
      <c r="I65" s="162">
        <f t="shared" si="15"/>
        <v>2201522</v>
      </c>
    </row>
    <row r="66" spans="1:9" ht="18.75" thickBot="1" x14ac:dyDescent="0.3">
      <c r="A66" s="67" t="s">
        <v>64</v>
      </c>
      <c r="B66" s="157">
        <v>9006</v>
      </c>
      <c r="C66" s="164">
        <v>17451</v>
      </c>
      <c r="D66" s="157">
        <v>2000058</v>
      </c>
      <c r="E66" s="159"/>
      <c r="F66" s="144"/>
      <c r="G66" s="158"/>
      <c r="H66" s="145">
        <f t="shared" si="14"/>
        <v>222.08061292471686</v>
      </c>
      <c r="I66" s="162">
        <f t="shared" si="15"/>
        <v>2000058</v>
      </c>
    </row>
    <row r="67" spans="1:9" ht="18.75" thickBot="1" x14ac:dyDescent="0.3">
      <c r="A67" s="84" t="s">
        <v>48</v>
      </c>
      <c r="B67" s="131">
        <f>SUM(B60:B66)</f>
        <v>58891</v>
      </c>
      <c r="C67" s="131">
        <f t="shared" ref="C67:G67" si="16">SUM(C60:C66)</f>
        <v>117007</v>
      </c>
      <c r="D67" s="131">
        <f t="shared" si="16"/>
        <v>13257893</v>
      </c>
      <c r="E67" s="131">
        <f t="shared" si="16"/>
        <v>0</v>
      </c>
      <c r="F67" s="132">
        <f t="shared" si="16"/>
        <v>0</v>
      </c>
      <c r="G67" s="132">
        <f t="shared" si="16"/>
        <v>0</v>
      </c>
      <c r="H67" s="88">
        <f t="shared" si="14"/>
        <v>225.12596152213411</v>
      </c>
      <c r="I67" s="132">
        <f>SUM(I60:I66)</f>
        <v>13257893</v>
      </c>
    </row>
    <row r="68" spans="1:9" ht="18.75" thickBot="1" x14ac:dyDescent="0.3">
      <c r="A68" s="146"/>
      <c r="B68" s="147"/>
      <c r="C68" s="147"/>
      <c r="D68" s="147"/>
      <c r="E68" s="147"/>
      <c r="F68" s="147"/>
      <c r="G68" s="147"/>
      <c r="H68" s="148"/>
      <c r="I68" s="147"/>
    </row>
    <row r="69" spans="1:9" ht="18.75" thickBot="1" x14ac:dyDescent="0.3">
      <c r="A69" s="46" t="s">
        <v>65</v>
      </c>
      <c r="B69" s="138"/>
      <c r="C69" s="138"/>
      <c r="D69" s="138"/>
      <c r="E69" s="139"/>
      <c r="F69" s="140"/>
      <c r="G69" s="138"/>
      <c r="H69" s="138"/>
      <c r="I69" s="140"/>
    </row>
    <row r="70" spans="1:9" ht="18" x14ac:dyDescent="0.25">
      <c r="A70" s="54" t="s">
        <v>66</v>
      </c>
      <c r="B70" s="151">
        <v>4112</v>
      </c>
      <c r="C70" s="161">
        <v>8321</v>
      </c>
      <c r="D70" s="193">
        <v>941552</v>
      </c>
      <c r="E70" s="108"/>
      <c r="F70" s="112"/>
      <c r="G70" s="154"/>
      <c r="H70" s="153">
        <f t="shared" ref="H70:H76" si="17">D70/B70</f>
        <v>228.97665369649806</v>
      </c>
      <c r="I70" s="154">
        <f t="shared" ref="I70:I75" si="18">SUM(D70:G70)</f>
        <v>941552</v>
      </c>
    </row>
    <row r="71" spans="1:9" ht="18" x14ac:dyDescent="0.25">
      <c r="A71" s="67" t="s">
        <v>67</v>
      </c>
      <c r="B71" s="116">
        <v>7652</v>
      </c>
      <c r="C71" s="163">
        <v>14296</v>
      </c>
      <c r="D71" s="194">
        <v>1614802</v>
      </c>
      <c r="E71" s="113"/>
      <c r="F71" s="117"/>
      <c r="G71" s="155"/>
      <c r="H71" s="156">
        <f t="shared" si="17"/>
        <v>211.03005750130686</v>
      </c>
      <c r="I71" s="154">
        <f t="shared" si="18"/>
        <v>1614802</v>
      </c>
    </row>
    <row r="72" spans="1:9" ht="18" x14ac:dyDescent="0.25">
      <c r="A72" s="67" t="s">
        <v>65</v>
      </c>
      <c r="B72" s="116">
        <v>8102</v>
      </c>
      <c r="C72" s="163">
        <v>16131</v>
      </c>
      <c r="D72" s="194">
        <v>1828795</v>
      </c>
      <c r="E72" s="113"/>
      <c r="F72" s="117"/>
      <c r="G72" s="155"/>
      <c r="H72" s="156">
        <f t="shared" si="17"/>
        <v>225.7214268081955</v>
      </c>
      <c r="I72" s="154">
        <f t="shared" si="18"/>
        <v>1828795</v>
      </c>
    </row>
    <row r="73" spans="1:9" ht="18" x14ac:dyDescent="0.25">
      <c r="A73" s="67" t="s">
        <v>68</v>
      </c>
      <c r="B73" s="116">
        <v>4318</v>
      </c>
      <c r="C73" s="163">
        <v>8361</v>
      </c>
      <c r="D73" s="194">
        <v>955605</v>
      </c>
      <c r="E73" s="113"/>
      <c r="F73" s="117"/>
      <c r="G73" s="155"/>
      <c r="H73" s="156">
        <f t="shared" si="17"/>
        <v>221.3073182028717</v>
      </c>
      <c r="I73" s="154">
        <f t="shared" si="18"/>
        <v>955605</v>
      </c>
    </row>
    <row r="74" spans="1:9" ht="18" x14ac:dyDescent="0.25">
      <c r="A74" s="67" t="s">
        <v>69</v>
      </c>
      <c r="B74" s="116">
        <v>6585</v>
      </c>
      <c r="C74" s="163">
        <v>13124</v>
      </c>
      <c r="D74" s="194">
        <v>1486878</v>
      </c>
      <c r="E74" s="113"/>
      <c r="F74" s="117"/>
      <c r="G74" s="184"/>
      <c r="H74" s="156">
        <f t="shared" si="17"/>
        <v>225.79772209567199</v>
      </c>
      <c r="I74" s="154">
        <f t="shared" si="18"/>
        <v>1486878</v>
      </c>
    </row>
    <row r="75" spans="1:9" ht="18.75" thickBot="1" x14ac:dyDescent="0.3">
      <c r="A75" s="72" t="s">
        <v>70</v>
      </c>
      <c r="B75" s="157">
        <v>4405</v>
      </c>
      <c r="C75" s="164">
        <v>8860</v>
      </c>
      <c r="D75" s="195">
        <v>999326</v>
      </c>
      <c r="E75" s="159"/>
      <c r="F75" s="144"/>
      <c r="G75" s="184"/>
      <c r="H75" s="156">
        <f t="shared" si="17"/>
        <v>226.86174801362088</v>
      </c>
      <c r="I75" s="154">
        <f t="shared" si="18"/>
        <v>999326</v>
      </c>
    </row>
    <row r="76" spans="1:9" ht="18.75" thickBot="1" x14ac:dyDescent="0.3">
      <c r="A76" s="84" t="s">
        <v>48</v>
      </c>
      <c r="B76" s="131">
        <f>SUM(B70:B75)</f>
        <v>35174</v>
      </c>
      <c r="C76" s="131">
        <f t="shared" ref="C76:G76" si="19">SUM(C70:C75)</f>
        <v>69093</v>
      </c>
      <c r="D76" s="131">
        <f t="shared" si="19"/>
        <v>7826958</v>
      </c>
      <c r="E76" s="131">
        <f t="shared" si="19"/>
        <v>0</v>
      </c>
      <c r="F76" s="131">
        <f t="shared" si="19"/>
        <v>0</v>
      </c>
      <c r="G76" s="187">
        <f t="shared" si="19"/>
        <v>0</v>
      </c>
      <c r="H76" s="90">
        <f t="shared" si="17"/>
        <v>222.5211235571729</v>
      </c>
      <c r="I76" s="132">
        <f>SUM(I70:I75)</f>
        <v>7826958</v>
      </c>
    </row>
    <row r="77" spans="1:9" ht="18.75" thickBot="1" x14ac:dyDescent="0.3">
      <c r="A77" s="146"/>
      <c r="B77" s="147"/>
      <c r="C77" s="147"/>
      <c r="D77" s="147"/>
      <c r="E77" s="147"/>
      <c r="F77" s="147"/>
      <c r="G77" s="147"/>
      <c r="H77" s="148"/>
      <c r="I77" s="147"/>
    </row>
    <row r="78" spans="1:9" ht="18.75" thickBot="1" x14ac:dyDescent="0.3">
      <c r="A78" s="46" t="s">
        <v>71</v>
      </c>
      <c r="B78" s="138"/>
      <c r="C78" s="138"/>
      <c r="D78" s="138"/>
      <c r="E78" s="139"/>
      <c r="F78" s="140"/>
      <c r="G78" s="138"/>
      <c r="H78" s="138"/>
      <c r="I78" s="140"/>
    </row>
    <row r="79" spans="1:9" ht="18" x14ac:dyDescent="0.25">
      <c r="A79" s="54" t="s">
        <v>72</v>
      </c>
      <c r="B79" s="151">
        <v>2585</v>
      </c>
      <c r="C79" s="161">
        <v>5082</v>
      </c>
      <c r="D79" s="193">
        <v>571046</v>
      </c>
      <c r="E79" s="108"/>
      <c r="F79" s="112"/>
      <c r="G79" s="154"/>
      <c r="H79" s="153">
        <f t="shared" ref="H79:H89" si="20">D79/B79</f>
        <v>220.90754352030947</v>
      </c>
      <c r="I79" s="154">
        <f>SUM(D79:G79)</f>
        <v>571046</v>
      </c>
    </row>
    <row r="80" spans="1:9" ht="18" x14ac:dyDescent="0.25">
      <c r="A80" s="67" t="s">
        <v>117</v>
      </c>
      <c r="B80" s="116">
        <v>240</v>
      </c>
      <c r="C80" s="163">
        <v>499</v>
      </c>
      <c r="D80" s="194">
        <v>55892</v>
      </c>
      <c r="E80" s="113"/>
      <c r="F80" s="117"/>
      <c r="G80" s="155"/>
      <c r="H80" s="156">
        <f t="shared" si="20"/>
        <v>232.88333333333333</v>
      </c>
      <c r="I80" s="154">
        <f t="shared" ref="I80:I88" si="21">SUM(D80:G80)</f>
        <v>55892</v>
      </c>
    </row>
    <row r="81" spans="1:9" ht="18" x14ac:dyDescent="0.25">
      <c r="A81" s="67" t="s">
        <v>73</v>
      </c>
      <c r="B81" s="116">
        <v>6777</v>
      </c>
      <c r="C81" s="163">
        <v>13221</v>
      </c>
      <c r="D81" s="194">
        <v>1512375</v>
      </c>
      <c r="E81" s="113"/>
      <c r="F81" s="117"/>
      <c r="G81" s="155"/>
      <c r="H81" s="156">
        <f t="shared" si="20"/>
        <v>223.16290393979637</v>
      </c>
      <c r="I81" s="154">
        <f t="shared" si="21"/>
        <v>1512375</v>
      </c>
    </row>
    <row r="82" spans="1:9" ht="18" x14ac:dyDescent="0.25">
      <c r="A82" s="67" t="s">
        <v>71</v>
      </c>
      <c r="B82" s="116">
        <v>11043</v>
      </c>
      <c r="C82" s="163">
        <v>20950</v>
      </c>
      <c r="D82" s="194">
        <v>2384231</v>
      </c>
      <c r="E82" s="113"/>
      <c r="F82" s="117"/>
      <c r="G82" s="155"/>
      <c r="H82" s="156">
        <f t="shared" si="20"/>
        <v>215.90428325636151</v>
      </c>
      <c r="I82" s="154">
        <f t="shared" si="21"/>
        <v>2384231</v>
      </c>
    </row>
    <row r="83" spans="1:9" ht="18" x14ac:dyDescent="0.25">
      <c r="A83" s="67" t="s">
        <v>74</v>
      </c>
      <c r="B83" s="116">
        <v>8394</v>
      </c>
      <c r="C83" s="163">
        <v>16878</v>
      </c>
      <c r="D83" s="194">
        <v>1928243</v>
      </c>
      <c r="E83" s="113"/>
      <c r="F83" s="117"/>
      <c r="G83" s="155"/>
      <c r="H83" s="156">
        <f t="shared" si="20"/>
        <v>229.71682153919465</v>
      </c>
      <c r="I83" s="154">
        <f t="shared" si="21"/>
        <v>1928243</v>
      </c>
    </row>
    <row r="84" spans="1:9" ht="18" x14ac:dyDescent="0.25">
      <c r="A84" s="67" t="s">
        <v>75</v>
      </c>
      <c r="B84" s="116">
        <v>7995</v>
      </c>
      <c r="C84" s="163">
        <v>15239</v>
      </c>
      <c r="D84" s="194">
        <v>1745989</v>
      </c>
      <c r="E84" s="113"/>
      <c r="F84" s="117"/>
      <c r="G84" s="155"/>
      <c r="H84" s="156">
        <f t="shared" si="20"/>
        <v>218.38511569731082</v>
      </c>
      <c r="I84" s="154">
        <f t="shared" si="21"/>
        <v>1745989</v>
      </c>
    </row>
    <row r="85" spans="1:9" ht="18" x14ac:dyDescent="0.25">
      <c r="A85" s="67" t="s">
        <v>76</v>
      </c>
      <c r="B85" s="116">
        <v>2924</v>
      </c>
      <c r="C85" s="163">
        <v>5614</v>
      </c>
      <c r="D85" s="194">
        <v>631220</v>
      </c>
      <c r="E85" s="113"/>
      <c r="F85" s="117"/>
      <c r="G85" s="155"/>
      <c r="H85" s="156">
        <f t="shared" si="20"/>
        <v>215.87551299589603</v>
      </c>
      <c r="I85" s="154">
        <f t="shared" si="21"/>
        <v>631220</v>
      </c>
    </row>
    <row r="86" spans="1:9" ht="18" x14ac:dyDescent="0.25">
      <c r="A86" s="67" t="s">
        <v>77</v>
      </c>
      <c r="B86" s="116">
        <v>5877</v>
      </c>
      <c r="C86" s="163">
        <v>11693</v>
      </c>
      <c r="D86" s="194">
        <v>1338683</v>
      </c>
      <c r="E86" s="113"/>
      <c r="F86" s="117"/>
      <c r="G86" s="155"/>
      <c r="H86" s="156">
        <f t="shared" si="20"/>
        <v>227.78339288752764</v>
      </c>
      <c r="I86" s="154">
        <f t="shared" si="21"/>
        <v>1338683</v>
      </c>
    </row>
    <row r="87" spans="1:9" ht="18" x14ac:dyDescent="0.25">
      <c r="A87" s="67" t="s">
        <v>78</v>
      </c>
      <c r="B87" s="116">
        <v>1998</v>
      </c>
      <c r="C87" s="163">
        <v>3823</v>
      </c>
      <c r="D87" s="194">
        <v>445511</v>
      </c>
      <c r="E87" s="113"/>
      <c r="F87" s="117"/>
      <c r="G87" s="155"/>
      <c r="H87" s="156">
        <f t="shared" si="20"/>
        <v>222.97847847847848</v>
      </c>
      <c r="I87" s="154">
        <f t="shared" si="21"/>
        <v>445511</v>
      </c>
    </row>
    <row r="88" spans="1:9" ht="18.75" thickBot="1" x14ac:dyDescent="0.3">
      <c r="A88" s="72" t="s">
        <v>79</v>
      </c>
      <c r="B88" s="157">
        <v>9410</v>
      </c>
      <c r="C88" s="164">
        <v>17534</v>
      </c>
      <c r="D88" s="195">
        <v>1995500</v>
      </c>
      <c r="E88" s="159"/>
      <c r="F88" s="144"/>
      <c r="G88" s="184"/>
      <c r="H88" s="166">
        <f t="shared" si="20"/>
        <v>212.06163655685441</v>
      </c>
      <c r="I88" s="154">
        <f t="shared" si="21"/>
        <v>1995500</v>
      </c>
    </row>
    <row r="89" spans="1:9" ht="18.75" thickBot="1" x14ac:dyDescent="0.3">
      <c r="A89" s="84" t="s">
        <v>48</v>
      </c>
      <c r="B89" s="131">
        <f>SUM(B79:B88)</f>
        <v>57243</v>
      </c>
      <c r="C89" s="131">
        <f t="shared" ref="C89:G89" si="22">SUM(C79:C88)</f>
        <v>110533</v>
      </c>
      <c r="D89" s="131">
        <f t="shared" si="22"/>
        <v>12608690</v>
      </c>
      <c r="E89" s="131">
        <f t="shared" si="22"/>
        <v>0</v>
      </c>
      <c r="F89" s="132">
        <f t="shared" si="22"/>
        <v>0</v>
      </c>
      <c r="G89" s="132">
        <f t="shared" si="22"/>
        <v>0</v>
      </c>
      <c r="H89" s="89">
        <f t="shared" si="20"/>
        <v>220.26605873207205</v>
      </c>
      <c r="I89" s="168">
        <f>SUM(I79:I88)</f>
        <v>12608690</v>
      </c>
    </row>
    <row r="90" spans="1:9" ht="18.75" thickBot="1" x14ac:dyDescent="0.3">
      <c r="A90" s="146"/>
      <c r="B90" s="147"/>
      <c r="C90" s="147"/>
      <c r="D90" s="147"/>
      <c r="E90" s="147"/>
      <c r="F90" s="147"/>
      <c r="G90" s="137"/>
      <c r="H90" s="81"/>
      <c r="I90" s="137"/>
    </row>
    <row r="91" spans="1:9" ht="18.75" thickBot="1" x14ac:dyDescent="0.3">
      <c r="A91" s="46" t="s">
        <v>80</v>
      </c>
      <c r="B91" s="138"/>
      <c r="C91" s="138"/>
      <c r="D91" s="138"/>
      <c r="E91" s="139"/>
      <c r="F91" s="140"/>
      <c r="G91" s="138"/>
      <c r="H91" s="138"/>
      <c r="I91" s="140"/>
    </row>
    <row r="92" spans="1:9" ht="18" x14ac:dyDescent="0.25">
      <c r="A92" s="54" t="s">
        <v>81</v>
      </c>
      <c r="B92" s="151">
        <v>5793</v>
      </c>
      <c r="C92" s="161">
        <v>11178</v>
      </c>
      <c r="D92" s="193">
        <v>1262433</v>
      </c>
      <c r="E92" s="108"/>
      <c r="F92" s="112"/>
      <c r="G92" s="154"/>
      <c r="H92" s="153">
        <f t="shared" ref="H92:H101" si="23">D92/B92</f>
        <v>217.92387364060073</v>
      </c>
      <c r="I92" s="154">
        <f>SUM(D92:G92)</f>
        <v>1262433</v>
      </c>
    </row>
    <row r="93" spans="1:9" ht="18" x14ac:dyDescent="0.25">
      <c r="A93" s="67" t="s">
        <v>82</v>
      </c>
      <c r="B93" s="116">
        <v>8219</v>
      </c>
      <c r="C93" s="163">
        <v>16514</v>
      </c>
      <c r="D93" s="194">
        <v>1888504</v>
      </c>
      <c r="E93" s="113"/>
      <c r="F93" s="117"/>
      <c r="G93" s="155"/>
      <c r="H93" s="156">
        <f t="shared" si="23"/>
        <v>229.7729650809101</v>
      </c>
      <c r="I93" s="154">
        <f t="shared" ref="I93:I100" si="24">SUM(D93:G93)</f>
        <v>1888504</v>
      </c>
    </row>
    <row r="94" spans="1:9" ht="18" x14ac:dyDescent="0.25">
      <c r="A94" s="67" t="s">
        <v>83</v>
      </c>
      <c r="B94" s="116">
        <v>4238</v>
      </c>
      <c r="C94" s="163">
        <v>8611</v>
      </c>
      <c r="D94" s="194">
        <v>987558</v>
      </c>
      <c r="E94" s="113"/>
      <c r="F94" s="117"/>
      <c r="G94" s="155"/>
      <c r="H94" s="156">
        <f t="shared" si="23"/>
        <v>233.02453987730061</v>
      </c>
      <c r="I94" s="154">
        <f t="shared" si="24"/>
        <v>987558</v>
      </c>
    </row>
    <row r="95" spans="1:9" ht="18" x14ac:dyDescent="0.25">
      <c r="A95" s="67" t="s">
        <v>84</v>
      </c>
      <c r="B95" s="116">
        <v>2769</v>
      </c>
      <c r="C95" s="163">
        <v>5108</v>
      </c>
      <c r="D95" s="194">
        <v>585514</v>
      </c>
      <c r="E95" s="113"/>
      <c r="F95" s="117"/>
      <c r="G95" s="155"/>
      <c r="H95" s="156">
        <f t="shared" si="23"/>
        <v>211.45323221379559</v>
      </c>
      <c r="I95" s="154">
        <f t="shared" si="24"/>
        <v>585514</v>
      </c>
    </row>
    <row r="96" spans="1:9" ht="18" x14ac:dyDescent="0.25">
      <c r="A96" s="67" t="s">
        <v>85</v>
      </c>
      <c r="B96" s="116">
        <v>5510</v>
      </c>
      <c r="C96" s="163">
        <v>11250</v>
      </c>
      <c r="D96" s="194">
        <v>1289517</v>
      </c>
      <c r="E96" s="113"/>
      <c r="F96" s="117"/>
      <c r="G96" s="155"/>
      <c r="H96" s="156">
        <f t="shared" si="23"/>
        <v>234.03212341197823</v>
      </c>
      <c r="I96" s="154">
        <f t="shared" si="24"/>
        <v>1289517</v>
      </c>
    </row>
    <row r="97" spans="1:9" ht="18" x14ac:dyDescent="0.25">
      <c r="A97" s="67" t="s">
        <v>86</v>
      </c>
      <c r="B97" s="116">
        <v>1185</v>
      </c>
      <c r="C97" s="163">
        <v>2672</v>
      </c>
      <c r="D97" s="194">
        <v>307526</v>
      </c>
      <c r="E97" s="113"/>
      <c r="F97" s="117"/>
      <c r="G97" s="155"/>
      <c r="H97" s="156">
        <f t="shared" si="23"/>
        <v>259.51561181434602</v>
      </c>
      <c r="I97" s="154">
        <f t="shared" si="24"/>
        <v>307526</v>
      </c>
    </row>
    <row r="98" spans="1:9" ht="18" x14ac:dyDescent="0.25">
      <c r="A98" s="67" t="s">
        <v>87</v>
      </c>
      <c r="B98" s="116">
        <v>16641</v>
      </c>
      <c r="C98" s="163">
        <v>31585</v>
      </c>
      <c r="D98" s="194">
        <v>3656559</v>
      </c>
      <c r="E98" s="113"/>
      <c r="F98" s="117"/>
      <c r="G98" s="155"/>
      <c r="H98" s="156">
        <f t="shared" si="23"/>
        <v>219.73192716783848</v>
      </c>
      <c r="I98" s="154">
        <f t="shared" si="24"/>
        <v>3656559</v>
      </c>
    </row>
    <row r="99" spans="1:9" ht="18.75" customHeight="1" x14ac:dyDescent="0.25">
      <c r="A99" s="169" t="s">
        <v>88</v>
      </c>
      <c r="B99" s="116">
        <v>4658</v>
      </c>
      <c r="C99" s="163">
        <v>9553</v>
      </c>
      <c r="D99" s="194">
        <v>1072240</v>
      </c>
      <c r="E99" s="113"/>
      <c r="F99" s="117"/>
      <c r="G99" s="155"/>
      <c r="H99" s="156">
        <f t="shared" si="23"/>
        <v>230.19321597252039</v>
      </c>
      <c r="I99" s="154">
        <f t="shared" si="24"/>
        <v>1072240</v>
      </c>
    </row>
    <row r="100" spans="1:9" ht="18.75" thickBot="1" x14ac:dyDescent="0.3">
      <c r="A100" s="67" t="s">
        <v>89</v>
      </c>
      <c r="B100" s="157">
        <v>6905</v>
      </c>
      <c r="C100" s="164">
        <v>13787</v>
      </c>
      <c r="D100" s="195">
        <v>1569968</v>
      </c>
      <c r="E100" s="159"/>
      <c r="F100" s="144"/>
      <c r="G100" s="184"/>
      <c r="H100" s="156">
        <f t="shared" si="23"/>
        <v>227.3668356263577</v>
      </c>
      <c r="I100" s="154">
        <f t="shared" si="24"/>
        <v>1569968</v>
      </c>
    </row>
    <row r="101" spans="1:9" ht="18.75" thickBot="1" x14ac:dyDescent="0.3">
      <c r="A101" s="84" t="s">
        <v>48</v>
      </c>
      <c r="B101" s="131">
        <f>SUM(B92:B100)</f>
        <v>55918</v>
      </c>
      <c r="C101" s="131">
        <f t="shared" ref="C101:G101" si="25">SUM(C92:C100)</f>
        <v>110258</v>
      </c>
      <c r="D101" s="131">
        <f t="shared" si="25"/>
        <v>12619819</v>
      </c>
      <c r="E101" s="131">
        <f t="shared" si="25"/>
        <v>0</v>
      </c>
      <c r="F101" s="131">
        <f t="shared" si="25"/>
        <v>0</v>
      </c>
      <c r="G101" s="187">
        <f t="shared" si="25"/>
        <v>0</v>
      </c>
      <c r="H101" s="90">
        <f t="shared" si="23"/>
        <v>225.68437712364533</v>
      </c>
      <c r="I101" s="132">
        <f>SUM(I92:I100)</f>
        <v>12619819</v>
      </c>
    </row>
    <row r="102" spans="1:9" ht="18.75" thickBot="1" x14ac:dyDescent="0.3">
      <c r="A102" s="146"/>
      <c r="B102" s="147"/>
      <c r="C102" s="147"/>
      <c r="D102" s="147"/>
      <c r="E102" s="147"/>
      <c r="F102" s="147"/>
      <c r="G102" s="147"/>
      <c r="H102" s="148"/>
      <c r="I102" s="147"/>
    </row>
    <row r="103" spans="1:9" ht="18.75" thickBot="1" x14ac:dyDescent="0.3">
      <c r="A103" s="96" t="s">
        <v>90</v>
      </c>
      <c r="B103" s="138"/>
      <c r="C103" s="138"/>
      <c r="D103" s="138"/>
      <c r="E103" s="139"/>
      <c r="F103" s="140"/>
      <c r="G103" s="138"/>
      <c r="H103" s="138"/>
      <c r="I103" s="140"/>
    </row>
    <row r="104" spans="1:9" ht="18" x14ac:dyDescent="0.25">
      <c r="A104" s="170" t="s">
        <v>91</v>
      </c>
      <c r="B104" s="171">
        <v>4010</v>
      </c>
      <c r="C104" s="172">
        <v>9081</v>
      </c>
      <c r="D104" s="196">
        <v>1040472</v>
      </c>
      <c r="E104" s="173"/>
      <c r="F104" s="174"/>
      <c r="G104" s="167"/>
      <c r="H104" s="153">
        <f t="shared" ref="H104:H118" si="26">D104/B104</f>
        <v>259.4693266832918</v>
      </c>
      <c r="I104" s="154">
        <f>SUM(D104:G104)</f>
        <v>1040472</v>
      </c>
    </row>
    <row r="105" spans="1:9" ht="18" x14ac:dyDescent="0.25">
      <c r="A105" s="175" t="s">
        <v>92</v>
      </c>
      <c r="B105" s="116">
        <v>5706</v>
      </c>
      <c r="C105" s="117">
        <v>11019</v>
      </c>
      <c r="D105" s="194">
        <v>1249895</v>
      </c>
      <c r="E105" s="113"/>
      <c r="F105" s="117"/>
      <c r="G105" s="155"/>
      <c r="H105" s="156">
        <f t="shared" si="26"/>
        <v>219.04924640729058</v>
      </c>
      <c r="I105" s="154">
        <f t="shared" ref="I105:I117" si="27">SUM(D105:G105)</f>
        <v>1249895</v>
      </c>
    </row>
    <row r="106" spans="1:9" ht="18" x14ac:dyDescent="0.25">
      <c r="A106" s="175" t="s">
        <v>93</v>
      </c>
      <c r="B106" s="111">
        <v>883</v>
      </c>
      <c r="C106" s="162">
        <v>1852</v>
      </c>
      <c r="D106" s="197">
        <v>220961</v>
      </c>
      <c r="E106" s="108"/>
      <c r="F106" s="112"/>
      <c r="G106" s="154"/>
      <c r="H106" s="156">
        <f t="shared" si="26"/>
        <v>250.23895809739525</v>
      </c>
      <c r="I106" s="154">
        <f t="shared" si="27"/>
        <v>220961</v>
      </c>
    </row>
    <row r="107" spans="1:9" ht="18" x14ac:dyDescent="0.25">
      <c r="A107" s="175" t="s">
        <v>94</v>
      </c>
      <c r="B107" s="116">
        <v>7761</v>
      </c>
      <c r="C107" s="163">
        <v>15824</v>
      </c>
      <c r="D107" s="194">
        <v>1797835</v>
      </c>
      <c r="E107" s="113"/>
      <c r="F107" s="117"/>
      <c r="G107" s="155"/>
      <c r="H107" s="156">
        <f t="shared" si="26"/>
        <v>231.64991624790619</v>
      </c>
      <c r="I107" s="154">
        <f t="shared" si="27"/>
        <v>1797835</v>
      </c>
    </row>
    <row r="108" spans="1:9" ht="18" x14ac:dyDescent="0.25">
      <c r="A108" s="67" t="s">
        <v>95</v>
      </c>
      <c r="B108" s="116">
        <v>4946</v>
      </c>
      <c r="C108" s="163">
        <v>10296</v>
      </c>
      <c r="D108" s="194">
        <v>1181010</v>
      </c>
      <c r="E108" s="113"/>
      <c r="F108" s="117"/>
      <c r="G108" s="155"/>
      <c r="H108" s="156">
        <f t="shared" si="26"/>
        <v>238.78083299636069</v>
      </c>
      <c r="I108" s="154">
        <f t="shared" si="27"/>
        <v>1181010</v>
      </c>
    </row>
    <row r="109" spans="1:9" ht="18" x14ac:dyDescent="0.25">
      <c r="A109" s="67" t="s">
        <v>96</v>
      </c>
      <c r="B109" s="116">
        <v>3734</v>
      </c>
      <c r="C109" s="163">
        <v>8108</v>
      </c>
      <c r="D109" s="194">
        <v>933127</v>
      </c>
      <c r="E109" s="113"/>
      <c r="F109" s="117"/>
      <c r="G109" s="155"/>
      <c r="H109" s="156">
        <f t="shared" si="26"/>
        <v>249.90010712372791</v>
      </c>
      <c r="I109" s="154">
        <f t="shared" si="27"/>
        <v>933127</v>
      </c>
    </row>
    <row r="110" spans="1:9" ht="18" x14ac:dyDescent="0.25">
      <c r="A110" s="67" t="s">
        <v>97</v>
      </c>
      <c r="B110" s="116">
        <v>9006</v>
      </c>
      <c r="C110" s="163">
        <v>19019</v>
      </c>
      <c r="D110" s="194">
        <v>2144569</v>
      </c>
      <c r="E110" s="113"/>
      <c r="F110" s="117"/>
      <c r="G110" s="155"/>
      <c r="H110" s="156">
        <f t="shared" si="26"/>
        <v>238.12669331556739</v>
      </c>
      <c r="I110" s="154">
        <f t="shared" si="27"/>
        <v>2144569</v>
      </c>
    </row>
    <row r="111" spans="1:9" ht="18" x14ac:dyDescent="0.25">
      <c r="A111" s="67" t="s">
        <v>98</v>
      </c>
      <c r="B111" s="116">
        <v>5912</v>
      </c>
      <c r="C111" s="163">
        <v>12638</v>
      </c>
      <c r="D111" s="194">
        <v>1429185</v>
      </c>
      <c r="E111" s="113"/>
      <c r="F111" s="117"/>
      <c r="G111" s="155"/>
      <c r="H111" s="156">
        <f t="shared" si="26"/>
        <v>241.74306495263869</v>
      </c>
      <c r="I111" s="154">
        <f t="shared" si="27"/>
        <v>1429185</v>
      </c>
    </row>
    <row r="112" spans="1:9" ht="18" x14ac:dyDescent="0.25">
      <c r="A112" s="67" t="s">
        <v>99</v>
      </c>
      <c r="B112" s="116">
        <v>5429</v>
      </c>
      <c r="C112" s="163">
        <v>11723</v>
      </c>
      <c r="D112" s="194">
        <v>1326797</v>
      </c>
      <c r="E112" s="113"/>
      <c r="F112" s="117"/>
      <c r="G112" s="155"/>
      <c r="H112" s="156">
        <f t="shared" si="26"/>
        <v>244.3906796831829</v>
      </c>
      <c r="I112" s="154">
        <f t="shared" si="27"/>
        <v>1326797</v>
      </c>
    </row>
    <row r="113" spans="1:9" ht="18" x14ac:dyDescent="0.25">
      <c r="A113" s="67" t="s">
        <v>100</v>
      </c>
      <c r="B113" s="116">
        <v>7884</v>
      </c>
      <c r="C113" s="163">
        <v>15227</v>
      </c>
      <c r="D113" s="194">
        <v>1752862</v>
      </c>
      <c r="E113" s="113"/>
      <c r="F113" s="117"/>
      <c r="G113" s="155"/>
      <c r="H113" s="156">
        <f t="shared" si="26"/>
        <v>222.33155758498225</v>
      </c>
      <c r="I113" s="154">
        <f t="shared" si="27"/>
        <v>1752862</v>
      </c>
    </row>
    <row r="114" spans="1:9" ht="18" x14ac:dyDescent="0.25">
      <c r="A114" s="67" t="s">
        <v>101</v>
      </c>
      <c r="B114" s="116">
        <v>8913</v>
      </c>
      <c r="C114" s="163">
        <v>19192</v>
      </c>
      <c r="D114" s="194">
        <v>2179860</v>
      </c>
      <c r="E114" s="113"/>
      <c r="F114" s="117"/>
      <c r="G114" s="155"/>
      <c r="H114" s="156">
        <f t="shared" si="26"/>
        <v>244.57085156512957</v>
      </c>
      <c r="I114" s="154">
        <f t="shared" si="27"/>
        <v>2179860</v>
      </c>
    </row>
    <row r="115" spans="1:9" ht="18" x14ac:dyDescent="0.25">
      <c r="A115" s="67" t="s">
        <v>102</v>
      </c>
      <c r="B115" s="116">
        <v>16916</v>
      </c>
      <c r="C115" s="163">
        <v>34569</v>
      </c>
      <c r="D115" s="194">
        <v>3994759</v>
      </c>
      <c r="E115" s="113"/>
      <c r="F115" s="117"/>
      <c r="G115" s="155"/>
      <c r="H115" s="156">
        <f t="shared" si="26"/>
        <v>236.15269567273586</v>
      </c>
      <c r="I115" s="154">
        <f t="shared" si="27"/>
        <v>3994759</v>
      </c>
    </row>
    <row r="116" spans="1:9" ht="18" x14ac:dyDescent="0.25">
      <c r="A116" s="67" t="s">
        <v>103</v>
      </c>
      <c r="B116" s="116">
        <v>5807</v>
      </c>
      <c r="C116" s="163">
        <v>12488</v>
      </c>
      <c r="D116" s="194">
        <v>1426276</v>
      </c>
      <c r="E116" s="113"/>
      <c r="F116" s="117"/>
      <c r="G116" s="155"/>
      <c r="H116" s="156">
        <f t="shared" si="26"/>
        <v>245.61322541759944</v>
      </c>
      <c r="I116" s="154">
        <f t="shared" si="27"/>
        <v>1426276</v>
      </c>
    </row>
    <row r="117" spans="1:9" ht="18.75" thickBot="1" x14ac:dyDescent="0.3">
      <c r="A117" s="67" t="s">
        <v>104</v>
      </c>
      <c r="B117" s="157">
        <v>8725</v>
      </c>
      <c r="C117" s="164">
        <v>17513</v>
      </c>
      <c r="D117" s="195">
        <v>2003864</v>
      </c>
      <c r="E117" s="159"/>
      <c r="F117" s="144"/>
      <c r="G117" s="184"/>
      <c r="H117" s="156">
        <f t="shared" si="26"/>
        <v>229.66922636103152</v>
      </c>
      <c r="I117" s="154">
        <f t="shared" si="27"/>
        <v>2003864</v>
      </c>
    </row>
    <row r="118" spans="1:9" ht="18.75" thickBot="1" x14ac:dyDescent="0.3">
      <c r="A118" s="84" t="s">
        <v>48</v>
      </c>
      <c r="B118" s="131">
        <f>SUM(B104:B117)</f>
        <v>95632</v>
      </c>
      <c r="C118" s="131">
        <f t="shared" ref="C118:G118" si="28">SUM(C104:C117)</f>
        <v>198549</v>
      </c>
      <c r="D118" s="131">
        <f t="shared" si="28"/>
        <v>22681472</v>
      </c>
      <c r="E118" s="131">
        <f t="shared" si="28"/>
        <v>0</v>
      </c>
      <c r="F118" s="131">
        <f t="shared" si="28"/>
        <v>0</v>
      </c>
      <c r="G118" s="187">
        <f t="shared" si="28"/>
        <v>0</v>
      </c>
      <c r="H118" s="90">
        <f t="shared" si="26"/>
        <v>237.17450225865818</v>
      </c>
      <c r="I118" s="132">
        <f>SUM(I104:I117)</f>
        <v>22681472</v>
      </c>
    </row>
    <row r="119" spans="1:9" ht="18.75" thickBot="1" x14ac:dyDescent="0.3">
      <c r="A119" s="146"/>
      <c r="B119" s="147"/>
      <c r="C119" s="147"/>
      <c r="D119" s="147"/>
      <c r="E119" s="147"/>
      <c r="F119" s="147"/>
      <c r="G119" s="147"/>
      <c r="H119" s="148"/>
      <c r="I119" s="147"/>
    </row>
    <row r="120" spans="1:9" ht="18.75" thickBot="1" x14ac:dyDescent="0.3">
      <c r="A120" s="46" t="s">
        <v>105</v>
      </c>
      <c r="B120" s="139"/>
      <c r="C120" s="138"/>
      <c r="D120" s="138"/>
      <c r="E120" s="139"/>
      <c r="F120" s="140"/>
      <c r="G120" s="138"/>
      <c r="H120" s="138"/>
      <c r="I120" s="140"/>
    </row>
    <row r="121" spans="1:9" ht="18" x14ac:dyDescent="0.25">
      <c r="A121" s="54" t="s">
        <v>106</v>
      </c>
      <c r="B121" s="151">
        <v>1752</v>
      </c>
      <c r="C121" s="176">
        <v>3710</v>
      </c>
      <c r="D121" s="189">
        <v>427221</v>
      </c>
      <c r="E121" s="108"/>
      <c r="F121" s="112"/>
      <c r="G121" s="154"/>
      <c r="H121" s="153">
        <f t="shared" ref="H121:H129" si="29">D121/B121</f>
        <v>243.84760273972603</v>
      </c>
      <c r="I121" s="154">
        <f>SUM(D121:F121)</f>
        <v>427221</v>
      </c>
    </row>
    <row r="122" spans="1:9" ht="18" x14ac:dyDescent="0.25">
      <c r="A122" s="67" t="s">
        <v>107</v>
      </c>
      <c r="B122" s="111">
        <v>9625</v>
      </c>
      <c r="C122" s="162">
        <v>18369</v>
      </c>
      <c r="D122" s="197">
        <v>2112455</v>
      </c>
      <c r="E122" s="108"/>
      <c r="F122" s="112"/>
      <c r="G122" s="154"/>
      <c r="H122" s="156">
        <f t="shared" si="29"/>
        <v>219.47584415584416</v>
      </c>
      <c r="I122" s="154">
        <f t="shared" ref="I122:I128" si="30">SUM(D122:F122)</f>
        <v>2112455</v>
      </c>
    </row>
    <row r="123" spans="1:9" ht="18" x14ac:dyDescent="0.25">
      <c r="A123" s="67" t="s">
        <v>108</v>
      </c>
      <c r="B123" s="116">
        <v>1549</v>
      </c>
      <c r="C123" s="163">
        <v>3039</v>
      </c>
      <c r="D123" s="194">
        <v>343945</v>
      </c>
      <c r="E123" s="108"/>
      <c r="F123" s="112"/>
      <c r="G123" s="155"/>
      <c r="H123" s="156">
        <f t="shared" si="29"/>
        <v>222.0432537120723</v>
      </c>
      <c r="I123" s="154">
        <f t="shared" si="30"/>
        <v>343945</v>
      </c>
    </row>
    <row r="124" spans="1:9" ht="18" x14ac:dyDescent="0.25">
      <c r="A124" s="67" t="s">
        <v>109</v>
      </c>
      <c r="B124" s="116">
        <v>8331</v>
      </c>
      <c r="C124" s="163">
        <v>14146</v>
      </c>
      <c r="D124" s="194">
        <v>1635355</v>
      </c>
      <c r="E124" s="113"/>
      <c r="F124" s="117"/>
      <c r="G124" s="155"/>
      <c r="H124" s="156">
        <f t="shared" si="29"/>
        <v>196.29756331772896</v>
      </c>
      <c r="I124" s="154">
        <f t="shared" si="30"/>
        <v>1635355</v>
      </c>
    </row>
    <row r="125" spans="1:9" ht="18" x14ac:dyDescent="0.25">
      <c r="A125" s="67" t="s">
        <v>110</v>
      </c>
      <c r="B125" s="116">
        <v>11257</v>
      </c>
      <c r="C125" s="163">
        <v>22970</v>
      </c>
      <c r="D125" s="194">
        <v>2632906</v>
      </c>
      <c r="E125" s="113"/>
      <c r="F125" s="117"/>
      <c r="G125" s="155"/>
      <c r="H125" s="156">
        <f t="shared" si="29"/>
        <v>233.89055698676378</v>
      </c>
      <c r="I125" s="154">
        <f t="shared" si="30"/>
        <v>2632906</v>
      </c>
    </row>
    <row r="126" spans="1:9" ht="18" x14ac:dyDescent="0.25">
      <c r="A126" s="67" t="s">
        <v>111</v>
      </c>
      <c r="B126" s="116">
        <v>9763</v>
      </c>
      <c r="C126" s="163">
        <v>19381</v>
      </c>
      <c r="D126" s="194">
        <v>2198261</v>
      </c>
      <c r="E126" s="113"/>
      <c r="F126" s="117"/>
      <c r="G126" s="155"/>
      <c r="H126" s="156">
        <f t="shared" si="29"/>
        <v>225.16245006657789</v>
      </c>
      <c r="I126" s="154">
        <f t="shared" si="30"/>
        <v>2198261</v>
      </c>
    </row>
    <row r="127" spans="1:9" ht="18" x14ac:dyDescent="0.25">
      <c r="A127" s="67" t="s">
        <v>112</v>
      </c>
      <c r="B127" s="116">
        <v>7683</v>
      </c>
      <c r="C127" s="163">
        <v>15841</v>
      </c>
      <c r="D127" s="194">
        <v>1824280</v>
      </c>
      <c r="E127" s="113"/>
      <c r="F127" s="117"/>
      <c r="G127" s="155"/>
      <c r="H127" s="156">
        <f t="shared" si="29"/>
        <v>237.44370688533124</v>
      </c>
      <c r="I127" s="154">
        <f t="shared" si="30"/>
        <v>1824280</v>
      </c>
    </row>
    <row r="128" spans="1:9" ht="18.75" customHeight="1" thickBot="1" x14ac:dyDescent="0.3">
      <c r="A128" s="169" t="s">
        <v>113</v>
      </c>
      <c r="B128" s="157">
        <v>14487</v>
      </c>
      <c r="C128" s="164">
        <v>27287</v>
      </c>
      <c r="D128" s="195">
        <v>3115617</v>
      </c>
      <c r="E128" s="113"/>
      <c r="F128" s="144"/>
      <c r="G128" s="184"/>
      <c r="H128" s="156">
        <f t="shared" si="29"/>
        <v>215.06295299233796</v>
      </c>
      <c r="I128" s="154">
        <f t="shared" si="30"/>
        <v>3115617</v>
      </c>
    </row>
    <row r="129" spans="1:9" ht="18.75" thickBot="1" x14ac:dyDescent="0.3">
      <c r="A129" s="84" t="s">
        <v>48</v>
      </c>
      <c r="B129" s="131">
        <f t="shared" ref="B129:G129" si="31">SUM(B121:B128)</f>
        <v>64447</v>
      </c>
      <c r="C129" s="131">
        <f t="shared" si="31"/>
        <v>124743</v>
      </c>
      <c r="D129" s="131">
        <f t="shared" si="31"/>
        <v>14290040</v>
      </c>
      <c r="E129" s="131">
        <f t="shared" si="31"/>
        <v>0</v>
      </c>
      <c r="F129" s="131">
        <f t="shared" si="31"/>
        <v>0</v>
      </c>
      <c r="G129" s="187">
        <f t="shared" si="31"/>
        <v>0</v>
      </c>
      <c r="H129" s="90">
        <f t="shared" si="29"/>
        <v>221.73320713144133</v>
      </c>
      <c r="I129" s="132">
        <f>SUM(I121:I128)</f>
        <v>14290040</v>
      </c>
    </row>
    <row r="130" spans="1:9" ht="18.75" thickBot="1" x14ac:dyDescent="0.3">
      <c r="A130" s="146"/>
      <c r="B130" s="147"/>
      <c r="C130" s="147"/>
      <c r="D130" s="147"/>
      <c r="E130" s="147"/>
      <c r="F130" s="147"/>
      <c r="G130" s="147"/>
      <c r="H130" s="148"/>
      <c r="I130" s="147"/>
    </row>
    <row r="131" spans="1:9" ht="18.75" thickBot="1" x14ac:dyDescent="0.3">
      <c r="A131" s="177" t="s">
        <v>114</v>
      </c>
      <c r="B131" s="133">
        <f t="shared" ref="B131:I131" si="32">SUM(B129+B118+B101+B89+B76+B67+B57+B47+B32+B16)</f>
        <v>671199</v>
      </c>
      <c r="C131" s="133">
        <f t="shared" si="32"/>
        <v>1331537</v>
      </c>
      <c r="D131" s="133">
        <f t="shared" si="32"/>
        <v>151915831</v>
      </c>
      <c r="E131" s="133">
        <f t="shared" si="32"/>
        <v>0</v>
      </c>
      <c r="F131" s="133">
        <f t="shared" si="32"/>
        <v>0</v>
      </c>
      <c r="G131" s="133">
        <f t="shared" si="32"/>
        <v>0</v>
      </c>
      <c r="H131" s="133">
        <f>D131/B131</f>
        <v>226.33500794846239</v>
      </c>
      <c r="I131" s="132">
        <f t="shared" si="32"/>
        <v>151915831</v>
      </c>
    </row>
    <row r="134" spans="1:9" x14ac:dyDescent="0.2">
      <c r="B134" s="180"/>
    </row>
  </sheetData>
  <mergeCells count="5">
    <mergeCell ref="C5:F5"/>
    <mergeCell ref="C2:F2"/>
    <mergeCell ref="C3:F3"/>
    <mergeCell ref="D1:F1"/>
    <mergeCell ref="C4:F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S14"/>
  <sheetViews>
    <sheetView topLeftCell="C1" workbookViewId="0">
      <selection activeCell="J17" sqref="J17"/>
    </sheetView>
  </sheetViews>
  <sheetFormatPr defaultRowHeight="15" x14ac:dyDescent="0.25"/>
  <cols>
    <col min="5" max="5" width="11.140625" customWidth="1"/>
    <col min="7" max="7" width="11.42578125" customWidth="1"/>
    <col min="8" max="8" width="11.5703125" customWidth="1"/>
    <col min="9" max="9" width="11.28515625" customWidth="1"/>
    <col min="14" max="14" width="12.42578125" customWidth="1"/>
    <col min="19" max="19" width="11.28515625" customWidth="1"/>
  </cols>
  <sheetData>
    <row r="1" spans="2:19" ht="15.75" thickBot="1" x14ac:dyDescent="0.3"/>
    <row r="2" spans="2:19" ht="15" customHeight="1" x14ac:dyDescent="0.25">
      <c r="C2" s="619" t="s">
        <v>175</v>
      </c>
      <c r="D2" s="621" t="s">
        <v>176</v>
      </c>
      <c r="E2" s="623" t="s">
        <v>177</v>
      </c>
      <c r="F2" s="504"/>
      <c r="G2" s="619" t="s">
        <v>178</v>
      </c>
      <c r="H2" s="621" t="s">
        <v>179</v>
      </c>
      <c r="I2" s="623" t="s">
        <v>180</v>
      </c>
      <c r="L2" s="628" t="s">
        <v>181</v>
      </c>
      <c r="M2" s="630" t="s">
        <v>182</v>
      </c>
      <c r="N2" s="617" t="s">
        <v>183</v>
      </c>
      <c r="Q2" s="628" t="s">
        <v>185</v>
      </c>
      <c r="R2" s="630" t="s">
        <v>186</v>
      </c>
      <c r="S2" s="617" t="s">
        <v>187</v>
      </c>
    </row>
    <row r="3" spans="2:19" ht="15.75" thickBot="1" x14ac:dyDescent="0.3">
      <c r="C3" s="620"/>
      <c r="D3" s="622"/>
      <c r="E3" s="624"/>
      <c r="F3" s="504"/>
      <c r="G3" s="625"/>
      <c r="H3" s="626"/>
      <c r="I3" s="627"/>
      <c r="L3" s="629"/>
      <c r="M3" s="631"/>
      <c r="N3" s="618"/>
      <c r="Q3" s="629"/>
      <c r="R3" s="631"/>
      <c r="S3" s="618"/>
    </row>
    <row r="4" spans="2:19" x14ac:dyDescent="0.25">
      <c r="B4" s="505" t="s">
        <v>7</v>
      </c>
      <c r="C4" s="506">
        <v>52773.125</v>
      </c>
      <c r="D4" s="507">
        <v>105418.75</v>
      </c>
      <c r="E4" s="508">
        <v>12072710.75</v>
      </c>
      <c r="G4" s="509">
        <v>52807.666666666657</v>
      </c>
      <c r="H4" s="510">
        <v>105804.33333333333</v>
      </c>
      <c r="I4" s="511">
        <v>11880426.333333334</v>
      </c>
      <c r="K4" s="505" t="s">
        <v>7</v>
      </c>
      <c r="L4" s="506">
        <v>52580.666666666664</v>
      </c>
      <c r="M4" s="440">
        <v>104526.66666666666</v>
      </c>
      <c r="N4" s="441">
        <v>12367989.333333332</v>
      </c>
      <c r="P4" s="459" t="s">
        <v>7</v>
      </c>
      <c r="Q4" s="476">
        <f>'Trimestre Jul-Sep'!B16</f>
        <v>52578.666666666672</v>
      </c>
      <c r="R4" s="440">
        <f>'Trimestre Jul-Sep'!C16</f>
        <v>103844</v>
      </c>
      <c r="S4" s="533">
        <f>'Trimestre Jul-Sep'!D16</f>
        <v>13368592.333333332</v>
      </c>
    </row>
    <row r="5" spans="2:19" x14ac:dyDescent="0.25">
      <c r="B5" s="512" t="s">
        <v>19</v>
      </c>
      <c r="C5" s="509">
        <v>89893.222222222234</v>
      </c>
      <c r="D5" s="510">
        <v>175408.55555555556</v>
      </c>
      <c r="E5" s="511">
        <v>20182245.333333332</v>
      </c>
      <c r="G5" s="509">
        <v>89880</v>
      </c>
      <c r="H5" s="510">
        <v>175791.66666666666</v>
      </c>
      <c r="I5" s="511">
        <v>19806783.333333336</v>
      </c>
      <c r="K5" s="512" t="s">
        <v>19</v>
      </c>
      <c r="L5" s="509">
        <v>89583.333333333343</v>
      </c>
      <c r="M5" s="510">
        <v>174138.99999999997</v>
      </c>
      <c r="N5" s="511">
        <v>20690346</v>
      </c>
      <c r="P5" s="454" t="s">
        <v>19</v>
      </c>
      <c r="Q5" s="477">
        <f>'Trimestre Jul-Sep'!B32</f>
        <v>89755.666666666672</v>
      </c>
      <c r="R5" s="442">
        <f>'Trimestre Jul-Sep'!C32</f>
        <v>173359</v>
      </c>
      <c r="S5" s="534">
        <f>'Trimestre Jul-Sep'!D32</f>
        <v>29362338.000000004</v>
      </c>
    </row>
    <row r="6" spans="2:19" x14ac:dyDescent="0.25">
      <c r="B6" s="512" t="s">
        <v>149</v>
      </c>
      <c r="C6" s="509">
        <v>95480</v>
      </c>
      <c r="D6" s="510">
        <v>202551.875</v>
      </c>
      <c r="E6" s="511">
        <v>21648078.625</v>
      </c>
      <c r="G6" s="509">
        <v>95077.333333333343</v>
      </c>
      <c r="H6" s="510">
        <v>221807.66666666666</v>
      </c>
      <c r="I6" s="511">
        <v>21183647.333333332</v>
      </c>
      <c r="K6" s="512" t="s">
        <v>149</v>
      </c>
      <c r="L6" s="509">
        <v>95743.666666666672</v>
      </c>
      <c r="M6" s="510">
        <v>190457</v>
      </c>
      <c r="N6" s="511">
        <v>22337619.666666668</v>
      </c>
      <c r="P6" s="454" t="s">
        <v>149</v>
      </c>
      <c r="Q6" s="477">
        <f>'Trimestre Jul-Sep'!B48</f>
        <v>95969.999999999985</v>
      </c>
      <c r="R6" s="442">
        <f>'Trimestre Jul-Sep'!C48</f>
        <v>189581</v>
      </c>
      <c r="S6" s="534">
        <f>'Trimestre Jul-Sep'!D48</f>
        <v>24198904.666666664</v>
      </c>
    </row>
    <row r="7" spans="2:19" x14ac:dyDescent="0.25">
      <c r="B7" s="512" t="s">
        <v>49</v>
      </c>
      <c r="C7" s="509">
        <v>64224.75</v>
      </c>
      <c r="D7" s="510">
        <v>125042</v>
      </c>
      <c r="E7" s="511">
        <v>14251375.25</v>
      </c>
      <c r="G7" s="509">
        <v>64160.333333333343</v>
      </c>
      <c r="H7" s="510">
        <v>125235.66666666667</v>
      </c>
      <c r="I7" s="511">
        <v>13997760.333333332</v>
      </c>
      <c r="K7" s="512" t="s">
        <v>49</v>
      </c>
      <c r="L7" s="509">
        <v>64182.666666666672</v>
      </c>
      <c r="M7" s="510">
        <v>124393.33333333334</v>
      </c>
      <c r="N7" s="511">
        <v>14657438.333333334</v>
      </c>
      <c r="P7" s="454" t="s">
        <v>49</v>
      </c>
      <c r="Q7" s="477">
        <f>('Jul 15'!B56+'Ago 15'!B56+'Sep 15'!B56)/3</f>
        <v>64068</v>
      </c>
      <c r="R7" s="442">
        <f>('Jul 15'!C56+'Ago 15'!C56+'Sep 15'!C56)/3</f>
        <v>123544.66666666667</v>
      </c>
      <c r="S7" s="534">
        <f>('Jul 15'!D56+'Ago 15'!D56+'Sep 15'!D56)/3</f>
        <v>15835222.666666666</v>
      </c>
    </row>
    <row r="8" spans="2:19" x14ac:dyDescent="0.25">
      <c r="B8" s="512" t="s">
        <v>57</v>
      </c>
      <c r="C8" s="509">
        <v>58704.125</v>
      </c>
      <c r="D8" s="510">
        <v>116108.875</v>
      </c>
      <c r="E8" s="511">
        <v>13167448.875</v>
      </c>
      <c r="G8" s="509">
        <v>58333.333333333328</v>
      </c>
      <c r="H8" s="510">
        <v>115697.33333333334</v>
      </c>
      <c r="I8" s="511">
        <v>12870255.333333332</v>
      </c>
      <c r="K8" s="512" t="s">
        <v>57</v>
      </c>
      <c r="L8" s="509">
        <v>58896</v>
      </c>
      <c r="M8" s="510">
        <v>115940.66666666667</v>
      </c>
      <c r="N8" s="511">
        <v>13589082.666666666</v>
      </c>
      <c r="P8" s="454" t="s">
        <v>57</v>
      </c>
      <c r="Q8" s="477">
        <f>('Jul 15'!B66+'Ago 15'!B66+'Sep 15'!B66)/3</f>
        <v>58709.666666666664</v>
      </c>
      <c r="R8" s="442">
        <f>('Jul 15'!C66+'Ago 15'!C66+'Sep 15'!C66)/3</f>
        <v>114885.33333333333</v>
      </c>
      <c r="S8" s="534">
        <f>('Jul 15'!D66+'Ago 15'!D66+'Sep 15'!D66)/3</f>
        <v>14642379.333333334</v>
      </c>
    </row>
    <row r="9" spans="2:19" x14ac:dyDescent="0.25">
      <c r="B9" s="512" t="s">
        <v>65</v>
      </c>
      <c r="C9" s="509">
        <v>35008.625</v>
      </c>
      <c r="D9" s="510">
        <v>68545</v>
      </c>
      <c r="E9" s="511">
        <v>7780604.875</v>
      </c>
      <c r="G9" s="509">
        <v>34971.666666666672</v>
      </c>
      <c r="H9" s="510">
        <v>68630.333333333328</v>
      </c>
      <c r="I9" s="511">
        <v>7629306.0000000009</v>
      </c>
      <c r="K9" s="512" t="s">
        <v>65</v>
      </c>
      <c r="L9" s="509">
        <v>35050.666666666672</v>
      </c>
      <c r="M9" s="510">
        <v>68277.333333333343</v>
      </c>
      <c r="N9" s="511">
        <v>8021522.666666667</v>
      </c>
      <c r="P9" s="454" t="s">
        <v>65</v>
      </c>
      <c r="Q9" s="477">
        <f>('Jul 15'!B75+'Ago 15'!B75+'Sep 15'!B75)/3</f>
        <v>35005</v>
      </c>
      <c r="R9" s="442">
        <f>('Jul 15'!C75+'Ago 15'!C75+'Sep 15'!C75)/3</f>
        <v>67753.333333333328</v>
      </c>
      <c r="S9" s="534">
        <f>('Jul 15'!D75+'Ago 15'!D75+'Sep 15'!D75)/3</f>
        <v>8656475.666666666</v>
      </c>
    </row>
    <row r="10" spans="2:19" x14ac:dyDescent="0.25">
      <c r="B10" s="512" t="s">
        <v>71</v>
      </c>
      <c r="C10" s="509">
        <v>56719.75</v>
      </c>
      <c r="D10" s="510">
        <v>109292.875</v>
      </c>
      <c r="E10" s="511">
        <v>12398273</v>
      </c>
      <c r="G10" s="509">
        <v>56672.333333333343</v>
      </c>
      <c r="H10" s="510">
        <v>109359.99999999999</v>
      </c>
      <c r="I10" s="511">
        <v>12243513.333333336</v>
      </c>
      <c r="K10" s="512" t="s">
        <v>71</v>
      </c>
      <c r="L10" s="509">
        <v>56471.999999999993</v>
      </c>
      <c r="M10" s="510">
        <v>108445.33333333333</v>
      </c>
      <c r="N10" s="511">
        <v>12582386.666666666</v>
      </c>
      <c r="P10" s="454" t="s">
        <v>71</v>
      </c>
      <c r="Q10" s="477">
        <f>('Jul 15'!B88+'Ago 15'!B88+'Sep 15'!B88)/3</f>
        <v>56292</v>
      </c>
      <c r="R10" s="442">
        <f>('Jul 15'!C88+'Ago 15'!C88+'Sep 15'!C88)/3</f>
        <v>107662.33333333333</v>
      </c>
      <c r="S10" s="534">
        <f>('Jul 15'!D88+'Ago 15'!D88+'Sep 15'!D88)/3</f>
        <v>13806889.666666666</v>
      </c>
    </row>
    <row r="11" spans="2:19" x14ac:dyDescent="0.25">
      <c r="B11" s="512" t="s">
        <v>150</v>
      </c>
      <c r="C11" s="509">
        <v>55565.625</v>
      </c>
      <c r="D11" s="510">
        <v>109193.375</v>
      </c>
      <c r="E11" s="511">
        <v>14551002.75</v>
      </c>
      <c r="G11" s="509">
        <v>55486.666666666672</v>
      </c>
      <c r="H11" s="510">
        <v>109359</v>
      </c>
      <c r="I11" s="511">
        <v>12281143.333333334</v>
      </c>
      <c r="K11" s="512" t="s">
        <v>150</v>
      </c>
      <c r="L11" s="509">
        <v>55507.999999999993</v>
      </c>
      <c r="M11" s="510">
        <v>108571.99999999999</v>
      </c>
      <c r="N11" s="511">
        <v>12846307.666666666</v>
      </c>
      <c r="P11" s="454" t="s">
        <v>150</v>
      </c>
      <c r="Q11" s="477">
        <f>('Jul 15'!B100+'Ago 15'!B100+'Sep 15'!B100)/3</f>
        <v>55313.333333333336</v>
      </c>
      <c r="R11" s="442">
        <f>('Jul 15'!C100+'Ago 15'!C100+'Sep 15'!C100)/3</f>
        <v>107529</v>
      </c>
      <c r="S11" s="534">
        <f>('Jul 15'!D100+'Ago 15'!D100+'Sep 15'!D100)/3</f>
        <v>13832932.333333334</v>
      </c>
    </row>
    <row r="12" spans="2:19" x14ac:dyDescent="0.25">
      <c r="B12" s="512" t="s">
        <v>90</v>
      </c>
      <c r="C12" s="509">
        <v>95298.75</v>
      </c>
      <c r="D12" s="510">
        <v>197275.125</v>
      </c>
      <c r="E12" s="511">
        <v>22548765.875</v>
      </c>
      <c r="G12" s="509">
        <v>95165.333333333328</v>
      </c>
      <c r="H12" s="510">
        <v>197517.33333333334</v>
      </c>
      <c r="I12" s="511">
        <v>22135512.666666664</v>
      </c>
      <c r="K12" s="512" t="s">
        <v>90</v>
      </c>
      <c r="L12" s="509">
        <v>95280.666666666672</v>
      </c>
      <c r="M12" s="510">
        <v>196226.66666666666</v>
      </c>
      <c r="N12" s="511">
        <v>23190457.666666664</v>
      </c>
      <c r="P12" s="454" t="s">
        <v>90</v>
      </c>
      <c r="Q12" s="477">
        <f>('Jul 15'!B117+'Ago 15'!B117+'Sep 15'!B117)/3</f>
        <v>95289</v>
      </c>
      <c r="R12" s="442">
        <f>('Jul 15'!C117+'Ago 15'!C117+'Sep 15'!C117)/3</f>
        <v>194763.66666666666</v>
      </c>
      <c r="S12" s="534">
        <f>('Jul 15'!D117+'Ago 15'!D117+'Sep 15'!D117)/3</f>
        <v>25046190.333333332</v>
      </c>
    </row>
    <row r="13" spans="2:19" ht="15.75" thickBot="1" x14ac:dyDescent="0.3">
      <c r="B13" s="513" t="s">
        <v>105</v>
      </c>
      <c r="C13" s="514">
        <v>64095.125</v>
      </c>
      <c r="D13" s="515">
        <v>123686.875</v>
      </c>
      <c r="E13" s="516">
        <v>14181699.75</v>
      </c>
      <c r="G13" s="517">
        <v>63807.000000000007</v>
      </c>
      <c r="H13" s="518">
        <v>123430.33333333333</v>
      </c>
      <c r="I13" s="519">
        <v>13878974.666666666</v>
      </c>
      <c r="K13" s="513" t="s">
        <v>105</v>
      </c>
      <c r="L13" s="514">
        <v>64273.666666666672</v>
      </c>
      <c r="M13" s="515">
        <v>123543.66666666666</v>
      </c>
      <c r="N13" s="516">
        <v>14641763.666666666</v>
      </c>
      <c r="P13" s="455" t="s">
        <v>105</v>
      </c>
      <c r="Q13" s="479">
        <f>('Jul 15'!B128+'Ago 15'!B128+'Sep 15'!B128)/3</f>
        <v>64068.666666666664</v>
      </c>
      <c r="R13" s="444">
        <f>('Jul 15'!C128+'Ago 15'!C128+'Sep 15'!C128)/3</f>
        <v>122639.66666666667</v>
      </c>
      <c r="S13" s="535">
        <f>('Jul 15'!D128+'Ago 15'!D128+'Sep 15'!D128)/3</f>
        <v>15824321.333333334</v>
      </c>
    </row>
    <row r="14" spans="2:19" ht="15.75" thickBot="1" x14ac:dyDescent="0.3">
      <c r="B14" s="487" t="s">
        <v>184</v>
      </c>
      <c r="C14" s="520">
        <f>SUM(C4:C13)</f>
        <v>667763.09722222225</v>
      </c>
      <c r="D14" s="520">
        <f>SUM(D4:D13)</f>
        <v>1332523.3055555555</v>
      </c>
      <c r="E14" s="520">
        <f>SUM(E4:E13)</f>
        <v>152782205.08333331</v>
      </c>
      <c r="F14" s="504"/>
      <c r="G14" s="521">
        <f>SUM(G4:G13)</f>
        <v>666361.66666666674</v>
      </c>
      <c r="H14" s="521">
        <f t="shared" ref="H14:I14" si="0">SUM(H4:H13)</f>
        <v>1352633.6666666665</v>
      </c>
      <c r="I14" s="521">
        <f t="shared" si="0"/>
        <v>147907322.66666666</v>
      </c>
      <c r="K14" s="487" t="s">
        <v>184</v>
      </c>
      <c r="L14" s="520">
        <f>SUM(L4:L13)</f>
        <v>667571.33333333337</v>
      </c>
      <c r="M14" s="520">
        <f t="shared" ref="M14:N14" si="1">SUM(M4:M13)</f>
        <v>1314521.6666666667</v>
      </c>
      <c r="N14" s="520">
        <f t="shared" si="1"/>
        <v>154924914.33333334</v>
      </c>
      <c r="P14" s="487" t="s">
        <v>184</v>
      </c>
      <c r="Q14" s="522">
        <f>SUM(Q4:Q13)</f>
        <v>667049.99999999988</v>
      </c>
      <c r="R14" s="522">
        <f t="shared" ref="R14:S14" si="2">SUM(R4:R13)</f>
        <v>1305562.0000000002</v>
      </c>
      <c r="S14" s="522">
        <f t="shared" si="2"/>
        <v>174574246.33333334</v>
      </c>
    </row>
  </sheetData>
  <mergeCells count="12">
    <mergeCell ref="S2:S3"/>
    <mergeCell ref="C2:C3"/>
    <mergeCell ref="D2:D3"/>
    <mergeCell ref="E2:E3"/>
    <mergeCell ref="G2:G3"/>
    <mergeCell ref="H2:H3"/>
    <mergeCell ref="I2:I3"/>
    <mergeCell ref="L2:L3"/>
    <mergeCell ref="M2:M3"/>
    <mergeCell ref="N2:N3"/>
    <mergeCell ref="Q2:Q3"/>
    <mergeCell ref="R2:R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34"/>
  <sheetViews>
    <sheetView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R9" sqref="R9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6.28515625" style="33" customWidth="1"/>
    <col min="4" max="4" width="16.5703125" style="33" customWidth="1"/>
    <col min="5" max="5" width="19.7109375" style="33" customWidth="1"/>
    <col min="6" max="6" width="15.7109375" style="33" bestFit="1" customWidth="1"/>
    <col min="7" max="7" width="8.42578125" style="33" bestFit="1" customWidth="1"/>
    <col min="8" max="8" width="13.5703125" style="33" bestFit="1" customWidth="1"/>
    <col min="9" max="9" width="16.7109375" style="33" bestFit="1" customWidth="1"/>
    <col min="10" max="11" width="11.28515625" style="33" bestFit="1" customWidth="1"/>
    <col min="12" max="13" width="12.28515625" style="33" bestFit="1" customWidth="1"/>
    <col min="14" max="14" width="6.5703125" style="33" bestFit="1" customWidth="1"/>
    <col min="15" max="252" width="9.140625" style="33"/>
    <col min="253" max="253" width="18.7109375" style="33" bestFit="1" customWidth="1"/>
    <col min="254" max="254" width="9.140625" style="33"/>
    <col min="255" max="255" width="10.28515625" style="33" customWidth="1"/>
    <col min="256" max="256" width="12.7109375" style="33" bestFit="1" customWidth="1"/>
    <col min="257" max="257" width="10.85546875" style="33" customWidth="1"/>
    <col min="258" max="258" width="19.140625" style="33" bestFit="1" customWidth="1"/>
    <col min="259" max="259" width="9.140625" style="33"/>
    <col min="260" max="260" width="9.42578125" style="33" customWidth="1"/>
    <col min="261" max="261" width="11.140625" style="33" customWidth="1"/>
    <col min="262" max="262" width="10.42578125" style="33" bestFit="1" customWidth="1"/>
    <col min="263" max="263" width="19.140625" style="33" bestFit="1" customWidth="1"/>
    <col min="264" max="264" width="9.140625" style="33"/>
    <col min="265" max="265" width="9.5703125" style="33" customWidth="1"/>
    <col min="266" max="266" width="9.140625" style="33"/>
    <col min="267" max="267" width="10.42578125" style="33" bestFit="1" customWidth="1"/>
    <col min="268" max="508" width="9.140625" style="33"/>
    <col min="509" max="509" width="18.7109375" style="33" bestFit="1" customWidth="1"/>
    <col min="510" max="510" width="9.140625" style="33"/>
    <col min="511" max="511" width="10.28515625" style="33" customWidth="1"/>
    <col min="512" max="512" width="12.7109375" style="33" bestFit="1" customWidth="1"/>
    <col min="513" max="513" width="10.85546875" style="33" customWidth="1"/>
    <col min="514" max="514" width="19.140625" style="33" bestFit="1" customWidth="1"/>
    <col min="515" max="515" width="9.140625" style="33"/>
    <col min="516" max="516" width="9.42578125" style="33" customWidth="1"/>
    <col min="517" max="517" width="11.140625" style="33" customWidth="1"/>
    <col min="518" max="518" width="10.42578125" style="33" bestFit="1" customWidth="1"/>
    <col min="519" max="519" width="19.140625" style="33" bestFit="1" customWidth="1"/>
    <col min="520" max="520" width="9.140625" style="33"/>
    <col min="521" max="521" width="9.5703125" style="33" customWidth="1"/>
    <col min="522" max="522" width="9.140625" style="33"/>
    <col min="523" max="523" width="10.42578125" style="33" bestFit="1" customWidth="1"/>
    <col min="524" max="764" width="9.140625" style="33"/>
    <col min="765" max="765" width="18.7109375" style="33" bestFit="1" customWidth="1"/>
    <col min="766" max="766" width="9.140625" style="33"/>
    <col min="767" max="767" width="10.28515625" style="33" customWidth="1"/>
    <col min="768" max="768" width="12.7109375" style="33" bestFit="1" customWidth="1"/>
    <col min="769" max="769" width="10.85546875" style="33" customWidth="1"/>
    <col min="770" max="770" width="19.140625" style="33" bestFit="1" customWidth="1"/>
    <col min="771" max="771" width="9.140625" style="33"/>
    <col min="772" max="772" width="9.42578125" style="33" customWidth="1"/>
    <col min="773" max="773" width="11.140625" style="33" customWidth="1"/>
    <col min="774" max="774" width="10.42578125" style="33" bestFit="1" customWidth="1"/>
    <col min="775" max="775" width="19.140625" style="33" bestFit="1" customWidth="1"/>
    <col min="776" max="776" width="9.140625" style="33"/>
    <col min="777" max="777" width="9.5703125" style="33" customWidth="1"/>
    <col min="778" max="778" width="9.140625" style="33"/>
    <col min="779" max="779" width="10.42578125" style="33" bestFit="1" customWidth="1"/>
    <col min="780" max="1020" width="9.140625" style="33"/>
    <col min="1021" max="1021" width="18.7109375" style="33" bestFit="1" customWidth="1"/>
    <col min="1022" max="1022" width="9.140625" style="33"/>
    <col min="1023" max="1023" width="10.28515625" style="33" customWidth="1"/>
    <col min="1024" max="1024" width="12.7109375" style="33" bestFit="1" customWidth="1"/>
    <col min="1025" max="1025" width="10.85546875" style="33" customWidth="1"/>
    <col min="1026" max="1026" width="19.140625" style="33" bestFit="1" customWidth="1"/>
    <col min="1027" max="1027" width="9.140625" style="33"/>
    <col min="1028" max="1028" width="9.42578125" style="33" customWidth="1"/>
    <col min="1029" max="1029" width="11.140625" style="33" customWidth="1"/>
    <col min="1030" max="1030" width="10.42578125" style="33" bestFit="1" customWidth="1"/>
    <col min="1031" max="1031" width="19.140625" style="33" bestFit="1" customWidth="1"/>
    <col min="1032" max="1032" width="9.140625" style="33"/>
    <col min="1033" max="1033" width="9.5703125" style="33" customWidth="1"/>
    <col min="1034" max="1034" width="9.140625" style="33"/>
    <col min="1035" max="1035" width="10.42578125" style="33" bestFit="1" customWidth="1"/>
    <col min="1036" max="1276" width="9.140625" style="33"/>
    <col min="1277" max="1277" width="18.7109375" style="33" bestFit="1" customWidth="1"/>
    <col min="1278" max="1278" width="9.140625" style="33"/>
    <col min="1279" max="1279" width="10.28515625" style="33" customWidth="1"/>
    <col min="1280" max="1280" width="12.7109375" style="33" bestFit="1" customWidth="1"/>
    <col min="1281" max="1281" width="10.85546875" style="33" customWidth="1"/>
    <col min="1282" max="1282" width="19.140625" style="33" bestFit="1" customWidth="1"/>
    <col min="1283" max="1283" width="9.140625" style="33"/>
    <col min="1284" max="1284" width="9.42578125" style="33" customWidth="1"/>
    <col min="1285" max="1285" width="11.140625" style="33" customWidth="1"/>
    <col min="1286" max="1286" width="10.42578125" style="33" bestFit="1" customWidth="1"/>
    <col min="1287" max="1287" width="19.140625" style="33" bestFit="1" customWidth="1"/>
    <col min="1288" max="1288" width="9.140625" style="33"/>
    <col min="1289" max="1289" width="9.5703125" style="33" customWidth="1"/>
    <col min="1290" max="1290" width="9.140625" style="33"/>
    <col min="1291" max="1291" width="10.42578125" style="33" bestFit="1" customWidth="1"/>
    <col min="1292" max="1532" width="9.140625" style="33"/>
    <col min="1533" max="1533" width="18.7109375" style="33" bestFit="1" customWidth="1"/>
    <col min="1534" max="1534" width="9.140625" style="33"/>
    <col min="1535" max="1535" width="10.28515625" style="33" customWidth="1"/>
    <col min="1536" max="1536" width="12.7109375" style="33" bestFit="1" customWidth="1"/>
    <col min="1537" max="1537" width="10.85546875" style="33" customWidth="1"/>
    <col min="1538" max="1538" width="19.140625" style="33" bestFit="1" customWidth="1"/>
    <col min="1539" max="1539" width="9.140625" style="33"/>
    <col min="1540" max="1540" width="9.42578125" style="33" customWidth="1"/>
    <col min="1541" max="1541" width="11.140625" style="33" customWidth="1"/>
    <col min="1542" max="1542" width="10.42578125" style="33" bestFit="1" customWidth="1"/>
    <col min="1543" max="1543" width="19.140625" style="33" bestFit="1" customWidth="1"/>
    <col min="1544" max="1544" width="9.140625" style="33"/>
    <col min="1545" max="1545" width="9.5703125" style="33" customWidth="1"/>
    <col min="1546" max="1546" width="9.140625" style="33"/>
    <col min="1547" max="1547" width="10.42578125" style="33" bestFit="1" customWidth="1"/>
    <col min="1548" max="1788" width="9.140625" style="33"/>
    <col min="1789" max="1789" width="18.7109375" style="33" bestFit="1" customWidth="1"/>
    <col min="1790" max="1790" width="9.140625" style="33"/>
    <col min="1791" max="1791" width="10.28515625" style="33" customWidth="1"/>
    <col min="1792" max="1792" width="12.7109375" style="33" bestFit="1" customWidth="1"/>
    <col min="1793" max="1793" width="10.85546875" style="33" customWidth="1"/>
    <col min="1794" max="1794" width="19.140625" style="33" bestFit="1" customWidth="1"/>
    <col min="1795" max="1795" width="9.140625" style="33"/>
    <col min="1796" max="1796" width="9.42578125" style="33" customWidth="1"/>
    <col min="1797" max="1797" width="11.140625" style="33" customWidth="1"/>
    <col min="1798" max="1798" width="10.42578125" style="33" bestFit="1" customWidth="1"/>
    <col min="1799" max="1799" width="19.140625" style="33" bestFit="1" customWidth="1"/>
    <col min="1800" max="1800" width="9.140625" style="33"/>
    <col min="1801" max="1801" width="9.5703125" style="33" customWidth="1"/>
    <col min="1802" max="1802" width="9.140625" style="33"/>
    <col min="1803" max="1803" width="10.42578125" style="33" bestFit="1" customWidth="1"/>
    <col min="1804" max="2044" width="9.140625" style="33"/>
    <col min="2045" max="2045" width="18.7109375" style="33" bestFit="1" customWidth="1"/>
    <col min="2046" max="2046" width="9.140625" style="33"/>
    <col min="2047" max="2047" width="10.28515625" style="33" customWidth="1"/>
    <col min="2048" max="2048" width="12.7109375" style="33" bestFit="1" customWidth="1"/>
    <col min="2049" max="2049" width="10.85546875" style="33" customWidth="1"/>
    <col min="2050" max="2050" width="19.140625" style="33" bestFit="1" customWidth="1"/>
    <col min="2051" max="2051" width="9.140625" style="33"/>
    <col min="2052" max="2052" width="9.42578125" style="33" customWidth="1"/>
    <col min="2053" max="2053" width="11.140625" style="33" customWidth="1"/>
    <col min="2054" max="2054" width="10.42578125" style="33" bestFit="1" customWidth="1"/>
    <col min="2055" max="2055" width="19.140625" style="33" bestFit="1" customWidth="1"/>
    <col min="2056" max="2056" width="9.140625" style="33"/>
    <col min="2057" max="2057" width="9.5703125" style="33" customWidth="1"/>
    <col min="2058" max="2058" width="9.140625" style="33"/>
    <col min="2059" max="2059" width="10.42578125" style="33" bestFit="1" customWidth="1"/>
    <col min="2060" max="2300" width="9.140625" style="33"/>
    <col min="2301" max="2301" width="18.7109375" style="33" bestFit="1" customWidth="1"/>
    <col min="2302" max="2302" width="9.140625" style="33"/>
    <col min="2303" max="2303" width="10.28515625" style="33" customWidth="1"/>
    <col min="2304" max="2304" width="12.7109375" style="33" bestFit="1" customWidth="1"/>
    <col min="2305" max="2305" width="10.85546875" style="33" customWidth="1"/>
    <col min="2306" max="2306" width="19.140625" style="33" bestFit="1" customWidth="1"/>
    <col min="2307" max="2307" width="9.140625" style="33"/>
    <col min="2308" max="2308" width="9.42578125" style="33" customWidth="1"/>
    <col min="2309" max="2309" width="11.140625" style="33" customWidth="1"/>
    <col min="2310" max="2310" width="10.42578125" style="33" bestFit="1" customWidth="1"/>
    <col min="2311" max="2311" width="19.140625" style="33" bestFit="1" customWidth="1"/>
    <col min="2312" max="2312" width="9.140625" style="33"/>
    <col min="2313" max="2313" width="9.5703125" style="33" customWidth="1"/>
    <col min="2314" max="2314" width="9.140625" style="33"/>
    <col min="2315" max="2315" width="10.42578125" style="33" bestFit="1" customWidth="1"/>
    <col min="2316" max="2556" width="9.140625" style="33"/>
    <col min="2557" max="2557" width="18.7109375" style="33" bestFit="1" customWidth="1"/>
    <col min="2558" max="2558" width="9.140625" style="33"/>
    <col min="2559" max="2559" width="10.28515625" style="33" customWidth="1"/>
    <col min="2560" max="2560" width="12.7109375" style="33" bestFit="1" customWidth="1"/>
    <col min="2561" max="2561" width="10.85546875" style="33" customWidth="1"/>
    <col min="2562" max="2562" width="19.140625" style="33" bestFit="1" customWidth="1"/>
    <col min="2563" max="2563" width="9.140625" style="33"/>
    <col min="2564" max="2564" width="9.42578125" style="33" customWidth="1"/>
    <col min="2565" max="2565" width="11.140625" style="33" customWidth="1"/>
    <col min="2566" max="2566" width="10.42578125" style="33" bestFit="1" customWidth="1"/>
    <col min="2567" max="2567" width="19.140625" style="33" bestFit="1" customWidth="1"/>
    <col min="2568" max="2568" width="9.140625" style="33"/>
    <col min="2569" max="2569" width="9.5703125" style="33" customWidth="1"/>
    <col min="2570" max="2570" width="9.140625" style="33"/>
    <col min="2571" max="2571" width="10.42578125" style="33" bestFit="1" customWidth="1"/>
    <col min="2572" max="2812" width="9.140625" style="33"/>
    <col min="2813" max="2813" width="18.7109375" style="33" bestFit="1" customWidth="1"/>
    <col min="2814" max="2814" width="9.140625" style="33"/>
    <col min="2815" max="2815" width="10.28515625" style="33" customWidth="1"/>
    <col min="2816" max="2816" width="12.7109375" style="33" bestFit="1" customWidth="1"/>
    <col min="2817" max="2817" width="10.85546875" style="33" customWidth="1"/>
    <col min="2818" max="2818" width="19.140625" style="33" bestFit="1" customWidth="1"/>
    <col min="2819" max="2819" width="9.140625" style="33"/>
    <col min="2820" max="2820" width="9.42578125" style="33" customWidth="1"/>
    <col min="2821" max="2821" width="11.140625" style="33" customWidth="1"/>
    <col min="2822" max="2822" width="10.42578125" style="33" bestFit="1" customWidth="1"/>
    <col min="2823" max="2823" width="19.140625" style="33" bestFit="1" customWidth="1"/>
    <col min="2824" max="2824" width="9.140625" style="33"/>
    <col min="2825" max="2825" width="9.5703125" style="33" customWidth="1"/>
    <col min="2826" max="2826" width="9.140625" style="33"/>
    <col min="2827" max="2827" width="10.42578125" style="33" bestFit="1" customWidth="1"/>
    <col min="2828" max="3068" width="9.140625" style="33"/>
    <col min="3069" max="3069" width="18.7109375" style="33" bestFit="1" customWidth="1"/>
    <col min="3070" max="3070" width="9.140625" style="33"/>
    <col min="3071" max="3071" width="10.28515625" style="33" customWidth="1"/>
    <col min="3072" max="3072" width="12.7109375" style="33" bestFit="1" customWidth="1"/>
    <col min="3073" max="3073" width="10.85546875" style="33" customWidth="1"/>
    <col min="3074" max="3074" width="19.140625" style="33" bestFit="1" customWidth="1"/>
    <col min="3075" max="3075" width="9.140625" style="33"/>
    <col min="3076" max="3076" width="9.42578125" style="33" customWidth="1"/>
    <col min="3077" max="3077" width="11.140625" style="33" customWidth="1"/>
    <col min="3078" max="3078" width="10.42578125" style="33" bestFit="1" customWidth="1"/>
    <col min="3079" max="3079" width="19.140625" style="33" bestFit="1" customWidth="1"/>
    <col min="3080" max="3080" width="9.140625" style="33"/>
    <col min="3081" max="3081" width="9.5703125" style="33" customWidth="1"/>
    <col min="3082" max="3082" width="9.140625" style="33"/>
    <col min="3083" max="3083" width="10.42578125" style="33" bestFit="1" customWidth="1"/>
    <col min="3084" max="3324" width="9.140625" style="33"/>
    <col min="3325" max="3325" width="18.7109375" style="33" bestFit="1" customWidth="1"/>
    <col min="3326" max="3326" width="9.140625" style="33"/>
    <col min="3327" max="3327" width="10.28515625" style="33" customWidth="1"/>
    <col min="3328" max="3328" width="12.7109375" style="33" bestFit="1" customWidth="1"/>
    <col min="3329" max="3329" width="10.85546875" style="33" customWidth="1"/>
    <col min="3330" max="3330" width="19.140625" style="33" bestFit="1" customWidth="1"/>
    <col min="3331" max="3331" width="9.140625" style="33"/>
    <col min="3332" max="3332" width="9.42578125" style="33" customWidth="1"/>
    <col min="3333" max="3333" width="11.140625" style="33" customWidth="1"/>
    <col min="3334" max="3334" width="10.42578125" style="33" bestFit="1" customWidth="1"/>
    <col min="3335" max="3335" width="19.140625" style="33" bestFit="1" customWidth="1"/>
    <col min="3336" max="3336" width="9.140625" style="33"/>
    <col min="3337" max="3337" width="9.5703125" style="33" customWidth="1"/>
    <col min="3338" max="3338" width="9.140625" style="33"/>
    <col min="3339" max="3339" width="10.42578125" style="33" bestFit="1" customWidth="1"/>
    <col min="3340" max="3580" width="9.140625" style="33"/>
    <col min="3581" max="3581" width="18.7109375" style="33" bestFit="1" customWidth="1"/>
    <col min="3582" max="3582" width="9.140625" style="33"/>
    <col min="3583" max="3583" width="10.28515625" style="33" customWidth="1"/>
    <col min="3584" max="3584" width="12.7109375" style="33" bestFit="1" customWidth="1"/>
    <col min="3585" max="3585" width="10.85546875" style="33" customWidth="1"/>
    <col min="3586" max="3586" width="19.140625" style="33" bestFit="1" customWidth="1"/>
    <col min="3587" max="3587" width="9.140625" style="33"/>
    <col min="3588" max="3588" width="9.42578125" style="33" customWidth="1"/>
    <col min="3589" max="3589" width="11.140625" style="33" customWidth="1"/>
    <col min="3590" max="3590" width="10.42578125" style="33" bestFit="1" customWidth="1"/>
    <col min="3591" max="3591" width="19.140625" style="33" bestFit="1" customWidth="1"/>
    <col min="3592" max="3592" width="9.140625" style="33"/>
    <col min="3593" max="3593" width="9.5703125" style="33" customWidth="1"/>
    <col min="3594" max="3594" width="9.140625" style="33"/>
    <col min="3595" max="3595" width="10.42578125" style="33" bestFit="1" customWidth="1"/>
    <col min="3596" max="3836" width="9.140625" style="33"/>
    <col min="3837" max="3837" width="18.7109375" style="33" bestFit="1" customWidth="1"/>
    <col min="3838" max="3838" width="9.140625" style="33"/>
    <col min="3839" max="3839" width="10.28515625" style="33" customWidth="1"/>
    <col min="3840" max="3840" width="12.7109375" style="33" bestFit="1" customWidth="1"/>
    <col min="3841" max="3841" width="10.85546875" style="33" customWidth="1"/>
    <col min="3842" max="3842" width="19.140625" style="33" bestFit="1" customWidth="1"/>
    <col min="3843" max="3843" width="9.140625" style="33"/>
    <col min="3844" max="3844" width="9.42578125" style="33" customWidth="1"/>
    <col min="3845" max="3845" width="11.140625" style="33" customWidth="1"/>
    <col min="3846" max="3846" width="10.42578125" style="33" bestFit="1" customWidth="1"/>
    <col min="3847" max="3847" width="19.140625" style="33" bestFit="1" customWidth="1"/>
    <col min="3848" max="3848" width="9.140625" style="33"/>
    <col min="3849" max="3849" width="9.5703125" style="33" customWidth="1"/>
    <col min="3850" max="3850" width="9.140625" style="33"/>
    <col min="3851" max="3851" width="10.42578125" style="33" bestFit="1" customWidth="1"/>
    <col min="3852" max="4092" width="9.140625" style="33"/>
    <col min="4093" max="4093" width="18.7109375" style="33" bestFit="1" customWidth="1"/>
    <col min="4094" max="4094" width="9.140625" style="33"/>
    <col min="4095" max="4095" width="10.28515625" style="33" customWidth="1"/>
    <col min="4096" max="4096" width="12.7109375" style="33" bestFit="1" customWidth="1"/>
    <col min="4097" max="4097" width="10.85546875" style="33" customWidth="1"/>
    <col min="4098" max="4098" width="19.140625" style="33" bestFit="1" customWidth="1"/>
    <col min="4099" max="4099" width="9.140625" style="33"/>
    <col min="4100" max="4100" width="9.42578125" style="33" customWidth="1"/>
    <col min="4101" max="4101" width="11.140625" style="33" customWidth="1"/>
    <col min="4102" max="4102" width="10.42578125" style="33" bestFit="1" customWidth="1"/>
    <col min="4103" max="4103" width="19.140625" style="33" bestFit="1" customWidth="1"/>
    <col min="4104" max="4104" width="9.140625" style="33"/>
    <col min="4105" max="4105" width="9.5703125" style="33" customWidth="1"/>
    <col min="4106" max="4106" width="9.140625" style="33"/>
    <col min="4107" max="4107" width="10.42578125" style="33" bestFit="1" customWidth="1"/>
    <col min="4108" max="4348" width="9.140625" style="33"/>
    <col min="4349" max="4349" width="18.7109375" style="33" bestFit="1" customWidth="1"/>
    <col min="4350" max="4350" width="9.140625" style="33"/>
    <col min="4351" max="4351" width="10.28515625" style="33" customWidth="1"/>
    <col min="4352" max="4352" width="12.7109375" style="33" bestFit="1" customWidth="1"/>
    <col min="4353" max="4353" width="10.85546875" style="33" customWidth="1"/>
    <col min="4354" max="4354" width="19.140625" style="33" bestFit="1" customWidth="1"/>
    <col min="4355" max="4355" width="9.140625" style="33"/>
    <col min="4356" max="4356" width="9.42578125" style="33" customWidth="1"/>
    <col min="4357" max="4357" width="11.140625" style="33" customWidth="1"/>
    <col min="4358" max="4358" width="10.42578125" style="33" bestFit="1" customWidth="1"/>
    <col min="4359" max="4359" width="19.140625" style="33" bestFit="1" customWidth="1"/>
    <col min="4360" max="4360" width="9.140625" style="33"/>
    <col min="4361" max="4361" width="9.5703125" style="33" customWidth="1"/>
    <col min="4362" max="4362" width="9.140625" style="33"/>
    <col min="4363" max="4363" width="10.42578125" style="33" bestFit="1" customWidth="1"/>
    <col min="4364" max="4604" width="9.140625" style="33"/>
    <col min="4605" max="4605" width="18.7109375" style="33" bestFit="1" customWidth="1"/>
    <col min="4606" max="4606" width="9.140625" style="33"/>
    <col min="4607" max="4607" width="10.28515625" style="33" customWidth="1"/>
    <col min="4608" max="4608" width="12.7109375" style="33" bestFit="1" customWidth="1"/>
    <col min="4609" max="4609" width="10.85546875" style="33" customWidth="1"/>
    <col min="4610" max="4610" width="19.140625" style="33" bestFit="1" customWidth="1"/>
    <col min="4611" max="4611" width="9.140625" style="33"/>
    <col min="4612" max="4612" width="9.42578125" style="33" customWidth="1"/>
    <col min="4613" max="4613" width="11.140625" style="33" customWidth="1"/>
    <col min="4614" max="4614" width="10.42578125" style="33" bestFit="1" customWidth="1"/>
    <col min="4615" max="4615" width="19.140625" style="33" bestFit="1" customWidth="1"/>
    <col min="4616" max="4616" width="9.140625" style="33"/>
    <col min="4617" max="4617" width="9.5703125" style="33" customWidth="1"/>
    <col min="4618" max="4618" width="9.140625" style="33"/>
    <col min="4619" max="4619" width="10.42578125" style="33" bestFit="1" customWidth="1"/>
    <col min="4620" max="4860" width="9.140625" style="33"/>
    <col min="4861" max="4861" width="18.7109375" style="33" bestFit="1" customWidth="1"/>
    <col min="4862" max="4862" width="9.140625" style="33"/>
    <col min="4863" max="4863" width="10.28515625" style="33" customWidth="1"/>
    <col min="4864" max="4864" width="12.7109375" style="33" bestFit="1" customWidth="1"/>
    <col min="4865" max="4865" width="10.85546875" style="33" customWidth="1"/>
    <col min="4866" max="4866" width="19.140625" style="33" bestFit="1" customWidth="1"/>
    <col min="4867" max="4867" width="9.140625" style="33"/>
    <col min="4868" max="4868" width="9.42578125" style="33" customWidth="1"/>
    <col min="4869" max="4869" width="11.140625" style="33" customWidth="1"/>
    <col min="4870" max="4870" width="10.42578125" style="33" bestFit="1" customWidth="1"/>
    <col min="4871" max="4871" width="19.140625" style="33" bestFit="1" customWidth="1"/>
    <col min="4872" max="4872" width="9.140625" style="33"/>
    <col min="4873" max="4873" width="9.5703125" style="33" customWidth="1"/>
    <col min="4874" max="4874" width="9.140625" style="33"/>
    <col min="4875" max="4875" width="10.42578125" style="33" bestFit="1" customWidth="1"/>
    <col min="4876" max="5116" width="9.140625" style="33"/>
    <col min="5117" max="5117" width="18.7109375" style="33" bestFit="1" customWidth="1"/>
    <col min="5118" max="5118" width="9.140625" style="33"/>
    <col min="5119" max="5119" width="10.28515625" style="33" customWidth="1"/>
    <col min="5120" max="5120" width="12.7109375" style="33" bestFit="1" customWidth="1"/>
    <col min="5121" max="5121" width="10.85546875" style="33" customWidth="1"/>
    <col min="5122" max="5122" width="19.140625" style="33" bestFit="1" customWidth="1"/>
    <col min="5123" max="5123" width="9.140625" style="33"/>
    <col min="5124" max="5124" width="9.42578125" style="33" customWidth="1"/>
    <col min="5125" max="5125" width="11.140625" style="33" customWidth="1"/>
    <col min="5126" max="5126" width="10.42578125" style="33" bestFit="1" customWidth="1"/>
    <col min="5127" max="5127" width="19.140625" style="33" bestFit="1" customWidth="1"/>
    <col min="5128" max="5128" width="9.140625" style="33"/>
    <col min="5129" max="5129" width="9.5703125" style="33" customWidth="1"/>
    <col min="5130" max="5130" width="9.140625" style="33"/>
    <col min="5131" max="5131" width="10.42578125" style="33" bestFit="1" customWidth="1"/>
    <col min="5132" max="5372" width="9.140625" style="33"/>
    <col min="5373" max="5373" width="18.7109375" style="33" bestFit="1" customWidth="1"/>
    <col min="5374" max="5374" width="9.140625" style="33"/>
    <col min="5375" max="5375" width="10.28515625" style="33" customWidth="1"/>
    <col min="5376" max="5376" width="12.7109375" style="33" bestFit="1" customWidth="1"/>
    <col min="5377" max="5377" width="10.85546875" style="33" customWidth="1"/>
    <col min="5378" max="5378" width="19.140625" style="33" bestFit="1" customWidth="1"/>
    <col min="5379" max="5379" width="9.140625" style="33"/>
    <col min="5380" max="5380" width="9.42578125" style="33" customWidth="1"/>
    <col min="5381" max="5381" width="11.140625" style="33" customWidth="1"/>
    <col min="5382" max="5382" width="10.42578125" style="33" bestFit="1" customWidth="1"/>
    <col min="5383" max="5383" width="19.140625" style="33" bestFit="1" customWidth="1"/>
    <col min="5384" max="5384" width="9.140625" style="33"/>
    <col min="5385" max="5385" width="9.5703125" style="33" customWidth="1"/>
    <col min="5386" max="5386" width="9.140625" style="33"/>
    <col min="5387" max="5387" width="10.42578125" style="33" bestFit="1" customWidth="1"/>
    <col min="5388" max="5628" width="9.140625" style="33"/>
    <col min="5629" max="5629" width="18.7109375" style="33" bestFit="1" customWidth="1"/>
    <col min="5630" max="5630" width="9.140625" style="33"/>
    <col min="5631" max="5631" width="10.28515625" style="33" customWidth="1"/>
    <col min="5632" max="5632" width="12.7109375" style="33" bestFit="1" customWidth="1"/>
    <col min="5633" max="5633" width="10.85546875" style="33" customWidth="1"/>
    <col min="5634" max="5634" width="19.140625" style="33" bestFit="1" customWidth="1"/>
    <col min="5635" max="5635" width="9.140625" style="33"/>
    <col min="5636" max="5636" width="9.42578125" style="33" customWidth="1"/>
    <col min="5637" max="5637" width="11.140625" style="33" customWidth="1"/>
    <col min="5638" max="5638" width="10.42578125" style="33" bestFit="1" customWidth="1"/>
    <col min="5639" max="5639" width="19.140625" style="33" bestFit="1" customWidth="1"/>
    <col min="5640" max="5640" width="9.140625" style="33"/>
    <col min="5641" max="5641" width="9.5703125" style="33" customWidth="1"/>
    <col min="5642" max="5642" width="9.140625" style="33"/>
    <col min="5643" max="5643" width="10.42578125" style="33" bestFit="1" customWidth="1"/>
    <col min="5644" max="5884" width="9.140625" style="33"/>
    <col min="5885" max="5885" width="18.7109375" style="33" bestFit="1" customWidth="1"/>
    <col min="5886" max="5886" width="9.140625" style="33"/>
    <col min="5887" max="5887" width="10.28515625" style="33" customWidth="1"/>
    <col min="5888" max="5888" width="12.7109375" style="33" bestFit="1" customWidth="1"/>
    <col min="5889" max="5889" width="10.85546875" style="33" customWidth="1"/>
    <col min="5890" max="5890" width="19.140625" style="33" bestFit="1" customWidth="1"/>
    <col min="5891" max="5891" width="9.140625" style="33"/>
    <col min="5892" max="5892" width="9.42578125" style="33" customWidth="1"/>
    <col min="5893" max="5893" width="11.140625" style="33" customWidth="1"/>
    <col min="5894" max="5894" width="10.42578125" style="33" bestFit="1" customWidth="1"/>
    <col min="5895" max="5895" width="19.140625" style="33" bestFit="1" customWidth="1"/>
    <col min="5896" max="5896" width="9.140625" style="33"/>
    <col min="5897" max="5897" width="9.5703125" style="33" customWidth="1"/>
    <col min="5898" max="5898" width="9.140625" style="33"/>
    <col min="5899" max="5899" width="10.42578125" style="33" bestFit="1" customWidth="1"/>
    <col min="5900" max="6140" width="9.140625" style="33"/>
    <col min="6141" max="6141" width="18.7109375" style="33" bestFit="1" customWidth="1"/>
    <col min="6142" max="6142" width="9.140625" style="33"/>
    <col min="6143" max="6143" width="10.28515625" style="33" customWidth="1"/>
    <col min="6144" max="6144" width="12.7109375" style="33" bestFit="1" customWidth="1"/>
    <col min="6145" max="6145" width="10.85546875" style="33" customWidth="1"/>
    <col min="6146" max="6146" width="19.140625" style="33" bestFit="1" customWidth="1"/>
    <col min="6147" max="6147" width="9.140625" style="33"/>
    <col min="6148" max="6148" width="9.42578125" style="33" customWidth="1"/>
    <col min="6149" max="6149" width="11.140625" style="33" customWidth="1"/>
    <col min="6150" max="6150" width="10.42578125" style="33" bestFit="1" customWidth="1"/>
    <col min="6151" max="6151" width="19.140625" style="33" bestFit="1" customWidth="1"/>
    <col min="6152" max="6152" width="9.140625" style="33"/>
    <col min="6153" max="6153" width="9.5703125" style="33" customWidth="1"/>
    <col min="6154" max="6154" width="9.140625" style="33"/>
    <col min="6155" max="6155" width="10.42578125" style="33" bestFit="1" customWidth="1"/>
    <col min="6156" max="6396" width="9.140625" style="33"/>
    <col min="6397" max="6397" width="18.7109375" style="33" bestFit="1" customWidth="1"/>
    <col min="6398" max="6398" width="9.140625" style="33"/>
    <col min="6399" max="6399" width="10.28515625" style="33" customWidth="1"/>
    <col min="6400" max="6400" width="12.7109375" style="33" bestFit="1" customWidth="1"/>
    <col min="6401" max="6401" width="10.85546875" style="33" customWidth="1"/>
    <col min="6402" max="6402" width="19.140625" style="33" bestFit="1" customWidth="1"/>
    <col min="6403" max="6403" width="9.140625" style="33"/>
    <col min="6404" max="6404" width="9.42578125" style="33" customWidth="1"/>
    <col min="6405" max="6405" width="11.140625" style="33" customWidth="1"/>
    <col min="6406" max="6406" width="10.42578125" style="33" bestFit="1" customWidth="1"/>
    <col min="6407" max="6407" width="19.140625" style="33" bestFit="1" customWidth="1"/>
    <col min="6408" max="6408" width="9.140625" style="33"/>
    <col min="6409" max="6409" width="9.5703125" style="33" customWidth="1"/>
    <col min="6410" max="6410" width="9.140625" style="33"/>
    <col min="6411" max="6411" width="10.42578125" style="33" bestFit="1" customWidth="1"/>
    <col min="6412" max="6652" width="9.140625" style="33"/>
    <col min="6653" max="6653" width="18.7109375" style="33" bestFit="1" customWidth="1"/>
    <col min="6654" max="6654" width="9.140625" style="33"/>
    <col min="6655" max="6655" width="10.28515625" style="33" customWidth="1"/>
    <col min="6656" max="6656" width="12.7109375" style="33" bestFit="1" customWidth="1"/>
    <col min="6657" max="6657" width="10.85546875" style="33" customWidth="1"/>
    <col min="6658" max="6658" width="19.140625" style="33" bestFit="1" customWidth="1"/>
    <col min="6659" max="6659" width="9.140625" style="33"/>
    <col min="6660" max="6660" width="9.42578125" style="33" customWidth="1"/>
    <col min="6661" max="6661" width="11.140625" style="33" customWidth="1"/>
    <col min="6662" max="6662" width="10.42578125" style="33" bestFit="1" customWidth="1"/>
    <col min="6663" max="6663" width="19.140625" style="33" bestFit="1" customWidth="1"/>
    <col min="6664" max="6664" width="9.140625" style="33"/>
    <col min="6665" max="6665" width="9.5703125" style="33" customWidth="1"/>
    <col min="6666" max="6666" width="9.140625" style="33"/>
    <col min="6667" max="6667" width="10.42578125" style="33" bestFit="1" customWidth="1"/>
    <col min="6668" max="6908" width="9.140625" style="33"/>
    <col min="6909" max="6909" width="18.7109375" style="33" bestFit="1" customWidth="1"/>
    <col min="6910" max="6910" width="9.140625" style="33"/>
    <col min="6911" max="6911" width="10.28515625" style="33" customWidth="1"/>
    <col min="6912" max="6912" width="12.7109375" style="33" bestFit="1" customWidth="1"/>
    <col min="6913" max="6913" width="10.85546875" style="33" customWidth="1"/>
    <col min="6914" max="6914" width="19.140625" style="33" bestFit="1" customWidth="1"/>
    <col min="6915" max="6915" width="9.140625" style="33"/>
    <col min="6916" max="6916" width="9.42578125" style="33" customWidth="1"/>
    <col min="6917" max="6917" width="11.140625" style="33" customWidth="1"/>
    <col min="6918" max="6918" width="10.42578125" style="33" bestFit="1" customWidth="1"/>
    <col min="6919" max="6919" width="19.140625" style="33" bestFit="1" customWidth="1"/>
    <col min="6920" max="6920" width="9.140625" style="33"/>
    <col min="6921" max="6921" width="9.5703125" style="33" customWidth="1"/>
    <col min="6922" max="6922" width="9.140625" style="33"/>
    <col min="6923" max="6923" width="10.42578125" style="33" bestFit="1" customWidth="1"/>
    <col min="6924" max="7164" width="9.140625" style="33"/>
    <col min="7165" max="7165" width="18.7109375" style="33" bestFit="1" customWidth="1"/>
    <col min="7166" max="7166" width="9.140625" style="33"/>
    <col min="7167" max="7167" width="10.28515625" style="33" customWidth="1"/>
    <col min="7168" max="7168" width="12.7109375" style="33" bestFit="1" customWidth="1"/>
    <col min="7169" max="7169" width="10.85546875" style="33" customWidth="1"/>
    <col min="7170" max="7170" width="19.140625" style="33" bestFit="1" customWidth="1"/>
    <col min="7171" max="7171" width="9.140625" style="33"/>
    <col min="7172" max="7172" width="9.42578125" style="33" customWidth="1"/>
    <col min="7173" max="7173" width="11.140625" style="33" customWidth="1"/>
    <col min="7174" max="7174" width="10.42578125" style="33" bestFit="1" customWidth="1"/>
    <col min="7175" max="7175" width="19.140625" style="33" bestFit="1" customWidth="1"/>
    <col min="7176" max="7176" width="9.140625" style="33"/>
    <col min="7177" max="7177" width="9.5703125" style="33" customWidth="1"/>
    <col min="7178" max="7178" width="9.140625" style="33"/>
    <col min="7179" max="7179" width="10.42578125" style="33" bestFit="1" customWidth="1"/>
    <col min="7180" max="7420" width="9.140625" style="33"/>
    <col min="7421" max="7421" width="18.7109375" style="33" bestFit="1" customWidth="1"/>
    <col min="7422" max="7422" width="9.140625" style="33"/>
    <col min="7423" max="7423" width="10.28515625" style="33" customWidth="1"/>
    <col min="7424" max="7424" width="12.7109375" style="33" bestFit="1" customWidth="1"/>
    <col min="7425" max="7425" width="10.85546875" style="33" customWidth="1"/>
    <col min="7426" max="7426" width="19.140625" style="33" bestFit="1" customWidth="1"/>
    <col min="7427" max="7427" width="9.140625" style="33"/>
    <col min="7428" max="7428" width="9.42578125" style="33" customWidth="1"/>
    <col min="7429" max="7429" width="11.140625" style="33" customWidth="1"/>
    <col min="7430" max="7430" width="10.42578125" style="33" bestFit="1" customWidth="1"/>
    <col min="7431" max="7431" width="19.140625" style="33" bestFit="1" customWidth="1"/>
    <col min="7432" max="7432" width="9.140625" style="33"/>
    <col min="7433" max="7433" width="9.5703125" style="33" customWidth="1"/>
    <col min="7434" max="7434" width="9.140625" style="33"/>
    <col min="7435" max="7435" width="10.42578125" style="33" bestFit="1" customWidth="1"/>
    <col min="7436" max="7676" width="9.140625" style="33"/>
    <col min="7677" max="7677" width="18.7109375" style="33" bestFit="1" customWidth="1"/>
    <col min="7678" max="7678" width="9.140625" style="33"/>
    <col min="7679" max="7679" width="10.28515625" style="33" customWidth="1"/>
    <col min="7680" max="7680" width="12.7109375" style="33" bestFit="1" customWidth="1"/>
    <col min="7681" max="7681" width="10.85546875" style="33" customWidth="1"/>
    <col min="7682" max="7682" width="19.140625" style="33" bestFit="1" customWidth="1"/>
    <col min="7683" max="7683" width="9.140625" style="33"/>
    <col min="7684" max="7684" width="9.42578125" style="33" customWidth="1"/>
    <col min="7685" max="7685" width="11.140625" style="33" customWidth="1"/>
    <col min="7686" max="7686" width="10.42578125" style="33" bestFit="1" customWidth="1"/>
    <col min="7687" max="7687" width="19.140625" style="33" bestFit="1" customWidth="1"/>
    <col min="7688" max="7688" width="9.140625" style="33"/>
    <col min="7689" max="7689" width="9.5703125" style="33" customWidth="1"/>
    <col min="7690" max="7690" width="9.140625" style="33"/>
    <col min="7691" max="7691" width="10.42578125" style="33" bestFit="1" customWidth="1"/>
    <col min="7692" max="7932" width="9.140625" style="33"/>
    <col min="7933" max="7933" width="18.7109375" style="33" bestFit="1" customWidth="1"/>
    <col min="7934" max="7934" width="9.140625" style="33"/>
    <col min="7935" max="7935" width="10.28515625" style="33" customWidth="1"/>
    <col min="7936" max="7936" width="12.7109375" style="33" bestFit="1" customWidth="1"/>
    <col min="7937" max="7937" width="10.85546875" style="33" customWidth="1"/>
    <col min="7938" max="7938" width="19.140625" style="33" bestFit="1" customWidth="1"/>
    <col min="7939" max="7939" width="9.140625" style="33"/>
    <col min="7940" max="7940" width="9.42578125" style="33" customWidth="1"/>
    <col min="7941" max="7941" width="11.140625" style="33" customWidth="1"/>
    <col min="7942" max="7942" width="10.42578125" style="33" bestFit="1" customWidth="1"/>
    <col min="7943" max="7943" width="19.140625" style="33" bestFit="1" customWidth="1"/>
    <col min="7944" max="7944" width="9.140625" style="33"/>
    <col min="7945" max="7945" width="9.5703125" style="33" customWidth="1"/>
    <col min="7946" max="7946" width="9.140625" style="33"/>
    <col min="7947" max="7947" width="10.42578125" style="33" bestFit="1" customWidth="1"/>
    <col min="7948" max="8188" width="9.140625" style="33"/>
    <col min="8189" max="8189" width="18.7109375" style="33" bestFit="1" customWidth="1"/>
    <col min="8190" max="8190" width="9.140625" style="33"/>
    <col min="8191" max="8191" width="10.28515625" style="33" customWidth="1"/>
    <col min="8192" max="8192" width="12.7109375" style="33" bestFit="1" customWidth="1"/>
    <col min="8193" max="8193" width="10.85546875" style="33" customWidth="1"/>
    <col min="8194" max="8194" width="19.140625" style="33" bestFit="1" customWidth="1"/>
    <col min="8195" max="8195" width="9.140625" style="33"/>
    <col min="8196" max="8196" width="9.42578125" style="33" customWidth="1"/>
    <col min="8197" max="8197" width="11.140625" style="33" customWidth="1"/>
    <col min="8198" max="8198" width="10.42578125" style="33" bestFit="1" customWidth="1"/>
    <col min="8199" max="8199" width="19.140625" style="33" bestFit="1" customWidth="1"/>
    <col min="8200" max="8200" width="9.140625" style="33"/>
    <col min="8201" max="8201" width="9.5703125" style="33" customWidth="1"/>
    <col min="8202" max="8202" width="9.140625" style="33"/>
    <col min="8203" max="8203" width="10.42578125" style="33" bestFit="1" customWidth="1"/>
    <col min="8204" max="8444" width="9.140625" style="33"/>
    <col min="8445" max="8445" width="18.7109375" style="33" bestFit="1" customWidth="1"/>
    <col min="8446" max="8446" width="9.140625" style="33"/>
    <col min="8447" max="8447" width="10.28515625" style="33" customWidth="1"/>
    <col min="8448" max="8448" width="12.7109375" style="33" bestFit="1" customWidth="1"/>
    <col min="8449" max="8449" width="10.85546875" style="33" customWidth="1"/>
    <col min="8450" max="8450" width="19.140625" style="33" bestFit="1" customWidth="1"/>
    <col min="8451" max="8451" width="9.140625" style="33"/>
    <col min="8452" max="8452" width="9.42578125" style="33" customWidth="1"/>
    <col min="8453" max="8453" width="11.140625" style="33" customWidth="1"/>
    <col min="8454" max="8454" width="10.42578125" style="33" bestFit="1" customWidth="1"/>
    <col min="8455" max="8455" width="19.140625" style="33" bestFit="1" customWidth="1"/>
    <col min="8456" max="8456" width="9.140625" style="33"/>
    <col min="8457" max="8457" width="9.5703125" style="33" customWidth="1"/>
    <col min="8458" max="8458" width="9.140625" style="33"/>
    <col min="8459" max="8459" width="10.42578125" style="33" bestFit="1" customWidth="1"/>
    <col min="8460" max="8700" width="9.140625" style="33"/>
    <col min="8701" max="8701" width="18.7109375" style="33" bestFit="1" customWidth="1"/>
    <col min="8702" max="8702" width="9.140625" style="33"/>
    <col min="8703" max="8703" width="10.28515625" style="33" customWidth="1"/>
    <col min="8704" max="8704" width="12.7109375" style="33" bestFit="1" customWidth="1"/>
    <col min="8705" max="8705" width="10.85546875" style="33" customWidth="1"/>
    <col min="8706" max="8706" width="19.140625" style="33" bestFit="1" customWidth="1"/>
    <col min="8707" max="8707" width="9.140625" style="33"/>
    <col min="8708" max="8708" width="9.42578125" style="33" customWidth="1"/>
    <col min="8709" max="8709" width="11.140625" style="33" customWidth="1"/>
    <col min="8710" max="8710" width="10.42578125" style="33" bestFit="1" customWidth="1"/>
    <col min="8711" max="8711" width="19.140625" style="33" bestFit="1" customWidth="1"/>
    <col min="8712" max="8712" width="9.140625" style="33"/>
    <col min="8713" max="8713" width="9.5703125" style="33" customWidth="1"/>
    <col min="8714" max="8714" width="9.140625" style="33"/>
    <col min="8715" max="8715" width="10.42578125" style="33" bestFit="1" customWidth="1"/>
    <col min="8716" max="8956" width="9.140625" style="33"/>
    <col min="8957" max="8957" width="18.7109375" style="33" bestFit="1" customWidth="1"/>
    <col min="8958" max="8958" width="9.140625" style="33"/>
    <col min="8959" max="8959" width="10.28515625" style="33" customWidth="1"/>
    <col min="8960" max="8960" width="12.7109375" style="33" bestFit="1" customWidth="1"/>
    <col min="8961" max="8961" width="10.85546875" style="33" customWidth="1"/>
    <col min="8962" max="8962" width="19.140625" style="33" bestFit="1" customWidth="1"/>
    <col min="8963" max="8963" width="9.140625" style="33"/>
    <col min="8964" max="8964" width="9.42578125" style="33" customWidth="1"/>
    <col min="8965" max="8965" width="11.140625" style="33" customWidth="1"/>
    <col min="8966" max="8966" width="10.42578125" style="33" bestFit="1" customWidth="1"/>
    <col min="8967" max="8967" width="19.140625" style="33" bestFit="1" customWidth="1"/>
    <col min="8968" max="8968" width="9.140625" style="33"/>
    <col min="8969" max="8969" width="9.5703125" style="33" customWidth="1"/>
    <col min="8970" max="8970" width="9.140625" style="33"/>
    <col min="8971" max="8971" width="10.42578125" style="33" bestFit="1" customWidth="1"/>
    <col min="8972" max="9212" width="9.140625" style="33"/>
    <col min="9213" max="9213" width="18.7109375" style="33" bestFit="1" customWidth="1"/>
    <col min="9214" max="9214" width="9.140625" style="33"/>
    <col min="9215" max="9215" width="10.28515625" style="33" customWidth="1"/>
    <col min="9216" max="9216" width="12.7109375" style="33" bestFit="1" customWidth="1"/>
    <col min="9217" max="9217" width="10.85546875" style="33" customWidth="1"/>
    <col min="9218" max="9218" width="19.140625" style="33" bestFit="1" customWidth="1"/>
    <col min="9219" max="9219" width="9.140625" style="33"/>
    <col min="9220" max="9220" width="9.42578125" style="33" customWidth="1"/>
    <col min="9221" max="9221" width="11.140625" style="33" customWidth="1"/>
    <col min="9222" max="9222" width="10.42578125" style="33" bestFit="1" customWidth="1"/>
    <col min="9223" max="9223" width="19.140625" style="33" bestFit="1" customWidth="1"/>
    <col min="9224" max="9224" width="9.140625" style="33"/>
    <col min="9225" max="9225" width="9.5703125" style="33" customWidth="1"/>
    <col min="9226" max="9226" width="9.140625" style="33"/>
    <col min="9227" max="9227" width="10.42578125" style="33" bestFit="1" customWidth="1"/>
    <col min="9228" max="9468" width="9.140625" style="33"/>
    <col min="9469" max="9469" width="18.7109375" style="33" bestFit="1" customWidth="1"/>
    <col min="9470" max="9470" width="9.140625" style="33"/>
    <col min="9471" max="9471" width="10.28515625" style="33" customWidth="1"/>
    <col min="9472" max="9472" width="12.7109375" style="33" bestFit="1" customWidth="1"/>
    <col min="9473" max="9473" width="10.85546875" style="33" customWidth="1"/>
    <col min="9474" max="9474" width="19.140625" style="33" bestFit="1" customWidth="1"/>
    <col min="9475" max="9475" width="9.140625" style="33"/>
    <col min="9476" max="9476" width="9.42578125" style="33" customWidth="1"/>
    <col min="9477" max="9477" width="11.140625" style="33" customWidth="1"/>
    <col min="9478" max="9478" width="10.42578125" style="33" bestFit="1" customWidth="1"/>
    <col min="9479" max="9479" width="19.140625" style="33" bestFit="1" customWidth="1"/>
    <col min="9480" max="9480" width="9.140625" style="33"/>
    <col min="9481" max="9481" width="9.5703125" style="33" customWidth="1"/>
    <col min="9482" max="9482" width="9.140625" style="33"/>
    <col min="9483" max="9483" width="10.42578125" style="33" bestFit="1" customWidth="1"/>
    <col min="9484" max="9724" width="9.140625" style="33"/>
    <col min="9725" max="9725" width="18.7109375" style="33" bestFit="1" customWidth="1"/>
    <col min="9726" max="9726" width="9.140625" style="33"/>
    <col min="9727" max="9727" width="10.28515625" style="33" customWidth="1"/>
    <col min="9728" max="9728" width="12.7109375" style="33" bestFit="1" customWidth="1"/>
    <col min="9729" max="9729" width="10.85546875" style="33" customWidth="1"/>
    <col min="9730" max="9730" width="19.140625" style="33" bestFit="1" customWidth="1"/>
    <col min="9731" max="9731" width="9.140625" style="33"/>
    <col min="9732" max="9732" width="9.42578125" style="33" customWidth="1"/>
    <col min="9733" max="9733" width="11.140625" style="33" customWidth="1"/>
    <col min="9734" max="9734" width="10.42578125" style="33" bestFit="1" customWidth="1"/>
    <col min="9735" max="9735" width="19.140625" style="33" bestFit="1" customWidth="1"/>
    <col min="9736" max="9736" width="9.140625" style="33"/>
    <col min="9737" max="9737" width="9.5703125" style="33" customWidth="1"/>
    <col min="9738" max="9738" width="9.140625" style="33"/>
    <col min="9739" max="9739" width="10.42578125" style="33" bestFit="1" customWidth="1"/>
    <col min="9740" max="9980" width="9.140625" style="33"/>
    <col min="9981" max="9981" width="18.7109375" style="33" bestFit="1" customWidth="1"/>
    <col min="9982" max="9982" width="9.140625" style="33"/>
    <col min="9983" max="9983" width="10.28515625" style="33" customWidth="1"/>
    <col min="9984" max="9984" width="12.7109375" style="33" bestFit="1" customWidth="1"/>
    <col min="9985" max="9985" width="10.85546875" style="33" customWidth="1"/>
    <col min="9986" max="9986" width="19.140625" style="33" bestFit="1" customWidth="1"/>
    <col min="9987" max="9987" width="9.140625" style="33"/>
    <col min="9988" max="9988" width="9.42578125" style="33" customWidth="1"/>
    <col min="9989" max="9989" width="11.140625" style="33" customWidth="1"/>
    <col min="9990" max="9990" width="10.42578125" style="33" bestFit="1" customWidth="1"/>
    <col min="9991" max="9991" width="19.140625" style="33" bestFit="1" customWidth="1"/>
    <col min="9992" max="9992" width="9.140625" style="33"/>
    <col min="9993" max="9993" width="9.5703125" style="33" customWidth="1"/>
    <col min="9994" max="9994" width="9.140625" style="33"/>
    <col min="9995" max="9995" width="10.42578125" style="33" bestFit="1" customWidth="1"/>
    <col min="9996" max="10236" width="9.140625" style="33"/>
    <col min="10237" max="10237" width="18.7109375" style="33" bestFit="1" customWidth="1"/>
    <col min="10238" max="10238" width="9.140625" style="33"/>
    <col min="10239" max="10239" width="10.28515625" style="33" customWidth="1"/>
    <col min="10240" max="10240" width="12.7109375" style="33" bestFit="1" customWidth="1"/>
    <col min="10241" max="10241" width="10.85546875" style="33" customWidth="1"/>
    <col min="10242" max="10242" width="19.140625" style="33" bestFit="1" customWidth="1"/>
    <col min="10243" max="10243" width="9.140625" style="33"/>
    <col min="10244" max="10244" width="9.42578125" style="33" customWidth="1"/>
    <col min="10245" max="10245" width="11.140625" style="33" customWidth="1"/>
    <col min="10246" max="10246" width="10.42578125" style="33" bestFit="1" customWidth="1"/>
    <col min="10247" max="10247" width="19.140625" style="33" bestFit="1" customWidth="1"/>
    <col min="10248" max="10248" width="9.140625" style="33"/>
    <col min="10249" max="10249" width="9.5703125" style="33" customWidth="1"/>
    <col min="10250" max="10250" width="9.140625" style="33"/>
    <col min="10251" max="10251" width="10.42578125" style="33" bestFit="1" customWidth="1"/>
    <col min="10252" max="10492" width="9.140625" style="33"/>
    <col min="10493" max="10493" width="18.7109375" style="33" bestFit="1" customWidth="1"/>
    <col min="10494" max="10494" width="9.140625" style="33"/>
    <col min="10495" max="10495" width="10.28515625" style="33" customWidth="1"/>
    <col min="10496" max="10496" width="12.7109375" style="33" bestFit="1" customWidth="1"/>
    <col min="10497" max="10497" width="10.85546875" style="33" customWidth="1"/>
    <col min="10498" max="10498" width="19.140625" style="33" bestFit="1" customWidth="1"/>
    <col min="10499" max="10499" width="9.140625" style="33"/>
    <col min="10500" max="10500" width="9.42578125" style="33" customWidth="1"/>
    <col min="10501" max="10501" width="11.140625" style="33" customWidth="1"/>
    <col min="10502" max="10502" width="10.42578125" style="33" bestFit="1" customWidth="1"/>
    <col min="10503" max="10503" width="19.140625" style="33" bestFit="1" customWidth="1"/>
    <col min="10504" max="10504" width="9.140625" style="33"/>
    <col min="10505" max="10505" width="9.5703125" style="33" customWidth="1"/>
    <col min="10506" max="10506" width="9.140625" style="33"/>
    <col min="10507" max="10507" width="10.42578125" style="33" bestFit="1" customWidth="1"/>
    <col min="10508" max="10748" width="9.140625" style="33"/>
    <col min="10749" max="10749" width="18.7109375" style="33" bestFit="1" customWidth="1"/>
    <col min="10750" max="10750" width="9.140625" style="33"/>
    <col min="10751" max="10751" width="10.28515625" style="33" customWidth="1"/>
    <col min="10752" max="10752" width="12.7109375" style="33" bestFit="1" customWidth="1"/>
    <col min="10753" max="10753" width="10.85546875" style="33" customWidth="1"/>
    <col min="10754" max="10754" width="19.140625" style="33" bestFit="1" customWidth="1"/>
    <col min="10755" max="10755" width="9.140625" style="33"/>
    <col min="10756" max="10756" width="9.42578125" style="33" customWidth="1"/>
    <col min="10757" max="10757" width="11.140625" style="33" customWidth="1"/>
    <col min="10758" max="10758" width="10.42578125" style="33" bestFit="1" customWidth="1"/>
    <col min="10759" max="10759" width="19.140625" style="33" bestFit="1" customWidth="1"/>
    <col min="10760" max="10760" width="9.140625" style="33"/>
    <col min="10761" max="10761" width="9.5703125" style="33" customWidth="1"/>
    <col min="10762" max="10762" width="9.140625" style="33"/>
    <col min="10763" max="10763" width="10.42578125" style="33" bestFit="1" customWidth="1"/>
    <col min="10764" max="11004" width="9.140625" style="33"/>
    <col min="11005" max="11005" width="18.7109375" style="33" bestFit="1" customWidth="1"/>
    <col min="11006" max="11006" width="9.140625" style="33"/>
    <col min="11007" max="11007" width="10.28515625" style="33" customWidth="1"/>
    <col min="11008" max="11008" width="12.7109375" style="33" bestFit="1" customWidth="1"/>
    <col min="11009" max="11009" width="10.85546875" style="33" customWidth="1"/>
    <col min="11010" max="11010" width="19.140625" style="33" bestFit="1" customWidth="1"/>
    <col min="11011" max="11011" width="9.140625" style="33"/>
    <col min="11012" max="11012" width="9.42578125" style="33" customWidth="1"/>
    <col min="11013" max="11013" width="11.140625" style="33" customWidth="1"/>
    <col min="11014" max="11014" width="10.42578125" style="33" bestFit="1" customWidth="1"/>
    <col min="11015" max="11015" width="19.140625" style="33" bestFit="1" customWidth="1"/>
    <col min="11016" max="11016" width="9.140625" style="33"/>
    <col min="11017" max="11017" width="9.5703125" style="33" customWidth="1"/>
    <col min="11018" max="11018" width="9.140625" style="33"/>
    <col min="11019" max="11019" width="10.42578125" style="33" bestFit="1" customWidth="1"/>
    <col min="11020" max="11260" width="9.140625" style="33"/>
    <col min="11261" max="11261" width="18.7109375" style="33" bestFit="1" customWidth="1"/>
    <col min="11262" max="11262" width="9.140625" style="33"/>
    <col min="11263" max="11263" width="10.28515625" style="33" customWidth="1"/>
    <col min="11264" max="11264" width="12.7109375" style="33" bestFit="1" customWidth="1"/>
    <col min="11265" max="11265" width="10.85546875" style="33" customWidth="1"/>
    <col min="11266" max="11266" width="19.140625" style="33" bestFit="1" customWidth="1"/>
    <col min="11267" max="11267" width="9.140625" style="33"/>
    <col min="11268" max="11268" width="9.42578125" style="33" customWidth="1"/>
    <col min="11269" max="11269" width="11.140625" style="33" customWidth="1"/>
    <col min="11270" max="11270" width="10.42578125" style="33" bestFit="1" customWidth="1"/>
    <col min="11271" max="11271" width="19.140625" style="33" bestFit="1" customWidth="1"/>
    <col min="11272" max="11272" width="9.140625" style="33"/>
    <col min="11273" max="11273" width="9.5703125" style="33" customWidth="1"/>
    <col min="11274" max="11274" width="9.140625" style="33"/>
    <col min="11275" max="11275" width="10.42578125" style="33" bestFit="1" customWidth="1"/>
    <col min="11276" max="11516" width="9.140625" style="33"/>
    <col min="11517" max="11517" width="18.7109375" style="33" bestFit="1" customWidth="1"/>
    <col min="11518" max="11518" width="9.140625" style="33"/>
    <col min="11519" max="11519" width="10.28515625" style="33" customWidth="1"/>
    <col min="11520" max="11520" width="12.7109375" style="33" bestFit="1" customWidth="1"/>
    <col min="11521" max="11521" width="10.85546875" style="33" customWidth="1"/>
    <col min="11522" max="11522" width="19.140625" style="33" bestFit="1" customWidth="1"/>
    <col min="11523" max="11523" width="9.140625" style="33"/>
    <col min="11524" max="11524" width="9.42578125" style="33" customWidth="1"/>
    <col min="11525" max="11525" width="11.140625" style="33" customWidth="1"/>
    <col min="11526" max="11526" width="10.42578125" style="33" bestFit="1" customWidth="1"/>
    <col min="11527" max="11527" width="19.140625" style="33" bestFit="1" customWidth="1"/>
    <col min="11528" max="11528" width="9.140625" style="33"/>
    <col min="11529" max="11529" width="9.5703125" style="33" customWidth="1"/>
    <col min="11530" max="11530" width="9.140625" style="33"/>
    <col min="11531" max="11531" width="10.42578125" style="33" bestFit="1" customWidth="1"/>
    <col min="11532" max="11772" width="9.140625" style="33"/>
    <col min="11773" max="11773" width="18.7109375" style="33" bestFit="1" customWidth="1"/>
    <col min="11774" max="11774" width="9.140625" style="33"/>
    <col min="11775" max="11775" width="10.28515625" style="33" customWidth="1"/>
    <col min="11776" max="11776" width="12.7109375" style="33" bestFit="1" customWidth="1"/>
    <col min="11777" max="11777" width="10.85546875" style="33" customWidth="1"/>
    <col min="11778" max="11778" width="19.140625" style="33" bestFit="1" customWidth="1"/>
    <col min="11779" max="11779" width="9.140625" style="33"/>
    <col min="11780" max="11780" width="9.42578125" style="33" customWidth="1"/>
    <col min="11781" max="11781" width="11.140625" style="33" customWidth="1"/>
    <col min="11782" max="11782" width="10.42578125" style="33" bestFit="1" customWidth="1"/>
    <col min="11783" max="11783" width="19.140625" style="33" bestFit="1" customWidth="1"/>
    <col min="11784" max="11784" width="9.140625" style="33"/>
    <col min="11785" max="11785" width="9.5703125" style="33" customWidth="1"/>
    <col min="11786" max="11786" width="9.140625" style="33"/>
    <col min="11787" max="11787" width="10.42578125" style="33" bestFit="1" customWidth="1"/>
    <col min="11788" max="12028" width="9.140625" style="33"/>
    <col min="12029" max="12029" width="18.7109375" style="33" bestFit="1" customWidth="1"/>
    <col min="12030" max="12030" width="9.140625" style="33"/>
    <col min="12031" max="12031" width="10.28515625" style="33" customWidth="1"/>
    <col min="12032" max="12032" width="12.7109375" style="33" bestFit="1" customWidth="1"/>
    <col min="12033" max="12033" width="10.85546875" style="33" customWidth="1"/>
    <col min="12034" max="12034" width="19.140625" style="33" bestFit="1" customWidth="1"/>
    <col min="12035" max="12035" width="9.140625" style="33"/>
    <col min="12036" max="12036" width="9.42578125" style="33" customWidth="1"/>
    <col min="12037" max="12037" width="11.140625" style="33" customWidth="1"/>
    <col min="12038" max="12038" width="10.42578125" style="33" bestFit="1" customWidth="1"/>
    <col min="12039" max="12039" width="19.140625" style="33" bestFit="1" customWidth="1"/>
    <col min="12040" max="12040" width="9.140625" style="33"/>
    <col min="12041" max="12041" width="9.5703125" style="33" customWidth="1"/>
    <col min="12042" max="12042" width="9.140625" style="33"/>
    <col min="12043" max="12043" width="10.42578125" style="33" bestFit="1" customWidth="1"/>
    <col min="12044" max="12284" width="9.140625" style="33"/>
    <col min="12285" max="12285" width="18.7109375" style="33" bestFit="1" customWidth="1"/>
    <col min="12286" max="12286" width="9.140625" style="33"/>
    <col min="12287" max="12287" width="10.28515625" style="33" customWidth="1"/>
    <col min="12288" max="12288" width="12.7109375" style="33" bestFit="1" customWidth="1"/>
    <col min="12289" max="12289" width="10.85546875" style="33" customWidth="1"/>
    <col min="12290" max="12290" width="19.140625" style="33" bestFit="1" customWidth="1"/>
    <col min="12291" max="12291" width="9.140625" style="33"/>
    <col min="12292" max="12292" width="9.42578125" style="33" customWidth="1"/>
    <col min="12293" max="12293" width="11.140625" style="33" customWidth="1"/>
    <col min="12294" max="12294" width="10.42578125" style="33" bestFit="1" customWidth="1"/>
    <col min="12295" max="12295" width="19.140625" style="33" bestFit="1" customWidth="1"/>
    <col min="12296" max="12296" width="9.140625" style="33"/>
    <col min="12297" max="12297" width="9.5703125" style="33" customWidth="1"/>
    <col min="12298" max="12298" width="9.140625" style="33"/>
    <col min="12299" max="12299" width="10.42578125" style="33" bestFit="1" customWidth="1"/>
    <col min="12300" max="12540" width="9.140625" style="33"/>
    <col min="12541" max="12541" width="18.7109375" style="33" bestFit="1" customWidth="1"/>
    <col min="12542" max="12542" width="9.140625" style="33"/>
    <col min="12543" max="12543" width="10.28515625" style="33" customWidth="1"/>
    <col min="12544" max="12544" width="12.7109375" style="33" bestFit="1" customWidth="1"/>
    <col min="12545" max="12545" width="10.85546875" style="33" customWidth="1"/>
    <col min="12546" max="12546" width="19.140625" style="33" bestFit="1" customWidth="1"/>
    <col min="12547" max="12547" width="9.140625" style="33"/>
    <col min="12548" max="12548" width="9.42578125" style="33" customWidth="1"/>
    <col min="12549" max="12549" width="11.140625" style="33" customWidth="1"/>
    <col min="12550" max="12550" width="10.42578125" style="33" bestFit="1" customWidth="1"/>
    <col min="12551" max="12551" width="19.140625" style="33" bestFit="1" customWidth="1"/>
    <col min="12552" max="12552" width="9.140625" style="33"/>
    <col min="12553" max="12553" width="9.5703125" style="33" customWidth="1"/>
    <col min="12554" max="12554" width="9.140625" style="33"/>
    <col min="12555" max="12555" width="10.42578125" style="33" bestFit="1" customWidth="1"/>
    <col min="12556" max="12796" width="9.140625" style="33"/>
    <col min="12797" max="12797" width="18.7109375" style="33" bestFit="1" customWidth="1"/>
    <col min="12798" max="12798" width="9.140625" style="33"/>
    <col min="12799" max="12799" width="10.28515625" style="33" customWidth="1"/>
    <col min="12800" max="12800" width="12.7109375" style="33" bestFit="1" customWidth="1"/>
    <col min="12801" max="12801" width="10.85546875" style="33" customWidth="1"/>
    <col min="12802" max="12802" width="19.140625" style="33" bestFit="1" customWidth="1"/>
    <col min="12803" max="12803" width="9.140625" style="33"/>
    <col min="12804" max="12804" width="9.42578125" style="33" customWidth="1"/>
    <col min="12805" max="12805" width="11.140625" style="33" customWidth="1"/>
    <col min="12806" max="12806" width="10.42578125" style="33" bestFit="1" customWidth="1"/>
    <col min="12807" max="12807" width="19.140625" style="33" bestFit="1" customWidth="1"/>
    <col min="12808" max="12808" width="9.140625" style="33"/>
    <col min="12809" max="12809" width="9.5703125" style="33" customWidth="1"/>
    <col min="12810" max="12810" width="9.140625" style="33"/>
    <col min="12811" max="12811" width="10.42578125" style="33" bestFit="1" customWidth="1"/>
    <col min="12812" max="13052" width="9.140625" style="33"/>
    <col min="13053" max="13053" width="18.7109375" style="33" bestFit="1" customWidth="1"/>
    <col min="13054" max="13054" width="9.140625" style="33"/>
    <col min="13055" max="13055" width="10.28515625" style="33" customWidth="1"/>
    <col min="13056" max="13056" width="12.7109375" style="33" bestFit="1" customWidth="1"/>
    <col min="13057" max="13057" width="10.85546875" style="33" customWidth="1"/>
    <col min="13058" max="13058" width="19.140625" style="33" bestFit="1" customWidth="1"/>
    <col min="13059" max="13059" width="9.140625" style="33"/>
    <col min="13060" max="13060" width="9.42578125" style="33" customWidth="1"/>
    <col min="13061" max="13061" width="11.140625" style="33" customWidth="1"/>
    <col min="13062" max="13062" width="10.42578125" style="33" bestFit="1" customWidth="1"/>
    <col min="13063" max="13063" width="19.140625" style="33" bestFit="1" customWidth="1"/>
    <col min="13064" max="13064" width="9.140625" style="33"/>
    <col min="13065" max="13065" width="9.5703125" style="33" customWidth="1"/>
    <col min="13066" max="13066" width="9.140625" style="33"/>
    <col min="13067" max="13067" width="10.42578125" style="33" bestFit="1" customWidth="1"/>
    <col min="13068" max="13308" width="9.140625" style="33"/>
    <col min="13309" max="13309" width="18.7109375" style="33" bestFit="1" customWidth="1"/>
    <col min="13310" max="13310" width="9.140625" style="33"/>
    <col min="13311" max="13311" width="10.28515625" style="33" customWidth="1"/>
    <col min="13312" max="13312" width="12.7109375" style="33" bestFit="1" customWidth="1"/>
    <col min="13313" max="13313" width="10.85546875" style="33" customWidth="1"/>
    <col min="13314" max="13314" width="19.140625" style="33" bestFit="1" customWidth="1"/>
    <col min="13315" max="13315" width="9.140625" style="33"/>
    <col min="13316" max="13316" width="9.42578125" style="33" customWidth="1"/>
    <col min="13317" max="13317" width="11.140625" style="33" customWidth="1"/>
    <col min="13318" max="13318" width="10.42578125" style="33" bestFit="1" customWidth="1"/>
    <col min="13319" max="13319" width="19.140625" style="33" bestFit="1" customWidth="1"/>
    <col min="13320" max="13320" width="9.140625" style="33"/>
    <col min="13321" max="13321" width="9.5703125" style="33" customWidth="1"/>
    <col min="13322" max="13322" width="9.140625" style="33"/>
    <col min="13323" max="13323" width="10.42578125" style="33" bestFit="1" customWidth="1"/>
    <col min="13324" max="13564" width="9.140625" style="33"/>
    <col min="13565" max="13565" width="18.7109375" style="33" bestFit="1" customWidth="1"/>
    <col min="13566" max="13566" width="9.140625" style="33"/>
    <col min="13567" max="13567" width="10.28515625" style="33" customWidth="1"/>
    <col min="13568" max="13568" width="12.7109375" style="33" bestFit="1" customWidth="1"/>
    <col min="13569" max="13569" width="10.85546875" style="33" customWidth="1"/>
    <col min="13570" max="13570" width="19.140625" style="33" bestFit="1" customWidth="1"/>
    <col min="13571" max="13571" width="9.140625" style="33"/>
    <col min="13572" max="13572" width="9.42578125" style="33" customWidth="1"/>
    <col min="13573" max="13573" width="11.140625" style="33" customWidth="1"/>
    <col min="13574" max="13574" width="10.42578125" style="33" bestFit="1" customWidth="1"/>
    <col min="13575" max="13575" width="19.140625" style="33" bestFit="1" customWidth="1"/>
    <col min="13576" max="13576" width="9.140625" style="33"/>
    <col min="13577" max="13577" width="9.5703125" style="33" customWidth="1"/>
    <col min="13578" max="13578" width="9.140625" style="33"/>
    <col min="13579" max="13579" width="10.42578125" style="33" bestFit="1" customWidth="1"/>
    <col min="13580" max="13820" width="9.140625" style="33"/>
    <col min="13821" max="13821" width="18.7109375" style="33" bestFit="1" customWidth="1"/>
    <col min="13822" max="13822" width="9.140625" style="33"/>
    <col min="13823" max="13823" width="10.28515625" style="33" customWidth="1"/>
    <col min="13824" max="13824" width="12.7109375" style="33" bestFit="1" customWidth="1"/>
    <col min="13825" max="13825" width="10.85546875" style="33" customWidth="1"/>
    <col min="13826" max="13826" width="19.140625" style="33" bestFit="1" customWidth="1"/>
    <col min="13827" max="13827" width="9.140625" style="33"/>
    <col min="13828" max="13828" width="9.42578125" style="33" customWidth="1"/>
    <col min="13829" max="13829" width="11.140625" style="33" customWidth="1"/>
    <col min="13830" max="13830" width="10.42578125" style="33" bestFit="1" customWidth="1"/>
    <col min="13831" max="13831" width="19.140625" style="33" bestFit="1" customWidth="1"/>
    <col min="13832" max="13832" width="9.140625" style="33"/>
    <col min="13833" max="13833" width="9.5703125" style="33" customWidth="1"/>
    <col min="13834" max="13834" width="9.140625" style="33"/>
    <col min="13835" max="13835" width="10.42578125" style="33" bestFit="1" customWidth="1"/>
    <col min="13836" max="14076" width="9.140625" style="33"/>
    <col min="14077" max="14077" width="18.7109375" style="33" bestFit="1" customWidth="1"/>
    <col min="14078" max="14078" width="9.140625" style="33"/>
    <col min="14079" max="14079" width="10.28515625" style="33" customWidth="1"/>
    <col min="14080" max="14080" width="12.7109375" style="33" bestFit="1" customWidth="1"/>
    <col min="14081" max="14081" width="10.85546875" style="33" customWidth="1"/>
    <col min="14082" max="14082" width="19.140625" style="33" bestFit="1" customWidth="1"/>
    <col min="14083" max="14083" width="9.140625" style="33"/>
    <col min="14084" max="14084" width="9.42578125" style="33" customWidth="1"/>
    <col min="14085" max="14085" width="11.140625" style="33" customWidth="1"/>
    <col min="14086" max="14086" width="10.42578125" style="33" bestFit="1" customWidth="1"/>
    <col min="14087" max="14087" width="19.140625" style="33" bestFit="1" customWidth="1"/>
    <col min="14088" max="14088" width="9.140625" style="33"/>
    <col min="14089" max="14089" width="9.5703125" style="33" customWidth="1"/>
    <col min="14090" max="14090" width="9.140625" style="33"/>
    <col min="14091" max="14091" width="10.42578125" style="33" bestFit="1" customWidth="1"/>
    <col min="14092" max="14332" width="9.140625" style="33"/>
    <col min="14333" max="14333" width="18.7109375" style="33" bestFit="1" customWidth="1"/>
    <col min="14334" max="14334" width="9.140625" style="33"/>
    <col min="14335" max="14335" width="10.28515625" style="33" customWidth="1"/>
    <col min="14336" max="14336" width="12.7109375" style="33" bestFit="1" customWidth="1"/>
    <col min="14337" max="14337" width="10.85546875" style="33" customWidth="1"/>
    <col min="14338" max="14338" width="19.140625" style="33" bestFit="1" customWidth="1"/>
    <col min="14339" max="14339" width="9.140625" style="33"/>
    <col min="14340" max="14340" width="9.42578125" style="33" customWidth="1"/>
    <col min="14341" max="14341" width="11.140625" style="33" customWidth="1"/>
    <col min="14342" max="14342" width="10.42578125" style="33" bestFit="1" customWidth="1"/>
    <col min="14343" max="14343" width="19.140625" style="33" bestFit="1" customWidth="1"/>
    <col min="14344" max="14344" width="9.140625" style="33"/>
    <col min="14345" max="14345" width="9.5703125" style="33" customWidth="1"/>
    <col min="14346" max="14346" width="9.140625" style="33"/>
    <col min="14347" max="14347" width="10.42578125" style="33" bestFit="1" customWidth="1"/>
    <col min="14348" max="14588" width="9.140625" style="33"/>
    <col min="14589" max="14589" width="18.7109375" style="33" bestFit="1" customWidth="1"/>
    <col min="14590" max="14590" width="9.140625" style="33"/>
    <col min="14591" max="14591" width="10.28515625" style="33" customWidth="1"/>
    <col min="14592" max="14592" width="12.7109375" style="33" bestFit="1" customWidth="1"/>
    <col min="14593" max="14593" width="10.85546875" style="33" customWidth="1"/>
    <col min="14594" max="14594" width="19.140625" style="33" bestFit="1" customWidth="1"/>
    <col min="14595" max="14595" width="9.140625" style="33"/>
    <col min="14596" max="14596" width="9.42578125" style="33" customWidth="1"/>
    <col min="14597" max="14597" width="11.140625" style="33" customWidth="1"/>
    <col min="14598" max="14598" width="10.42578125" style="33" bestFit="1" customWidth="1"/>
    <col min="14599" max="14599" width="19.140625" style="33" bestFit="1" customWidth="1"/>
    <col min="14600" max="14600" width="9.140625" style="33"/>
    <col min="14601" max="14601" width="9.5703125" style="33" customWidth="1"/>
    <col min="14602" max="14602" width="9.140625" style="33"/>
    <col min="14603" max="14603" width="10.42578125" style="33" bestFit="1" customWidth="1"/>
    <col min="14604" max="14844" width="9.140625" style="33"/>
    <col min="14845" max="14845" width="18.7109375" style="33" bestFit="1" customWidth="1"/>
    <col min="14846" max="14846" width="9.140625" style="33"/>
    <col min="14847" max="14847" width="10.28515625" style="33" customWidth="1"/>
    <col min="14848" max="14848" width="12.7109375" style="33" bestFit="1" customWidth="1"/>
    <col min="14849" max="14849" width="10.85546875" style="33" customWidth="1"/>
    <col min="14850" max="14850" width="19.140625" style="33" bestFit="1" customWidth="1"/>
    <col min="14851" max="14851" width="9.140625" style="33"/>
    <col min="14852" max="14852" width="9.42578125" style="33" customWidth="1"/>
    <col min="14853" max="14853" width="11.140625" style="33" customWidth="1"/>
    <col min="14854" max="14854" width="10.42578125" style="33" bestFit="1" customWidth="1"/>
    <col min="14855" max="14855" width="19.140625" style="33" bestFit="1" customWidth="1"/>
    <col min="14856" max="14856" width="9.140625" style="33"/>
    <col min="14857" max="14857" width="9.5703125" style="33" customWidth="1"/>
    <col min="14858" max="14858" width="9.140625" style="33"/>
    <col min="14859" max="14859" width="10.42578125" style="33" bestFit="1" customWidth="1"/>
    <col min="14860" max="15100" width="9.140625" style="33"/>
    <col min="15101" max="15101" width="18.7109375" style="33" bestFit="1" customWidth="1"/>
    <col min="15102" max="15102" width="9.140625" style="33"/>
    <col min="15103" max="15103" width="10.28515625" style="33" customWidth="1"/>
    <col min="15104" max="15104" width="12.7109375" style="33" bestFit="1" customWidth="1"/>
    <col min="15105" max="15105" width="10.85546875" style="33" customWidth="1"/>
    <col min="15106" max="15106" width="19.140625" style="33" bestFit="1" customWidth="1"/>
    <col min="15107" max="15107" width="9.140625" style="33"/>
    <col min="15108" max="15108" width="9.42578125" style="33" customWidth="1"/>
    <col min="15109" max="15109" width="11.140625" style="33" customWidth="1"/>
    <col min="15110" max="15110" width="10.42578125" style="33" bestFit="1" customWidth="1"/>
    <col min="15111" max="15111" width="19.140625" style="33" bestFit="1" customWidth="1"/>
    <col min="15112" max="15112" width="9.140625" style="33"/>
    <col min="15113" max="15113" width="9.5703125" style="33" customWidth="1"/>
    <col min="15114" max="15114" width="9.140625" style="33"/>
    <col min="15115" max="15115" width="10.42578125" style="33" bestFit="1" customWidth="1"/>
    <col min="15116" max="15356" width="9.140625" style="33"/>
    <col min="15357" max="15357" width="18.7109375" style="33" bestFit="1" customWidth="1"/>
    <col min="15358" max="15358" width="9.140625" style="33"/>
    <col min="15359" max="15359" width="10.28515625" style="33" customWidth="1"/>
    <col min="15360" max="15360" width="12.7109375" style="33" bestFit="1" customWidth="1"/>
    <col min="15361" max="15361" width="10.85546875" style="33" customWidth="1"/>
    <col min="15362" max="15362" width="19.140625" style="33" bestFit="1" customWidth="1"/>
    <col min="15363" max="15363" width="9.140625" style="33"/>
    <col min="15364" max="15364" width="9.42578125" style="33" customWidth="1"/>
    <col min="15365" max="15365" width="11.140625" style="33" customWidth="1"/>
    <col min="15366" max="15366" width="10.42578125" style="33" bestFit="1" customWidth="1"/>
    <col min="15367" max="15367" width="19.140625" style="33" bestFit="1" customWidth="1"/>
    <col min="15368" max="15368" width="9.140625" style="33"/>
    <col min="15369" max="15369" width="9.5703125" style="33" customWidth="1"/>
    <col min="15370" max="15370" width="9.140625" style="33"/>
    <col min="15371" max="15371" width="10.42578125" style="33" bestFit="1" customWidth="1"/>
    <col min="15372" max="15612" width="9.140625" style="33"/>
    <col min="15613" max="15613" width="18.7109375" style="33" bestFit="1" customWidth="1"/>
    <col min="15614" max="15614" width="9.140625" style="33"/>
    <col min="15615" max="15615" width="10.28515625" style="33" customWidth="1"/>
    <col min="15616" max="15616" width="12.7109375" style="33" bestFit="1" customWidth="1"/>
    <col min="15617" max="15617" width="10.85546875" style="33" customWidth="1"/>
    <col min="15618" max="15618" width="19.140625" style="33" bestFit="1" customWidth="1"/>
    <col min="15619" max="15619" width="9.140625" style="33"/>
    <col min="15620" max="15620" width="9.42578125" style="33" customWidth="1"/>
    <col min="15621" max="15621" width="11.140625" style="33" customWidth="1"/>
    <col min="15622" max="15622" width="10.42578125" style="33" bestFit="1" customWidth="1"/>
    <col min="15623" max="15623" width="19.140625" style="33" bestFit="1" customWidth="1"/>
    <col min="15624" max="15624" width="9.140625" style="33"/>
    <col min="15625" max="15625" width="9.5703125" style="33" customWidth="1"/>
    <col min="15626" max="15626" width="9.140625" style="33"/>
    <col min="15627" max="15627" width="10.42578125" style="33" bestFit="1" customWidth="1"/>
    <col min="15628" max="15868" width="9.140625" style="33"/>
    <col min="15869" max="15869" width="18.7109375" style="33" bestFit="1" customWidth="1"/>
    <col min="15870" max="15870" width="9.140625" style="33"/>
    <col min="15871" max="15871" width="10.28515625" style="33" customWidth="1"/>
    <col min="15872" max="15872" width="12.7109375" style="33" bestFit="1" customWidth="1"/>
    <col min="15873" max="15873" width="10.85546875" style="33" customWidth="1"/>
    <col min="15874" max="15874" width="19.140625" style="33" bestFit="1" customWidth="1"/>
    <col min="15875" max="15875" width="9.140625" style="33"/>
    <col min="15876" max="15876" width="9.42578125" style="33" customWidth="1"/>
    <col min="15877" max="15877" width="11.140625" style="33" customWidth="1"/>
    <col min="15878" max="15878" width="10.42578125" style="33" bestFit="1" customWidth="1"/>
    <col min="15879" max="15879" width="19.140625" style="33" bestFit="1" customWidth="1"/>
    <col min="15880" max="15880" width="9.140625" style="33"/>
    <col min="15881" max="15881" width="9.5703125" style="33" customWidth="1"/>
    <col min="15882" max="15882" width="9.140625" style="33"/>
    <col min="15883" max="15883" width="10.42578125" style="33" bestFit="1" customWidth="1"/>
    <col min="15884" max="16124" width="9.140625" style="33"/>
    <col min="16125" max="16125" width="18.7109375" style="33" bestFit="1" customWidth="1"/>
    <col min="16126" max="16126" width="9.140625" style="33"/>
    <col min="16127" max="16127" width="10.28515625" style="33" customWidth="1"/>
    <col min="16128" max="16128" width="12.7109375" style="33" bestFit="1" customWidth="1"/>
    <col min="16129" max="16129" width="10.85546875" style="33" customWidth="1"/>
    <col min="16130" max="16130" width="19.140625" style="33" bestFit="1" customWidth="1"/>
    <col min="16131" max="16131" width="9.140625" style="33"/>
    <col min="16132" max="16132" width="9.42578125" style="33" customWidth="1"/>
    <col min="16133" max="16133" width="11.140625" style="33" customWidth="1"/>
    <col min="16134" max="16134" width="10.42578125" style="33" bestFit="1" customWidth="1"/>
    <col min="16135" max="16135" width="19.140625" style="33" bestFit="1" customWidth="1"/>
    <col min="16136" max="16136" width="9.140625" style="33"/>
    <col min="16137" max="16137" width="9.5703125" style="33" customWidth="1"/>
    <col min="16138" max="16138" width="9.140625" style="33"/>
    <col min="16139" max="16139" width="10.42578125" style="33" bestFit="1" customWidth="1"/>
    <col min="16140" max="16384" width="9.140625" style="33"/>
  </cols>
  <sheetData>
    <row r="1" spans="1:14" ht="18" x14ac:dyDescent="0.25">
      <c r="D1" s="594" t="s">
        <v>0</v>
      </c>
      <c r="E1" s="594"/>
      <c r="F1" s="198"/>
      <c r="G1" s="280"/>
      <c r="H1" s="34"/>
      <c r="I1" s="34"/>
      <c r="J1" s="280"/>
      <c r="K1" s="280"/>
    </row>
    <row r="2" spans="1:14" ht="18" x14ac:dyDescent="0.25">
      <c r="C2" s="594" t="s">
        <v>1</v>
      </c>
      <c r="D2" s="594"/>
      <c r="E2" s="594"/>
      <c r="F2" s="198"/>
      <c r="G2" s="280"/>
      <c r="H2" s="34"/>
      <c r="I2" s="34"/>
      <c r="J2" s="280"/>
      <c r="K2" s="280"/>
    </row>
    <row r="3" spans="1:14" ht="15.75" x14ac:dyDescent="0.25">
      <c r="C3" s="596" t="s">
        <v>123</v>
      </c>
      <c r="D3" s="596"/>
      <c r="E3" s="596"/>
      <c r="F3" s="199"/>
      <c r="G3" s="281"/>
      <c r="H3" s="35"/>
      <c r="I3" s="35"/>
      <c r="J3" s="281"/>
      <c r="K3" s="281"/>
    </row>
    <row r="4" spans="1:14" ht="18" x14ac:dyDescent="0.25">
      <c r="C4" s="594" t="s">
        <v>142</v>
      </c>
      <c r="D4" s="594"/>
      <c r="E4" s="594"/>
      <c r="F4" s="198"/>
      <c r="G4" s="280"/>
      <c r="H4" s="34"/>
      <c r="I4" s="34"/>
      <c r="J4" s="280"/>
      <c r="K4" s="280"/>
    </row>
    <row r="5" spans="1:14" ht="18.75" thickBot="1" x14ac:dyDescent="0.3">
      <c r="C5" s="595" t="s">
        <v>118</v>
      </c>
      <c r="D5" s="595"/>
      <c r="E5" s="597"/>
      <c r="F5" s="181"/>
      <c r="G5" s="181"/>
      <c r="H5" s="36"/>
      <c r="I5" s="36"/>
      <c r="J5" s="36"/>
      <c r="K5" s="36"/>
    </row>
    <row r="6" spans="1:14" ht="56.25" customHeight="1" thickBot="1" x14ac:dyDescent="0.25">
      <c r="A6" s="37"/>
      <c r="B6" s="38" t="s">
        <v>2</v>
      </c>
      <c r="C6" s="39" t="s">
        <v>6</v>
      </c>
      <c r="D6" s="40" t="s">
        <v>4</v>
      </c>
      <c r="E6" s="41" t="s">
        <v>119</v>
      </c>
      <c r="F6" s="39" t="s">
        <v>120</v>
      </c>
      <c r="G6" s="40" t="s">
        <v>124</v>
      </c>
      <c r="H6" s="41" t="s">
        <v>5</v>
      </c>
      <c r="I6" s="42" t="s">
        <v>121</v>
      </c>
      <c r="J6" s="41" t="s">
        <v>144</v>
      </c>
      <c r="K6" s="40" t="s">
        <v>145</v>
      </c>
      <c r="L6" s="316" t="s">
        <v>8</v>
      </c>
      <c r="M6" s="38" t="s">
        <v>9</v>
      </c>
      <c r="N6" s="287" t="s">
        <v>146</v>
      </c>
    </row>
    <row r="7" spans="1:14" ht="18.75" thickBot="1" x14ac:dyDescent="0.3">
      <c r="A7" s="46" t="s">
        <v>7</v>
      </c>
      <c r="B7" s="48"/>
      <c r="C7" s="47"/>
      <c r="D7" s="47"/>
      <c r="E7" s="48"/>
      <c r="F7" s="47"/>
      <c r="G7" s="47"/>
      <c r="H7" s="48"/>
      <c r="I7" s="47"/>
      <c r="J7" s="48"/>
      <c r="K7" s="49"/>
      <c r="L7" s="333"/>
      <c r="M7" s="319"/>
      <c r="N7" s="282"/>
    </row>
    <row r="8" spans="1:14" ht="18" x14ac:dyDescent="0.25">
      <c r="A8" s="54" t="s">
        <v>10</v>
      </c>
      <c r="B8" s="294">
        <v>8076</v>
      </c>
      <c r="C8" s="295">
        <v>16814</v>
      </c>
      <c r="D8" s="296">
        <v>1927088</v>
      </c>
      <c r="E8" s="56"/>
      <c r="F8" s="66"/>
      <c r="G8" s="57"/>
      <c r="H8" s="71">
        <f t="shared" ref="H8:H16" si="0">D8/B8</f>
        <v>238.61911837543337</v>
      </c>
      <c r="I8" s="57">
        <f>D8</f>
        <v>1927088</v>
      </c>
      <c r="J8" s="101">
        <v>4386</v>
      </c>
      <c r="K8" s="57">
        <v>12428</v>
      </c>
      <c r="L8" s="60">
        <v>9183</v>
      </c>
      <c r="M8" s="315">
        <v>7630</v>
      </c>
      <c r="N8" s="301">
        <v>1</v>
      </c>
    </row>
    <row r="9" spans="1:14" ht="18" x14ac:dyDescent="0.25">
      <c r="A9" s="67" t="s">
        <v>11</v>
      </c>
      <c r="B9" s="285">
        <v>5829</v>
      </c>
      <c r="C9" s="69">
        <v>11584</v>
      </c>
      <c r="D9" s="105">
        <v>1365274</v>
      </c>
      <c r="E9" s="69"/>
      <c r="F9" s="68"/>
      <c r="G9" s="70"/>
      <c r="H9" s="141">
        <f t="shared" si="0"/>
        <v>234.22096414479327</v>
      </c>
      <c r="I9" s="57">
        <f t="shared" ref="I9:I15" si="1">D9</f>
        <v>1365274</v>
      </c>
      <c r="J9" s="285">
        <v>3288</v>
      </c>
      <c r="K9" s="70">
        <v>8296</v>
      </c>
      <c r="L9" s="141">
        <v>6413</v>
      </c>
      <c r="M9" s="107">
        <v>5170</v>
      </c>
      <c r="N9" s="291">
        <v>1</v>
      </c>
    </row>
    <row r="10" spans="1:14" ht="18" x14ac:dyDescent="0.25">
      <c r="A10" s="67" t="s">
        <v>12</v>
      </c>
      <c r="B10" s="285">
        <v>6550</v>
      </c>
      <c r="C10" s="69">
        <v>12439</v>
      </c>
      <c r="D10" s="105">
        <v>1472616</v>
      </c>
      <c r="E10" s="69"/>
      <c r="F10" s="68"/>
      <c r="G10" s="70"/>
      <c r="H10" s="141">
        <f t="shared" si="0"/>
        <v>224.82687022900762</v>
      </c>
      <c r="I10" s="57">
        <f t="shared" si="1"/>
        <v>1472616</v>
      </c>
      <c r="J10" s="285">
        <v>3269</v>
      </c>
      <c r="K10" s="70">
        <v>9170</v>
      </c>
      <c r="L10" s="141">
        <v>6890</v>
      </c>
      <c r="M10" s="107">
        <v>5548</v>
      </c>
      <c r="N10" s="291">
        <v>1</v>
      </c>
    </row>
    <row r="11" spans="1:14" ht="18" x14ac:dyDescent="0.25">
      <c r="A11" s="67" t="s">
        <v>13</v>
      </c>
      <c r="B11" s="285">
        <v>8532</v>
      </c>
      <c r="C11" s="69">
        <v>16984</v>
      </c>
      <c r="D11" s="105">
        <v>1954204</v>
      </c>
      <c r="E11" s="69"/>
      <c r="F11" s="68"/>
      <c r="G11" s="70"/>
      <c r="H11" s="141">
        <f t="shared" si="0"/>
        <v>229.04406938584154</v>
      </c>
      <c r="I11" s="57">
        <f t="shared" si="1"/>
        <v>1954204</v>
      </c>
      <c r="J11" s="285">
        <v>4386</v>
      </c>
      <c r="K11" s="70">
        <v>12598</v>
      </c>
      <c r="L11" s="141">
        <v>9293</v>
      </c>
      <c r="M11" s="107">
        <v>7687</v>
      </c>
      <c r="N11" s="291">
        <v>4</v>
      </c>
    </row>
    <row r="12" spans="1:14" ht="18" x14ac:dyDescent="0.25">
      <c r="A12" s="67" t="s">
        <v>14</v>
      </c>
      <c r="B12" s="285">
        <v>2146</v>
      </c>
      <c r="C12" s="69">
        <v>4547</v>
      </c>
      <c r="D12" s="105">
        <v>529885</v>
      </c>
      <c r="E12" s="69"/>
      <c r="F12" s="68"/>
      <c r="G12" s="70"/>
      <c r="H12" s="141">
        <f t="shared" si="0"/>
        <v>246.91752096924512</v>
      </c>
      <c r="I12" s="57">
        <f t="shared" si="1"/>
        <v>529885</v>
      </c>
      <c r="J12" s="285">
        <v>1215</v>
      </c>
      <c r="K12" s="70">
        <v>3332</v>
      </c>
      <c r="L12" s="141">
        <v>2369</v>
      </c>
      <c r="M12" s="107">
        <v>2178</v>
      </c>
      <c r="N12" s="291">
        <v>0</v>
      </c>
    </row>
    <row r="13" spans="1:14" ht="18" x14ac:dyDescent="0.25">
      <c r="A13" s="67" t="s">
        <v>15</v>
      </c>
      <c r="B13" s="285">
        <v>8603</v>
      </c>
      <c r="C13" s="69">
        <v>17954</v>
      </c>
      <c r="D13" s="105">
        <v>2076800</v>
      </c>
      <c r="E13" s="69"/>
      <c r="F13" s="68"/>
      <c r="G13" s="70"/>
      <c r="H13" s="141">
        <f t="shared" si="0"/>
        <v>241.40416133906777</v>
      </c>
      <c r="I13" s="57">
        <f t="shared" si="1"/>
        <v>2076800</v>
      </c>
      <c r="J13" s="285">
        <v>4990</v>
      </c>
      <c r="K13" s="70">
        <v>12964</v>
      </c>
      <c r="L13" s="141">
        <v>9690</v>
      </c>
      <c r="M13" s="107">
        <v>8263</v>
      </c>
      <c r="N13" s="291">
        <v>1</v>
      </c>
    </row>
    <row r="14" spans="1:14" ht="18" x14ac:dyDescent="0.25">
      <c r="A14" s="67" t="s">
        <v>16</v>
      </c>
      <c r="B14" s="285">
        <v>3118</v>
      </c>
      <c r="C14" s="69">
        <v>5952</v>
      </c>
      <c r="D14" s="105">
        <v>687271</v>
      </c>
      <c r="E14" s="69"/>
      <c r="F14" s="68"/>
      <c r="G14" s="70"/>
      <c r="H14" s="141">
        <f t="shared" si="0"/>
        <v>220.4204618345093</v>
      </c>
      <c r="I14" s="57">
        <f t="shared" si="1"/>
        <v>687271</v>
      </c>
      <c r="J14" s="285">
        <v>1527</v>
      </c>
      <c r="K14" s="70">
        <v>4425</v>
      </c>
      <c r="L14" s="141">
        <v>3236</v>
      </c>
      <c r="M14" s="107">
        <v>2716</v>
      </c>
      <c r="N14" s="291">
        <v>0</v>
      </c>
    </row>
    <row r="15" spans="1:14" ht="18.75" thickBot="1" x14ac:dyDescent="0.3">
      <c r="A15" s="72" t="s">
        <v>17</v>
      </c>
      <c r="B15" s="286">
        <v>10165</v>
      </c>
      <c r="C15" s="332">
        <v>19905</v>
      </c>
      <c r="D15" s="129">
        <v>2344427</v>
      </c>
      <c r="E15" s="74"/>
      <c r="F15" s="83"/>
      <c r="G15" s="75"/>
      <c r="H15" s="321">
        <f t="shared" si="0"/>
        <v>230.63718642400394</v>
      </c>
      <c r="I15" s="57">
        <f t="shared" si="1"/>
        <v>2344427</v>
      </c>
      <c r="J15" s="286">
        <v>5203</v>
      </c>
      <c r="K15" s="288">
        <v>14702</v>
      </c>
      <c r="L15" s="145">
        <v>10901</v>
      </c>
      <c r="M15" s="292">
        <v>9004</v>
      </c>
      <c r="N15" s="293">
        <v>0</v>
      </c>
    </row>
    <row r="16" spans="1:14" ht="18.75" thickBot="1" x14ac:dyDescent="0.3">
      <c r="A16" s="46" t="s">
        <v>18</v>
      </c>
      <c r="B16" s="85">
        <f>SUM(B8:B15)</f>
        <v>53019</v>
      </c>
      <c r="C16" s="85">
        <f t="shared" ref="C16:D16" si="2">SUM(C8:C15)</f>
        <v>106179</v>
      </c>
      <c r="D16" s="87">
        <f t="shared" si="2"/>
        <v>12357565</v>
      </c>
      <c r="E16" s="267">
        <f t="shared" ref="E16:F16" si="3">SUM(E8:E15)</f>
        <v>0</v>
      </c>
      <c r="F16" s="94">
        <f t="shared" si="3"/>
        <v>0</v>
      </c>
      <c r="G16" s="308"/>
      <c r="H16" s="91">
        <f t="shared" si="0"/>
        <v>233.07804749240839</v>
      </c>
      <c r="I16" s="308">
        <f t="shared" ref="I16:N16" si="4">SUM(I8:I15)</f>
        <v>12357565</v>
      </c>
      <c r="J16" s="289">
        <f t="shared" si="4"/>
        <v>28264</v>
      </c>
      <c r="K16" s="283">
        <f t="shared" si="4"/>
        <v>77915</v>
      </c>
      <c r="L16" s="311">
        <f t="shared" si="4"/>
        <v>57975</v>
      </c>
      <c r="M16" s="309">
        <f t="shared" si="4"/>
        <v>48196</v>
      </c>
      <c r="N16" s="309">
        <f t="shared" si="4"/>
        <v>8</v>
      </c>
    </row>
    <row r="17" spans="1:14" ht="18.75" thickBot="1" x14ac:dyDescent="0.3">
      <c r="A17" s="95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18.75" thickBot="1" x14ac:dyDescent="0.3">
      <c r="A18" s="96" t="s">
        <v>19</v>
      </c>
      <c r="B18" s="97"/>
      <c r="C18" s="97"/>
      <c r="D18" s="97"/>
      <c r="E18" s="299"/>
      <c r="F18" s="300"/>
      <c r="G18" s="300"/>
      <c r="H18" s="97"/>
      <c r="I18" s="99"/>
      <c r="J18" s="300"/>
      <c r="K18" s="300"/>
      <c r="L18" s="300"/>
      <c r="M18" s="300"/>
      <c r="N18" s="300"/>
    </row>
    <row r="19" spans="1:14" ht="18" x14ac:dyDescent="0.25">
      <c r="A19" s="100" t="s">
        <v>20</v>
      </c>
      <c r="B19" s="294">
        <v>14849</v>
      </c>
      <c r="C19" s="295">
        <v>27443</v>
      </c>
      <c r="D19" s="297">
        <v>3252438</v>
      </c>
      <c r="E19" s="294"/>
      <c r="F19" s="55"/>
      <c r="G19" s="296"/>
      <c r="H19" s="64">
        <f t="shared" ref="H19:H32" si="5">D19/B19</f>
        <v>219.03414371338138</v>
      </c>
      <c r="I19" s="57">
        <f t="shared" ref="I19:I31" si="6">SUM(D19:F19)</f>
        <v>3252438</v>
      </c>
      <c r="J19" s="294">
        <v>7224</v>
      </c>
      <c r="K19" s="297">
        <v>20219</v>
      </c>
      <c r="L19" s="60">
        <v>12260</v>
      </c>
      <c r="M19" s="315">
        <v>15181</v>
      </c>
      <c r="N19" s="301">
        <v>2</v>
      </c>
    </row>
    <row r="20" spans="1:14" ht="18" x14ac:dyDescent="0.25">
      <c r="A20" s="100" t="s">
        <v>21</v>
      </c>
      <c r="B20" s="101">
        <v>7410</v>
      </c>
      <c r="C20" s="56">
        <v>13308</v>
      </c>
      <c r="D20" s="57">
        <v>1582398</v>
      </c>
      <c r="E20" s="285"/>
      <c r="F20" s="68"/>
      <c r="G20" s="105"/>
      <c r="H20" s="119">
        <f t="shared" si="5"/>
        <v>213.54898785425101</v>
      </c>
      <c r="I20" s="70">
        <f t="shared" si="6"/>
        <v>1582398</v>
      </c>
      <c r="J20" s="285">
        <v>3501</v>
      </c>
      <c r="K20" s="70">
        <v>9807</v>
      </c>
      <c r="L20" s="141">
        <v>5771</v>
      </c>
      <c r="M20" s="107">
        <v>7535</v>
      </c>
      <c r="N20" s="291">
        <v>2</v>
      </c>
    </row>
    <row r="21" spans="1:14" ht="18" x14ac:dyDescent="0.25">
      <c r="A21" s="54" t="s">
        <v>22</v>
      </c>
      <c r="B21" s="111">
        <v>6007</v>
      </c>
      <c r="C21" s="109">
        <v>11455</v>
      </c>
      <c r="D21" s="110">
        <v>1340766</v>
      </c>
      <c r="E21" s="116"/>
      <c r="F21" s="113"/>
      <c r="G21" s="117"/>
      <c r="H21" s="119">
        <f t="shared" si="5"/>
        <v>223.20059930081572</v>
      </c>
      <c r="I21" s="70">
        <f t="shared" si="6"/>
        <v>1340766</v>
      </c>
      <c r="J21" s="285">
        <v>3226</v>
      </c>
      <c r="K21" s="70">
        <v>8229</v>
      </c>
      <c r="L21" s="141">
        <v>5055</v>
      </c>
      <c r="M21" s="107">
        <v>6399</v>
      </c>
      <c r="N21" s="291">
        <v>1</v>
      </c>
    </row>
    <row r="22" spans="1:14" ht="18" x14ac:dyDescent="0.25">
      <c r="A22" s="67" t="s">
        <v>23</v>
      </c>
      <c r="B22" s="116">
        <v>7484</v>
      </c>
      <c r="C22" s="114">
        <v>14769</v>
      </c>
      <c r="D22" s="115">
        <v>1698636</v>
      </c>
      <c r="E22" s="116"/>
      <c r="F22" s="113"/>
      <c r="G22" s="117"/>
      <c r="H22" s="119">
        <f t="shared" si="5"/>
        <v>226.96900053447354</v>
      </c>
      <c r="I22" s="70">
        <f t="shared" si="6"/>
        <v>1698636</v>
      </c>
      <c r="J22" s="285">
        <v>3831</v>
      </c>
      <c r="K22" s="70">
        <v>10938</v>
      </c>
      <c r="L22" s="141">
        <v>6687</v>
      </c>
      <c r="M22" s="107">
        <v>8080</v>
      </c>
      <c r="N22" s="291">
        <v>2</v>
      </c>
    </row>
    <row r="23" spans="1:14" ht="18" x14ac:dyDescent="0.25">
      <c r="A23" s="67" t="s">
        <v>24</v>
      </c>
      <c r="B23" s="116">
        <v>4938</v>
      </c>
      <c r="C23" s="114">
        <v>9927</v>
      </c>
      <c r="D23" s="115">
        <v>1145314</v>
      </c>
      <c r="E23" s="116"/>
      <c r="F23" s="113"/>
      <c r="G23" s="117"/>
      <c r="H23" s="119">
        <f t="shared" si="5"/>
        <v>231.93884163628999</v>
      </c>
      <c r="I23" s="70">
        <f t="shared" si="6"/>
        <v>1145314</v>
      </c>
      <c r="J23" s="285">
        <v>2713</v>
      </c>
      <c r="K23" s="70">
        <v>7214</v>
      </c>
      <c r="L23" s="141">
        <v>4599</v>
      </c>
      <c r="M23" s="107">
        <v>5327</v>
      </c>
      <c r="N23" s="291">
        <v>1</v>
      </c>
    </row>
    <row r="24" spans="1:14" ht="18" x14ac:dyDescent="0.25">
      <c r="A24" s="67" t="s">
        <v>25</v>
      </c>
      <c r="B24" s="116">
        <v>3345</v>
      </c>
      <c r="C24" s="114">
        <v>6802</v>
      </c>
      <c r="D24" s="115">
        <v>794643</v>
      </c>
      <c r="E24" s="116"/>
      <c r="F24" s="113"/>
      <c r="G24" s="117"/>
      <c r="H24" s="119">
        <f t="shared" si="5"/>
        <v>237.56143497757847</v>
      </c>
      <c r="I24" s="70">
        <f t="shared" si="6"/>
        <v>794643</v>
      </c>
      <c r="J24" s="285">
        <v>1997</v>
      </c>
      <c r="K24" s="70">
        <v>4805</v>
      </c>
      <c r="L24" s="141">
        <v>3064</v>
      </c>
      <c r="M24" s="107">
        <v>3738</v>
      </c>
      <c r="N24" s="291">
        <v>0</v>
      </c>
    </row>
    <row r="25" spans="1:14" ht="18" x14ac:dyDescent="0.25">
      <c r="A25" s="67" t="s">
        <v>26</v>
      </c>
      <c r="B25" s="116">
        <v>8553</v>
      </c>
      <c r="C25" s="114">
        <v>16606</v>
      </c>
      <c r="D25" s="115">
        <v>1943578</v>
      </c>
      <c r="E25" s="116"/>
      <c r="F25" s="113"/>
      <c r="G25" s="117"/>
      <c r="H25" s="119">
        <f t="shared" si="5"/>
        <v>227.2393312288086</v>
      </c>
      <c r="I25" s="70">
        <f t="shared" si="6"/>
        <v>1943578</v>
      </c>
      <c r="J25" s="285">
        <v>4426</v>
      </c>
      <c r="K25" s="70">
        <v>12180</v>
      </c>
      <c r="L25" s="141">
        <v>7515</v>
      </c>
      <c r="M25" s="107">
        <v>9090</v>
      </c>
      <c r="N25" s="291">
        <v>1</v>
      </c>
    </row>
    <row r="26" spans="1:14" ht="18" x14ac:dyDescent="0.25">
      <c r="A26" s="67" t="s">
        <v>27</v>
      </c>
      <c r="B26" s="116">
        <v>7739</v>
      </c>
      <c r="C26" s="114">
        <v>15895</v>
      </c>
      <c r="D26" s="115">
        <v>1857551</v>
      </c>
      <c r="E26" s="116"/>
      <c r="F26" s="113"/>
      <c r="G26" s="117"/>
      <c r="H26" s="119">
        <f t="shared" si="5"/>
        <v>240.02468019123918</v>
      </c>
      <c r="I26" s="70">
        <f t="shared" si="6"/>
        <v>1857551</v>
      </c>
      <c r="J26" s="285">
        <v>4006</v>
      </c>
      <c r="K26" s="70">
        <v>11889</v>
      </c>
      <c r="L26" s="141">
        <v>7537</v>
      </c>
      <c r="M26" s="107">
        <v>8355</v>
      </c>
      <c r="N26" s="291">
        <v>3</v>
      </c>
    </row>
    <row r="27" spans="1:14" ht="18" x14ac:dyDescent="0.25">
      <c r="A27" s="67" t="s">
        <v>28</v>
      </c>
      <c r="B27" s="116">
        <v>9714</v>
      </c>
      <c r="C27" s="114">
        <v>18585</v>
      </c>
      <c r="D27" s="115">
        <v>2163333</v>
      </c>
      <c r="E27" s="116"/>
      <c r="F27" s="113"/>
      <c r="G27" s="117"/>
      <c r="H27" s="119">
        <f t="shared" si="5"/>
        <v>222.70259419394688</v>
      </c>
      <c r="I27" s="70">
        <f t="shared" si="6"/>
        <v>2163333</v>
      </c>
      <c r="J27" s="285">
        <v>5386</v>
      </c>
      <c r="K27" s="70">
        <v>13199</v>
      </c>
      <c r="L27" s="141">
        <v>8036</v>
      </c>
      <c r="M27" s="107">
        <v>10544</v>
      </c>
      <c r="N27" s="291">
        <v>5</v>
      </c>
    </row>
    <row r="28" spans="1:14" ht="18" x14ac:dyDescent="0.25">
      <c r="A28" s="67" t="s">
        <v>29</v>
      </c>
      <c r="B28" s="116">
        <v>6868</v>
      </c>
      <c r="C28" s="114">
        <v>14527</v>
      </c>
      <c r="D28" s="115">
        <v>1672844</v>
      </c>
      <c r="E28" s="116"/>
      <c r="F28" s="113"/>
      <c r="G28" s="117"/>
      <c r="H28" s="119">
        <f t="shared" si="5"/>
        <v>243.5707629586488</v>
      </c>
      <c r="I28" s="70">
        <f t="shared" si="6"/>
        <v>1672844</v>
      </c>
      <c r="J28" s="285">
        <v>4225</v>
      </c>
      <c r="K28" s="70">
        <v>10302</v>
      </c>
      <c r="L28" s="141">
        <v>6660</v>
      </c>
      <c r="M28" s="107">
        <v>7866</v>
      </c>
      <c r="N28" s="291">
        <v>1</v>
      </c>
    </row>
    <row r="29" spans="1:14" ht="18" x14ac:dyDescent="0.25">
      <c r="A29" s="67" t="s">
        <v>30</v>
      </c>
      <c r="B29" s="116">
        <v>5666</v>
      </c>
      <c r="C29" s="114">
        <v>11438</v>
      </c>
      <c r="D29" s="115">
        <v>1315693</v>
      </c>
      <c r="E29" s="116"/>
      <c r="F29" s="113"/>
      <c r="G29" s="117"/>
      <c r="H29" s="119">
        <f t="shared" si="5"/>
        <v>232.20843628662195</v>
      </c>
      <c r="I29" s="70">
        <f t="shared" si="6"/>
        <v>1315693</v>
      </c>
      <c r="J29" s="285">
        <v>3063</v>
      </c>
      <c r="K29" s="70">
        <v>8375</v>
      </c>
      <c r="L29" s="141">
        <v>5216</v>
      </c>
      <c r="M29" s="107">
        <v>6222</v>
      </c>
      <c r="N29" s="291">
        <v>0</v>
      </c>
    </row>
    <row r="30" spans="1:14" ht="18" x14ac:dyDescent="0.25">
      <c r="A30" s="82" t="s">
        <v>31</v>
      </c>
      <c r="B30" s="116">
        <v>5444</v>
      </c>
      <c r="C30" s="120">
        <v>11162</v>
      </c>
      <c r="D30" s="121">
        <v>1311585</v>
      </c>
      <c r="E30" s="116"/>
      <c r="F30" s="113"/>
      <c r="G30" s="117"/>
      <c r="H30" s="119">
        <f t="shared" si="5"/>
        <v>240.92303453343129</v>
      </c>
      <c r="I30" s="70">
        <f t="shared" si="6"/>
        <v>1311585</v>
      </c>
      <c r="J30" s="285">
        <v>3030</v>
      </c>
      <c r="K30" s="70">
        <v>8132</v>
      </c>
      <c r="L30" s="141">
        <v>5198</v>
      </c>
      <c r="M30" s="107">
        <v>5964</v>
      </c>
      <c r="N30" s="291">
        <v>0</v>
      </c>
    </row>
    <row r="31" spans="1:14" ht="18.75" thickBot="1" x14ac:dyDescent="0.3">
      <c r="A31" s="82" t="s">
        <v>32</v>
      </c>
      <c r="B31" s="324">
        <v>2006</v>
      </c>
      <c r="C31" s="120">
        <v>4111</v>
      </c>
      <c r="D31" s="121">
        <v>481734</v>
      </c>
      <c r="E31" s="122"/>
      <c r="F31" s="323"/>
      <c r="G31" s="123"/>
      <c r="H31" s="126">
        <f t="shared" si="5"/>
        <v>240.14656031904286</v>
      </c>
      <c r="I31" s="75">
        <f t="shared" si="6"/>
        <v>481734</v>
      </c>
      <c r="J31" s="286">
        <v>1048</v>
      </c>
      <c r="K31" s="288">
        <v>3063</v>
      </c>
      <c r="L31" s="145">
        <v>1984</v>
      </c>
      <c r="M31" s="292">
        <v>2126</v>
      </c>
      <c r="N31" s="293">
        <v>1</v>
      </c>
    </row>
    <row r="32" spans="1:14" ht="18.75" thickBot="1" x14ac:dyDescent="0.3">
      <c r="A32" s="46" t="s">
        <v>33</v>
      </c>
      <c r="B32" s="131">
        <f>SUM(B19:B31)</f>
        <v>90023</v>
      </c>
      <c r="C32" s="136">
        <f t="shared" ref="C32:F32" si="7">SUM(C19:C31)</f>
        <v>176028</v>
      </c>
      <c r="D32" s="178">
        <f t="shared" si="7"/>
        <v>20560513</v>
      </c>
      <c r="E32" s="179">
        <f t="shared" si="7"/>
        <v>0</v>
      </c>
      <c r="F32" s="136">
        <f t="shared" si="7"/>
        <v>0</v>
      </c>
      <c r="G32" s="178"/>
      <c r="H32" s="99">
        <f t="shared" si="5"/>
        <v>228.39177765682103</v>
      </c>
      <c r="I32" s="133">
        <f>SUM(I19:I31)</f>
        <v>20560513</v>
      </c>
      <c r="J32" s="185">
        <f t="shared" ref="J32:N32" si="8">SUM(J19:J31)</f>
        <v>47676</v>
      </c>
      <c r="K32" s="185">
        <f t="shared" si="8"/>
        <v>128352</v>
      </c>
      <c r="L32" s="185">
        <f t="shared" si="8"/>
        <v>79582</v>
      </c>
      <c r="M32" s="185">
        <f t="shared" si="8"/>
        <v>96427</v>
      </c>
      <c r="N32" s="185">
        <f t="shared" si="8"/>
        <v>19</v>
      </c>
    </row>
    <row r="33" spans="1:14" ht="18.75" thickBot="1" x14ac:dyDescent="0.3">
      <c r="A33" s="95"/>
      <c r="B33" s="137"/>
      <c r="C33" s="137"/>
      <c r="D33" s="137"/>
      <c r="E33" s="137"/>
      <c r="F33" s="137"/>
      <c r="G33" s="137"/>
      <c r="H33" s="81"/>
      <c r="I33" s="137"/>
      <c r="J33" s="137"/>
      <c r="K33" s="137"/>
      <c r="L33" s="81"/>
      <c r="M33" s="81"/>
      <c r="N33" s="81"/>
    </row>
    <row r="34" spans="1:14" ht="18.75" thickBot="1" x14ac:dyDescent="0.3">
      <c r="A34" s="46" t="s">
        <v>34</v>
      </c>
      <c r="B34" s="138"/>
      <c r="C34" s="138"/>
      <c r="D34" s="138"/>
      <c r="E34" s="192"/>
      <c r="F34" s="150"/>
      <c r="G34" s="150"/>
      <c r="H34" s="138"/>
      <c r="I34" s="140"/>
      <c r="J34" s="139"/>
      <c r="K34" s="138"/>
      <c r="L34" s="150"/>
      <c r="M34" s="150"/>
      <c r="N34" s="192"/>
    </row>
    <row r="35" spans="1:14" ht="18" x14ac:dyDescent="0.25">
      <c r="A35" s="67" t="s">
        <v>36</v>
      </c>
      <c r="B35" s="116">
        <v>11541</v>
      </c>
      <c r="C35" s="114">
        <v>22150</v>
      </c>
      <c r="D35" s="115">
        <v>2571620</v>
      </c>
      <c r="E35" s="151"/>
      <c r="F35" s="176"/>
      <c r="G35" s="189"/>
      <c r="H35" s="153">
        <f t="shared" ref="H35:H47" si="9">D35/B35</f>
        <v>222.82471189671605</v>
      </c>
      <c r="I35" s="110">
        <f t="shared" ref="I35:I46" si="10">SUM(D35:F35)</f>
        <v>2571620</v>
      </c>
      <c r="J35" s="111">
        <v>6939</v>
      </c>
      <c r="K35" s="110">
        <v>15211</v>
      </c>
      <c r="L35" s="60">
        <v>8782</v>
      </c>
      <c r="M35" s="315">
        <v>13363</v>
      </c>
      <c r="N35" s="301">
        <v>5</v>
      </c>
    </row>
    <row r="36" spans="1:14" ht="18" x14ac:dyDescent="0.25">
      <c r="A36" s="67" t="s">
        <v>37</v>
      </c>
      <c r="B36" s="116">
        <v>15401</v>
      </c>
      <c r="C36" s="114">
        <v>31049</v>
      </c>
      <c r="D36" s="115">
        <v>3552323</v>
      </c>
      <c r="E36" s="116"/>
      <c r="F36" s="113"/>
      <c r="G36" s="117"/>
      <c r="H36" s="156">
        <f t="shared" si="9"/>
        <v>230.65534705538602</v>
      </c>
      <c r="I36" s="110">
        <f t="shared" si="10"/>
        <v>3552323</v>
      </c>
      <c r="J36" s="116">
        <v>10117</v>
      </c>
      <c r="K36" s="115">
        <v>20932</v>
      </c>
      <c r="L36" s="141">
        <v>12529</v>
      </c>
      <c r="M36" s="107">
        <v>18518</v>
      </c>
      <c r="N36" s="291">
        <v>2</v>
      </c>
    </row>
    <row r="37" spans="1:14" ht="18" x14ac:dyDescent="0.25">
      <c r="A37" s="67" t="s">
        <v>38</v>
      </c>
      <c r="B37" s="116">
        <v>5395</v>
      </c>
      <c r="C37" s="114">
        <v>10955</v>
      </c>
      <c r="D37" s="115">
        <v>1283072</v>
      </c>
      <c r="E37" s="116"/>
      <c r="F37" s="113"/>
      <c r="G37" s="117"/>
      <c r="H37" s="156">
        <f t="shared" si="9"/>
        <v>237.82613531047267</v>
      </c>
      <c r="I37" s="110">
        <f t="shared" si="10"/>
        <v>1283072</v>
      </c>
      <c r="J37" s="116">
        <v>3690</v>
      </c>
      <c r="K37" s="115">
        <v>7265</v>
      </c>
      <c r="L37" s="141">
        <v>4583</v>
      </c>
      <c r="M37" s="107">
        <v>6372</v>
      </c>
      <c r="N37" s="291">
        <v>0</v>
      </c>
    </row>
    <row r="38" spans="1:14" ht="18" x14ac:dyDescent="0.25">
      <c r="A38" s="67" t="s">
        <v>39</v>
      </c>
      <c r="B38" s="116">
        <v>8415</v>
      </c>
      <c r="C38" s="114">
        <v>17263</v>
      </c>
      <c r="D38" s="115">
        <v>1991173</v>
      </c>
      <c r="E38" s="116"/>
      <c r="F38" s="113"/>
      <c r="G38" s="117"/>
      <c r="H38" s="156">
        <f t="shared" si="9"/>
        <v>236.62186571598338</v>
      </c>
      <c r="I38" s="110">
        <f t="shared" si="10"/>
        <v>1991173</v>
      </c>
      <c r="J38" s="116">
        <v>4819</v>
      </c>
      <c r="K38" s="115">
        <v>12444</v>
      </c>
      <c r="L38" s="141">
        <v>7923</v>
      </c>
      <c r="M38" s="107">
        <v>9336</v>
      </c>
      <c r="N38" s="291">
        <v>4</v>
      </c>
    </row>
    <row r="39" spans="1:14" ht="18" x14ac:dyDescent="0.25">
      <c r="A39" s="67" t="s">
        <v>40</v>
      </c>
      <c r="B39" s="116">
        <v>5812</v>
      </c>
      <c r="C39" s="114">
        <v>11418</v>
      </c>
      <c r="D39" s="115">
        <v>1314786</v>
      </c>
      <c r="E39" s="116"/>
      <c r="F39" s="113"/>
      <c r="G39" s="117"/>
      <c r="H39" s="156">
        <f t="shared" si="9"/>
        <v>226.21920165175499</v>
      </c>
      <c r="I39" s="110">
        <f t="shared" si="10"/>
        <v>1314786</v>
      </c>
      <c r="J39" s="116">
        <v>3530</v>
      </c>
      <c r="K39" s="115">
        <v>7888</v>
      </c>
      <c r="L39" s="141">
        <v>4843</v>
      </c>
      <c r="M39" s="107">
        <v>6574</v>
      </c>
      <c r="N39" s="291">
        <v>1</v>
      </c>
    </row>
    <row r="40" spans="1:14" ht="18" x14ac:dyDescent="0.25">
      <c r="A40" s="67" t="s">
        <v>41</v>
      </c>
      <c r="B40" s="116">
        <v>7456</v>
      </c>
      <c r="C40" s="114">
        <v>15524</v>
      </c>
      <c r="D40" s="115">
        <v>1786022</v>
      </c>
      <c r="E40" s="116"/>
      <c r="F40" s="113"/>
      <c r="G40" s="117"/>
      <c r="H40" s="156">
        <f t="shared" si="9"/>
        <v>239.54157725321889</v>
      </c>
      <c r="I40" s="110">
        <f t="shared" si="10"/>
        <v>1786022</v>
      </c>
      <c r="J40" s="116">
        <v>4323</v>
      </c>
      <c r="K40" s="115">
        <v>11201</v>
      </c>
      <c r="L40" s="141">
        <v>7204</v>
      </c>
      <c r="M40" s="107">
        <v>8317</v>
      </c>
      <c r="N40" s="291">
        <v>3</v>
      </c>
    </row>
    <row r="41" spans="1:14" ht="18" x14ac:dyDescent="0.25">
      <c r="A41" s="67" t="s">
        <v>42</v>
      </c>
      <c r="B41" s="116">
        <v>10048</v>
      </c>
      <c r="C41" s="114">
        <v>20735</v>
      </c>
      <c r="D41" s="115">
        <v>2375305</v>
      </c>
      <c r="E41" s="116"/>
      <c r="F41" s="113"/>
      <c r="G41" s="117"/>
      <c r="H41" s="156">
        <f t="shared" si="9"/>
        <v>236.39580015923568</v>
      </c>
      <c r="I41" s="110">
        <f t="shared" si="10"/>
        <v>2375305</v>
      </c>
      <c r="J41" s="116">
        <v>6400</v>
      </c>
      <c r="K41" s="115">
        <v>14335</v>
      </c>
      <c r="L41" s="141">
        <v>9004</v>
      </c>
      <c r="M41" s="107">
        <v>11727</v>
      </c>
      <c r="N41" s="291">
        <v>4</v>
      </c>
    </row>
    <row r="42" spans="1:14" ht="18" x14ac:dyDescent="0.25">
      <c r="A42" s="67" t="s">
        <v>43</v>
      </c>
      <c r="B42" s="116">
        <v>6918</v>
      </c>
      <c r="C42" s="114">
        <v>13688</v>
      </c>
      <c r="D42" s="115">
        <v>1575569</v>
      </c>
      <c r="E42" s="116"/>
      <c r="F42" s="113"/>
      <c r="G42" s="117"/>
      <c r="H42" s="156">
        <f t="shared" si="9"/>
        <v>227.74920497253541</v>
      </c>
      <c r="I42" s="110">
        <f t="shared" si="10"/>
        <v>1575569</v>
      </c>
      <c r="J42" s="116">
        <v>4223</v>
      </c>
      <c r="K42" s="115">
        <v>9465</v>
      </c>
      <c r="L42" s="141">
        <v>5780</v>
      </c>
      <c r="M42" s="107">
        <v>7907</v>
      </c>
      <c r="N42" s="291">
        <v>1</v>
      </c>
    </row>
    <row r="43" spans="1:14" ht="18" x14ac:dyDescent="0.25">
      <c r="A43" s="67" t="s">
        <v>44</v>
      </c>
      <c r="B43" s="116">
        <v>5385</v>
      </c>
      <c r="C43" s="114">
        <v>10487</v>
      </c>
      <c r="D43" s="115">
        <v>1207014</v>
      </c>
      <c r="E43" s="116"/>
      <c r="F43" s="113"/>
      <c r="G43" s="117"/>
      <c r="H43" s="156">
        <f t="shared" si="9"/>
        <v>224.14373259052925</v>
      </c>
      <c r="I43" s="110">
        <f t="shared" si="10"/>
        <v>1207014</v>
      </c>
      <c r="J43" s="116">
        <v>3321</v>
      </c>
      <c r="K43" s="115">
        <v>7166</v>
      </c>
      <c r="L43" s="141">
        <v>4168</v>
      </c>
      <c r="M43" s="107">
        <v>6317</v>
      </c>
      <c r="N43" s="291">
        <v>2</v>
      </c>
    </row>
    <row r="44" spans="1:14" ht="18" x14ac:dyDescent="0.25">
      <c r="A44" s="67" t="s">
        <v>45</v>
      </c>
      <c r="B44" s="116">
        <v>7893</v>
      </c>
      <c r="C44" s="114">
        <v>16114</v>
      </c>
      <c r="D44" s="115">
        <v>1858295</v>
      </c>
      <c r="E44" s="116"/>
      <c r="F44" s="113"/>
      <c r="G44" s="117"/>
      <c r="H44" s="156">
        <f t="shared" si="9"/>
        <v>235.4358292157608</v>
      </c>
      <c r="I44" s="110">
        <f t="shared" si="10"/>
        <v>1858295</v>
      </c>
      <c r="J44" s="116">
        <v>5094</v>
      </c>
      <c r="K44" s="115">
        <v>11020</v>
      </c>
      <c r="L44" s="141">
        <v>7037</v>
      </c>
      <c r="M44" s="107">
        <v>9074</v>
      </c>
      <c r="N44" s="291">
        <v>3</v>
      </c>
    </row>
    <row r="45" spans="1:14" ht="18" x14ac:dyDescent="0.25">
      <c r="A45" s="82" t="s">
        <v>46</v>
      </c>
      <c r="B45" s="116">
        <v>6756</v>
      </c>
      <c r="C45" s="114">
        <v>13292</v>
      </c>
      <c r="D45" s="115">
        <v>1551266</v>
      </c>
      <c r="E45" s="116"/>
      <c r="F45" s="113"/>
      <c r="G45" s="117"/>
      <c r="H45" s="156">
        <f t="shared" si="9"/>
        <v>229.61308466548255</v>
      </c>
      <c r="I45" s="110">
        <f t="shared" si="10"/>
        <v>1551266</v>
      </c>
      <c r="J45" s="116">
        <v>3894</v>
      </c>
      <c r="K45" s="115">
        <v>9398</v>
      </c>
      <c r="L45" s="141">
        <v>5820</v>
      </c>
      <c r="M45" s="107">
        <v>7469</v>
      </c>
      <c r="N45" s="291">
        <v>3</v>
      </c>
    </row>
    <row r="46" spans="1:14" ht="18.75" thickBot="1" x14ac:dyDescent="0.3">
      <c r="A46" s="82" t="s">
        <v>47</v>
      </c>
      <c r="B46" s="324">
        <v>4726</v>
      </c>
      <c r="C46" s="120">
        <v>9162</v>
      </c>
      <c r="D46" s="121">
        <v>1050165</v>
      </c>
      <c r="E46" s="122"/>
      <c r="F46" s="323"/>
      <c r="G46" s="123"/>
      <c r="H46" s="166">
        <f t="shared" si="9"/>
        <v>222.21011426153194</v>
      </c>
      <c r="I46" s="328">
        <f t="shared" si="10"/>
        <v>1050165</v>
      </c>
      <c r="J46" s="122">
        <v>2522</v>
      </c>
      <c r="K46" s="121">
        <v>6640</v>
      </c>
      <c r="L46" s="321">
        <v>4048</v>
      </c>
      <c r="M46" s="130">
        <v>5114</v>
      </c>
      <c r="N46" s="322">
        <v>0</v>
      </c>
    </row>
    <row r="47" spans="1:14" ht="18.75" thickBot="1" x14ac:dyDescent="0.3">
      <c r="A47" s="46" t="s">
        <v>48</v>
      </c>
      <c r="B47" s="131">
        <f>SUM(B35:B46)</f>
        <v>95746</v>
      </c>
      <c r="C47" s="136">
        <f t="shared" ref="C47:F47" si="11">SUM(C35:C46)</f>
        <v>191837</v>
      </c>
      <c r="D47" s="178">
        <f t="shared" si="11"/>
        <v>22116610</v>
      </c>
      <c r="E47" s="179">
        <f t="shared" si="11"/>
        <v>0</v>
      </c>
      <c r="F47" s="136">
        <f t="shared" si="11"/>
        <v>0</v>
      </c>
      <c r="G47" s="168"/>
      <c r="H47" s="89">
        <f t="shared" si="9"/>
        <v>230.99252188080965</v>
      </c>
      <c r="I47" s="178">
        <f>SUM(I35:I46)</f>
        <v>22116610</v>
      </c>
      <c r="J47" s="179">
        <f t="shared" ref="J47:M47" si="12">SUM(J35:J46)</f>
        <v>58872</v>
      </c>
      <c r="K47" s="178">
        <f t="shared" si="12"/>
        <v>132965</v>
      </c>
      <c r="L47" s="179">
        <f t="shared" si="12"/>
        <v>81721</v>
      </c>
      <c r="M47" s="136">
        <f t="shared" si="12"/>
        <v>110088</v>
      </c>
      <c r="N47" s="178">
        <f t="shared" ref="N47" si="13">SUM(N35:N46)</f>
        <v>28</v>
      </c>
    </row>
    <row r="48" spans="1:14" ht="18.75" thickBot="1" x14ac:dyDescent="0.3">
      <c r="A48" s="149"/>
      <c r="B48" s="137"/>
      <c r="C48" s="137"/>
      <c r="D48" s="137"/>
      <c r="E48" s="325"/>
      <c r="F48" s="326"/>
      <c r="G48" s="327"/>
      <c r="H48" s="81"/>
      <c r="I48" s="137"/>
      <c r="J48" s="137"/>
      <c r="K48" s="137"/>
      <c r="L48" s="81"/>
      <c r="M48" s="81"/>
      <c r="N48" s="81"/>
    </row>
    <row r="49" spans="1:14" ht="18.75" thickBot="1" x14ac:dyDescent="0.3">
      <c r="A49" s="46" t="s">
        <v>49</v>
      </c>
      <c r="B49" s="138"/>
      <c r="C49" s="138"/>
      <c r="D49" s="138"/>
      <c r="E49" s="304"/>
      <c r="F49" s="305"/>
      <c r="G49" s="306"/>
      <c r="H49" s="138"/>
      <c r="I49" s="140"/>
      <c r="J49" s="150"/>
      <c r="K49" s="150"/>
      <c r="L49" s="150"/>
      <c r="M49" s="150"/>
      <c r="N49" s="150"/>
    </row>
    <row r="50" spans="1:14" ht="18" x14ac:dyDescent="0.25">
      <c r="A50" s="54" t="s">
        <v>50</v>
      </c>
      <c r="B50" s="111">
        <v>5541</v>
      </c>
      <c r="C50" s="154">
        <v>10782</v>
      </c>
      <c r="D50" s="303">
        <v>1252974</v>
      </c>
      <c r="E50" s="151"/>
      <c r="F50" s="176"/>
      <c r="G50" s="189"/>
      <c r="H50" s="153">
        <f t="shared" ref="H50:H57" si="14">D50/B50</f>
        <v>226.12777476989714</v>
      </c>
      <c r="I50" s="154">
        <f t="shared" ref="I50:I56" si="15">SUM(D50:E50)</f>
        <v>1252974</v>
      </c>
      <c r="J50" s="151">
        <v>3186</v>
      </c>
      <c r="K50" s="307">
        <v>7596</v>
      </c>
      <c r="L50" s="60">
        <v>4613</v>
      </c>
      <c r="M50" s="315">
        <v>6169</v>
      </c>
      <c r="N50" s="301">
        <v>0</v>
      </c>
    </row>
    <row r="51" spans="1:14" ht="18" x14ac:dyDescent="0.25">
      <c r="A51" s="67" t="s">
        <v>51</v>
      </c>
      <c r="B51" s="116">
        <v>8138</v>
      </c>
      <c r="C51" s="155">
        <v>17116</v>
      </c>
      <c r="D51" s="302">
        <v>1991384</v>
      </c>
      <c r="E51" s="116"/>
      <c r="F51" s="113"/>
      <c r="G51" s="117"/>
      <c r="H51" s="156">
        <f t="shared" si="14"/>
        <v>244.70189235684444</v>
      </c>
      <c r="I51" s="154">
        <f t="shared" si="15"/>
        <v>1991384</v>
      </c>
      <c r="J51" s="116">
        <v>5084</v>
      </c>
      <c r="K51" s="115">
        <v>12032</v>
      </c>
      <c r="L51" s="141">
        <v>7868</v>
      </c>
      <c r="M51" s="107">
        <v>9246</v>
      </c>
      <c r="N51" s="291">
        <v>2</v>
      </c>
    </row>
    <row r="52" spans="1:14" ht="18" x14ac:dyDescent="0.25">
      <c r="A52" s="67" t="s">
        <v>122</v>
      </c>
      <c r="B52" s="116">
        <v>23046</v>
      </c>
      <c r="C52" s="155">
        <v>43799</v>
      </c>
      <c r="D52" s="302">
        <v>5063472</v>
      </c>
      <c r="E52" s="116"/>
      <c r="F52" s="113"/>
      <c r="G52" s="117"/>
      <c r="H52" s="156">
        <f t="shared" si="14"/>
        <v>219.71153345482946</v>
      </c>
      <c r="I52" s="154">
        <f t="shared" si="15"/>
        <v>5063472</v>
      </c>
      <c r="J52" s="116">
        <v>12732</v>
      </c>
      <c r="K52" s="115">
        <v>31067</v>
      </c>
      <c r="L52" s="141">
        <v>18103</v>
      </c>
      <c r="M52" s="107">
        <v>25682</v>
      </c>
      <c r="N52" s="291">
        <v>14</v>
      </c>
    </row>
    <row r="53" spans="1:14" ht="18" x14ac:dyDescent="0.25">
      <c r="A53" s="67" t="s">
        <v>53</v>
      </c>
      <c r="B53" s="116">
        <v>7913</v>
      </c>
      <c r="C53" s="155">
        <v>15726</v>
      </c>
      <c r="D53" s="302">
        <v>1803922</v>
      </c>
      <c r="E53" s="116"/>
      <c r="F53" s="113"/>
      <c r="G53" s="117"/>
      <c r="H53" s="156">
        <f t="shared" si="14"/>
        <v>227.96941741438141</v>
      </c>
      <c r="I53" s="154">
        <f t="shared" si="15"/>
        <v>1803922</v>
      </c>
      <c r="J53" s="116">
        <v>4472</v>
      </c>
      <c r="K53" s="115">
        <v>11254</v>
      </c>
      <c r="L53" s="141">
        <v>6892</v>
      </c>
      <c r="M53" s="107">
        <v>8830</v>
      </c>
      <c r="N53" s="291">
        <v>4</v>
      </c>
    </row>
    <row r="54" spans="1:14" ht="18" x14ac:dyDescent="0.25">
      <c r="A54" s="67" t="s">
        <v>54</v>
      </c>
      <c r="B54" s="116">
        <v>5850</v>
      </c>
      <c r="C54" s="155">
        <v>11248</v>
      </c>
      <c r="D54" s="302">
        <v>1331237</v>
      </c>
      <c r="E54" s="116"/>
      <c r="F54" s="113"/>
      <c r="G54" s="117"/>
      <c r="H54" s="156">
        <f t="shared" si="14"/>
        <v>227.56188034188034</v>
      </c>
      <c r="I54" s="154">
        <f t="shared" si="15"/>
        <v>1331237</v>
      </c>
      <c r="J54" s="116">
        <v>3217</v>
      </c>
      <c r="K54" s="115">
        <v>8031</v>
      </c>
      <c r="L54" s="141">
        <v>5174</v>
      </c>
      <c r="M54" s="107">
        <v>6072</v>
      </c>
      <c r="N54" s="291">
        <v>2</v>
      </c>
    </row>
    <row r="55" spans="1:14" ht="18" x14ac:dyDescent="0.25">
      <c r="A55" s="67" t="s">
        <v>55</v>
      </c>
      <c r="B55" s="116">
        <v>5714</v>
      </c>
      <c r="C55" s="155">
        <v>11263</v>
      </c>
      <c r="D55" s="302">
        <v>1308110</v>
      </c>
      <c r="E55" s="116"/>
      <c r="F55" s="113"/>
      <c r="G55" s="117"/>
      <c r="H55" s="156">
        <f t="shared" si="14"/>
        <v>228.93069653482675</v>
      </c>
      <c r="I55" s="154">
        <f t="shared" si="15"/>
        <v>1308110</v>
      </c>
      <c r="J55" s="116">
        <v>3143</v>
      </c>
      <c r="K55" s="115">
        <v>8120</v>
      </c>
      <c r="L55" s="141">
        <v>4913</v>
      </c>
      <c r="M55" s="107">
        <v>6349</v>
      </c>
      <c r="N55" s="291">
        <v>1</v>
      </c>
    </row>
    <row r="56" spans="1:14" ht="18.75" thickBot="1" x14ac:dyDescent="0.3">
      <c r="A56" s="67" t="s">
        <v>56</v>
      </c>
      <c r="B56" s="122">
        <v>8270</v>
      </c>
      <c r="C56" s="184">
        <v>15858</v>
      </c>
      <c r="D56" s="329">
        <v>1828090</v>
      </c>
      <c r="E56" s="122"/>
      <c r="F56" s="323"/>
      <c r="G56" s="123"/>
      <c r="H56" s="166">
        <f t="shared" si="14"/>
        <v>221.05078597339784</v>
      </c>
      <c r="I56" s="154">
        <f t="shared" si="15"/>
        <v>1828090</v>
      </c>
      <c r="J56" s="157">
        <v>4034</v>
      </c>
      <c r="K56" s="298">
        <v>11824</v>
      </c>
      <c r="L56" s="145">
        <v>7090</v>
      </c>
      <c r="M56" s="292">
        <v>8767</v>
      </c>
      <c r="N56" s="293">
        <v>1</v>
      </c>
    </row>
    <row r="57" spans="1:14" ht="18.75" thickBot="1" x14ac:dyDescent="0.3">
      <c r="A57" s="46" t="s">
        <v>48</v>
      </c>
      <c r="B57" s="131">
        <f>SUM(B50:B56)</f>
        <v>64472</v>
      </c>
      <c r="C57" s="136">
        <f t="shared" ref="C57:F57" si="16">SUM(C50:C56)</f>
        <v>125792</v>
      </c>
      <c r="D57" s="178">
        <f t="shared" si="16"/>
        <v>14579189</v>
      </c>
      <c r="E57" s="179">
        <f t="shared" si="16"/>
        <v>0</v>
      </c>
      <c r="F57" s="136">
        <f t="shared" si="16"/>
        <v>0</v>
      </c>
      <c r="G57" s="178"/>
      <c r="H57" s="310">
        <f t="shared" si="14"/>
        <v>226.13210385903957</v>
      </c>
      <c r="I57" s="308">
        <f>SUM(I50:I56)</f>
        <v>14579189</v>
      </c>
      <c r="J57" s="85">
        <f t="shared" ref="J57:L57" si="17">SUM(J50:J56)</f>
        <v>35868</v>
      </c>
      <c r="K57" s="310">
        <f t="shared" si="17"/>
        <v>89924</v>
      </c>
      <c r="L57" s="311">
        <f t="shared" si="17"/>
        <v>54653</v>
      </c>
      <c r="M57" s="312">
        <f t="shared" ref="M57:N57" si="18">SUM(M50:M56)</f>
        <v>71115</v>
      </c>
      <c r="N57" s="312">
        <f t="shared" si="18"/>
        <v>24</v>
      </c>
    </row>
    <row r="58" spans="1:14" ht="18.75" thickBot="1" x14ac:dyDescent="0.3">
      <c r="A58" s="146"/>
      <c r="B58" s="137"/>
      <c r="C58" s="137"/>
      <c r="D58" s="137"/>
      <c r="E58" s="137"/>
      <c r="F58" s="137"/>
      <c r="G58" s="137"/>
      <c r="H58" s="148"/>
      <c r="I58" s="147"/>
      <c r="J58" s="137"/>
      <c r="K58" s="137"/>
      <c r="L58" s="81"/>
      <c r="M58" s="81"/>
      <c r="N58" s="81"/>
    </row>
    <row r="59" spans="1:14" ht="18.75" thickBot="1" x14ac:dyDescent="0.3">
      <c r="A59" s="46" t="s">
        <v>57</v>
      </c>
      <c r="B59" s="150"/>
      <c r="C59" s="150"/>
      <c r="D59" s="150"/>
      <c r="E59" s="192"/>
      <c r="F59" s="150"/>
      <c r="G59" s="150"/>
      <c r="H59" s="138"/>
      <c r="I59" s="140"/>
      <c r="J59" s="150"/>
      <c r="K59" s="150"/>
      <c r="L59" s="150"/>
      <c r="M59" s="150"/>
      <c r="N59" s="150"/>
    </row>
    <row r="60" spans="1:14" ht="18" x14ac:dyDescent="0.25">
      <c r="A60" s="54" t="s">
        <v>58</v>
      </c>
      <c r="B60" s="151">
        <v>9261</v>
      </c>
      <c r="C60" s="176">
        <v>18782</v>
      </c>
      <c r="D60" s="307">
        <v>2153595</v>
      </c>
      <c r="E60" s="151"/>
      <c r="F60" s="176"/>
      <c r="G60" s="189"/>
      <c r="H60" s="153">
        <f t="shared" ref="H60:H67" si="19">D60/B60</f>
        <v>232.54454162617427</v>
      </c>
      <c r="I60" s="154">
        <f t="shared" ref="I60:I66" si="20">SUM(D60:F60)</f>
        <v>2153595</v>
      </c>
      <c r="J60" s="151">
        <v>5685</v>
      </c>
      <c r="K60" s="307">
        <v>13097</v>
      </c>
      <c r="L60" s="60">
        <v>8077</v>
      </c>
      <c r="M60" s="315">
        <v>10702</v>
      </c>
      <c r="N60" s="301">
        <v>3</v>
      </c>
    </row>
    <row r="61" spans="1:14" ht="18" x14ac:dyDescent="0.25">
      <c r="A61" s="67" t="s">
        <v>59</v>
      </c>
      <c r="B61" s="116">
        <v>9738</v>
      </c>
      <c r="C61" s="113">
        <v>19289</v>
      </c>
      <c r="D61" s="115">
        <v>2216385</v>
      </c>
      <c r="E61" s="116"/>
      <c r="F61" s="113"/>
      <c r="G61" s="117"/>
      <c r="H61" s="156">
        <f t="shared" si="19"/>
        <v>227.60166358595194</v>
      </c>
      <c r="I61" s="154">
        <f t="shared" si="20"/>
        <v>2216385</v>
      </c>
      <c r="J61" s="116">
        <v>6256</v>
      </c>
      <c r="K61" s="115">
        <v>13033</v>
      </c>
      <c r="L61" s="141">
        <v>7881</v>
      </c>
      <c r="M61" s="107">
        <v>11404</v>
      </c>
      <c r="N61" s="291">
        <v>4</v>
      </c>
    </row>
    <row r="62" spans="1:14" ht="18" x14ac:dyDescent="0.25">
      <c r="A62" s="67" t="s">
        <v>60</v>
      </c>
      <c r="B62" s="116">
        <v>11761</v>
      </c>
      <c r="C62" s="113">
        <v>22818</v>
      </c>
      <c r="D62" s="115">
        <v>2614257</v>
      </c>
      <c r="E62" s="116"/>
      <c r="F62" s="113"/>
      <c r="G62" s="117"/>
      <c r="H62" s="156">
        <f t="shared" si="19"/>
        <v>222.28186378709293</v>
      </c>
      <c r="I62" s="154">
        <f t="shared" si="20"/>
        <v>2614257</v>
      </c>
      <c r="J62" s="116">
        <v>7622</v>
      </c>
      <c r="K62" s="115">
        <v>15196</v>
      </c>
      <c r="L62" s="141">
        <v>8778</v>
      </c>
      <c r="M62" s="107">
        <v>14036</v>
      </c>
      <c r="N62" s="291">
        <v>4</v>
      </c>
    </row>
    <row r="63" spans="1:14" ht="18" x14ac:dyDescent="0.25">
      <c r="A63" s="67" t="s">
        <v>61</v>
      </c>
      <c r="B63" s="116">
        <v>5318</v>
      </c>
      <c r="C63" s="113">
        <v>11223</v>
      </c>
      <c r="D63" s="115">
        <v>1314921</v>
      </c>
      <c r="E63" s="116"/>
      <c r="F63" s="113"/>
      <c r="G63" s="117"/>
      <c r="H63" s="156">
        <f t="shared" si="19"/>
        <v>247.25855584806317</v>
      </c>
      <c r="I63" s="154">
        <f t="shared" si="20"/>
        <v>1314921</v>
      </c>
      <c r="J63" s="116">
        <v>3540</v>
      </c>
      <c r="K63" s="115">
        <v>7683</v>
      </c>
      <c r="L63" s="141">
        <v>4710</v>
      </c>
      <c r="M63" s="107">
        <v>6511</v>
      </c>
      <c r="N63" s="291">
        <v>2</v>
      </c>
    </row>
    <row r="64" spans="1:14" ht="18" x14ac:dyDescent="0.25">
      <c r="A64" s="67" t="s">
        <v>62</v>
      </c>
      <c r="B64" s="116">
        <v>3985</v>
      </c>
      <c r="C64" s="113">
        <v>7782</v>
      </c>
      <c r="D64" s="115">
        <v>896929</v>
      </c>
      <c r="E64" s="116"/>
      <c r="F64" s="113"/>
      <c r="G64" s="117"/>
      <c r="H64" s="156">
        <f t="shared" si="19"/>
        <v>225.07628607277289</v>
      </c>
      <c r="I64" s="154">
        <f t="shared" si="20"/>
        <v>896929</v>
      </c>
      <c r="J64" s="116">
        <v>2266</v>
      </c>
      <c r="K64" s="115">
        <v>5516</v>
      </c>
      <c r="L64" s="141">
        <v>3403</v>
      </c>
      <c r="M64" s="107">
        <v>4371</v>
      </c>
      <c r="N64" s="291">
        <v>8</v>
      </c>
    </row>
    <row r="65" spans="1:14" ht="18" x14ac:dyDescent="0.25">
      <c r="A65" s="67" t="s">
        <v>63</v>
      </c>
      <c r="B65" s="116">
        <v>9850</v>
      </c>
      <c r="C65" s="113">
        <v>19511</v>
      </c>
      <c r="D65" s="115">
        <v>2235412</v>
      </c>
      <c r="E65" s="116"/>
      <c r="F65" s="113"/>
      <c r="G65" s="117"/>
      <c r="H65" s="156">
        <f t="shared" si="19"/>
        <v>226.94538071065989</v>
      </c>
      <c r="I65" s="154">
        <f t="shared" si="20"/>
        <v>2235412</v>
      </c>
      <c r="J65" s="116">
        <v>5787</v>
      </c>
      <c r="K65" s="115">
        <v>13724</v>
      </c>
      <c r="L65" s="141">
        <v>8390</v>
      </c>
      <c r="M65" s="107">
        <v>11119</v>
      </c>
      <c r="N65" s="291">
        <v>2</v>
      </c>
    </row>
    <row r="66" spans="1:14" ht="18.75" thickBot="1" x14ac:dyDescent="0.3">
      <c r="A66" s="67" t="s">
        <v>64</v>
      </c>
      <c r="B66" s="122">
        <v>9043</v>
      </c>
      <c r="C66" s="323">
        <v>17499</v>
      </c>
      <c r="D66" s="121">
        <v>2040259</v>
      </c>
      <c r="E66" s="122"/>
      <c r="F66" s="323"/>
      <c r="G66" s="123"/>
      <c r="H66" s="166">
        <f t="shared" si="19"/>
        <v>225.61749419440451</v>
      </c>
      <c r="I66" s="167">
        <f t="shared" si="20"/>
        <v>2040259</v>
      </c>
      <c r="J66" s="157">
        <v>5475</v>
      </c>
      <c r="K66" s="298">
        <v>12024</v>
      </c>
      <c r="L66" s="145">
        <v>7319</v>
      </c>
      <c r="M66" s="292">
        <v>10178</v>
      </c>
      <c r="N66" s="293">
        <v>2</v>
      </c>
    </row>
    <row r="67" spans="1:14" ht="18.75" thickBot="1" x14ac:dyDescent="0.3">
      <c r="A67" s="46" t="s">
        <v>48</v>
      </c>
      <c r="B67" s="131">
        <f>SUM(B60:B66)</f>
        <v>58956</v>
      </c>
      <c r="C67" s="136">
        <f t="shared" ref="C67:F67" si="21">SUM(C60:C66)</f>
        <v>116904</v>
      </c>
      <c r="D67" s="178">
        <f t="shared" si="21"/>
        <v>13471758</v>
      </c>
      <c r="E67" s="179">
        <f t="shared" si="21"/>
        <v>0</v>
      </c>
      <c r="F67" s="136">
        <f t="shared" si="21"/>
        <v>0</v>
      </c>
      <c r="G67" s="168"/>
      <c r="H67" s="85">
        <f t="shared" si="19"/>
        <v>228.50529208223082</v>
      </c>
      <c r="I67" s="178">
        <f>SUM(I60:I66)</f>
        <v>13471758</v>
      </c>
      <c r="J67" s="186">
        <f t="shared" ref="J67:K67" si="22">SUM(J60:J66)</f>
        <v>36631</v>
      </c>
      <c r="K67" s="135">
        <f t="shared" si="22"/>
        <v>80273</v>
      </c>
      <c r="L67" s="135">
        <f t="shared" ref="L67" si="23">SUM(L60:L66)</f>
        <v>48558</v>
      </c>
      <c r="M67" s="135">
        <f t="shared" ref="M67" si="24">SUM(M60:M66)</f>
        <v>68321</v>
      </c>
      <c r="N67" s="135">
        <f t="shared" ref="N67" si="25">SUM(N60:N66)</f>
        <v>25</v>
      </c>
    </row>
    <row r="68" spans="1:14" ht="18.75" thickBot="1" x14ac:dyDescent="0.3">
      <c r="A68" s="146"/>
      <c r="B68" s="137"/>
      <c r="C68" s="137"/>
      <c r="D68" s="137"/>
      <c r="E68" s="137"/>
      <c r="F68" s="137"/>
      <c r="G68" s="137"/>
      <c r="H68" s="81"/>
      <c r="I68" s="137"/>
      <c r="J68" s="137"/>
      <c r="K68" s="137"/>
      <c r="L68" s="81"/>
      <c r="M68" s="81"/>
      <c r="N68" s="81"/>
    </row>
    <row r="69" spans="1:14" ht="18.75" thickBot="1" x14ac:dyDescent="0.3">
      <c r="A69" s="46" t="s">
        <v>65</v>
      </c>
      <c r="B69" s="150"/>
      <c r="C69" s="150"/>
      <c r="D69" s="150"/>
      <c r="E69" s="192"/>
      <c r="F69" s="150"/>
      <c r="G69" s="150"/>
      <c r="H69" s="150"/>
      <c r="I69" s="192"/>
      <c r="J69" s="150"/>
      <c r="K69" s="150"/>
      <c r="L69" s="150"/>
      <c r="M69" s="150"/>
      <c r="N69" s="150"/>
    </row>
    <row r="70" spans="1:14" ht="18" x14ac:dyDescent="0.25">
      <c r="A70" s="54" t="s">
        <v>66</v>
      </c>
      <c r="B70" s="151">
        <v>4087</v>
      </c>
      <c r="C70" s="176">
        <v>8243</v>
      </c>
      <c r="D70" s="307">
        <v>950936</v>
      </c>
      <c r="E70" s="151"/>
      <c r="F70" s="176"/>
      <c r="G70" s="307"/>
      <c r="H70" s="60">
        <f t="shared" ref="H70:H76" si="26">D70/B70</f>
        <v>232.6733545387815</v>
      </c>
      <c r="I70" s="307">
        <f t="shared" ref="I70:I75" si="27">SUM(D70:F70)</f>
        <v>950936</v>
      </c>
      <c r="J70" s="151">
        <v>2350</v>
      </c>
      <c r="K70" s="307">
        <v>5893</v>
      </c>
      <c r="L70" s="60">
        <v>3615</v>
      </c>
      <c r="M70" s="315">
        <v>4627</v>
      </c>
      <c r="N70" s="301">
        <v>1</v>
      </c>
    </row>
    <row r="71" spans="1:14" ht="18" x14ac:dyDescent="0.25">
      <c r="A71" s="67" t="s">
        <v>67</v>
      </c>
      <c r="B71" s="116">
        <v>7606</v>
      </c>
      <c r="C71" s="113">
        <v>14183</v>
      </c>
      <c r="D71" s="115">
        <v>1628808</v>
      </c>
      <c r="E71" s="116"/>
      <c r="F71" s="113"/>
      <c r="G71" s="115"/>
      <c r="H71" s="141">
        <f t="shared" si="26"/>
        <v>214.14777806994479</v>
      </c>
      <c r="I71" s="115">
        <f t="shared" si="27"/>
        <v>1628808</v>
      </c>
      <c r="J71" s="116">
        <v>3826</v>
      </c>
      <c r="K71" s="115">
        <v>10357</v>
      </c>
      <c r="L71" s="141">
        <v>6222</v>
      </c>
      <c r="M71" s="107">
        <v>7961</v>
      </c>
      <c r="N71" s="291">
        <v>0</v>
      </c>
    </row>
    <row r="72" spans="1:14" ht="18" x14ac:dyDescent="0.25">
      <c r="A72" s="67" t="s">
        <v>65</v>
      </c>
      <c r="B72" s="116">
        <v>8020</v>
      </c>
      <c r="C72" s="113">
        <v>15995</v>
      </c>
      <c r="D72" s="115">
        <v>1840214</v>
      </c>
      <c r="E72" s="116"/>
      <c r="F72" s="113"/>
      <c r="G72" s="115"/>
      <c r="H72" s="141">
        <f t="shared" si="26"/>
        <v>229.45311720698254</v>
      </c>
      <c r="I72" s="115">
        <f t="shared" si="27"/>
        <v>1840214</v>
      </c>
      <c r="J72" s="116">
        <v>4729</v>
      </c>
      <c r="K72" s="115">
        <v>11266</v>
      </c>
      <c r="L72" s="141">
        <v>7037</v>
      </c>
      <c r="M72" s="107">
        <v>8958</v>
      </c>
      <c r="N72" s="291">
        <v>0</v>
      </c>
    </row>
    <row r="73" spans="1:14" ht="18" x14ac:dyDescent="0.25">
      <c r="A73" s="67" t="s">
        <v>68</v>
      </c>
      <c r="B73" s="116">
        <v>4313</v>
      </c>
      <c r="C73" s="113">
        <v>8343</v>
      </c>
      <c r="D73" s="115">
        <v>969130</v>
      </c>
      <c r="E73" s="116"/>
      <c r="F73" s="113"/>
      <c r="G73" s="115"/>
      <c r="H73" s="141">
        <f t="shared" si="26"/>
        <v>224.69974495710642</v>
      </c>
      <c r="I73" s="115">
        <f t="shared" si="27"/>
        <v>969130</v>
      </c>
      <c r="J73" s="116">
        <v>2177</v>
      </c>
      <c r="K73" s="115">
        <v>6166</v>
      </c>
      <c r="L73" s="141">
        <v>3872</v>
      </c>
      <c r="M73" s="107">
        <v>4470</v>
      </c>
      <c r="N73" s="291">
        <v>1</v>
      </c>
    </row>
    <row r="74" spans="1:14" ht="18" x14ac:dyDescent="0.25">
      <c r="A74" s="67" t="s">
        <v>69</v>
      </c>
      <c r="B74" s="116">
        <v>6590</v>
      </c>
      <c r="C74" s="113">
        <v>13104</v>
      </c>
      <c r="D74" s="115">
        <v>1510997</v>
      </c>
      <c r="E74" s="116"/>
      <c r="F74" s="113"/>
      <c r="G74" s="115"/>
      <c r="H74" s="141">
        <f t="shared" si="26"/>
        <v>229.28634294385432</v>
      </c>
      <c r="I74" s="115">
        <f t="shared" si="27"/>
        <v>1510997</v>
      </c>
      <c r="J74" s="116">
        <v>3755</v>
      </c>
      <c r="K74" s="115">
        <v>9349</v>
      </c>
      <c r="L74" s="141">
        <v>5856</v>
      </c>
      <c r="M74" s="107">
        <v>7246</v>
      </c>
      <c r="N74" s="291">
        <v>2</v>
      </c>
    </row>
    <row r="75" spans="1:14" ht="18.75" thickBot="1" x14ac:dyDescent="0.3">
      <c r="A75" s="72" t="s">
        <v>70</v>
      </c>
      <c r="B75" s="122">
        <v>4384</v>
      </c>
      <c r="C75" s="323">
        <v>8815</v>
      </c>
      <c r="D75" s="121">
        <v>1012622</v>
      </c>
      <c r="E75" s="122"/>
      <c r="F75" s="323"/>
      <c r="G75" s="121"/>
      <c r="H75" s="321">
        <f t="shared" si="26"/>
        <v>230.98129562043795</v>
      </c>
      <c r="I75" s="121">
        <f t="shared" si="27"/>
        <v>1012622</v>
      </c>
      <c r="J75" s="157">
        <v>2628</v>
      </c>
      <c r="K75" s="298">
        <v>6187</v>
      </c>
      <c r="L75" s="145">
        <v>3904</v>
      </c>
      <c r="M75" s="292">
        <v>4911</v>
      </c>
      <c r="N75" s="293">
        <v>0</v>
      </c>
    </row>
    <row r="76" spans="1:14" ht="18.75" thickBot="1" x14ac:dyDescent="0.3">
      <c r="A76" s="46" t="s">
        <v>48</v>
      </c>
      <c r="B76" s="131">
        <f>SUM(B70:B75)</f>
        <v>35000</v>
      </c>
      <c r="C76" s="136">
        <f t="shared" ref="C76:F76" si="28">SUM(C70:C75)</f>
        <v>68683</v>
      </c>
      <c r="D76" s="178">
        <f t="shared" si="28"/>
        <v>7912707</v>
      </c>
      <c r="E76" s="179">
        <f t="shared" si="28"/>
        <v>0</v>
      </c>
      <c r="F76" s="136">
        <f t="shared" si="28"/>
        <v>0</v>
      </c>
      <c r="G76" s="168"/>
      <c r="H76" s="85">
        <f t="shared" si="26"/>
        <v>226.07734285714287</v>
      </c>
      <c r="I76" s="178">
        <f>SUM(I70:I75)</f>
        <v>7912707</v>
      </c>
      <c r="J76" s="186">
        <f t="shared" ref="J76:N76" si="29">SUM(J70:J75)</f>
        <v>19465</v>
      </c>
      <c r="K76" s="135">
        <f t="shared" si="29"/>
        <v>49218</v>
      </c>
      <c r="L76" s="132">
        <f t="shared" si="29"/>
        <v>30506</v>
      </c>
      <c r="M76" s="132">
        <f t="shared" si="29"/>
        <v>38173</v>
      </c>
      <c r="N76" s="133">
        <f t="shared" si="29"/>
        <v>4</v>
      </c>
    </row>
    <row r="77" spans="1:14" ht="18.75" thickBot="1" x14ac:dyDescent="0.3">
      <c r="A77" s="146"/>
      <c r="B77" s="137"/>
      <c r="C77" s="137"/>
      <c r="D77" s="137"/>
      <c r="E77" s="137"/>
      <c r="F77" s="137"/>
      <c r="G77" s="137"/>
      <c r="H77" s="81"/>
      <c r="I77" s="137"/>
      <c r="J77" s="137"/>
      <c r="K77" s="137"/>
      <c r="L77" s="81"/>
      <c r="M77" s="81"/>
      <c r="N77" s="81"/>
    </row>
    <row r="78" spans="1:14" ht="18.75" thickBot="1" x14ac:dyDescent="0.3">
      <c r="A78" s="46" t="s">
        <v>71</v>
      </c>
      <c r="B78" s="150"/>
      <c r="C78" s="150"/>
      <c r="D78" s="150"/>
      <c r="E78" s="192"/>
      <c r="F78" s="150"/>
      <c r="G78" s="150"/>
      <c r="H78" s="150"/>
      <c r="I78" s="192"/>
      <c r="J78" s="150"/>
      <c r="K78" s="150"/>
      <c r="L78" s="150"/>
      <c r="M78" s="150"/>
      <c r="N78" s="150"/>
    </row>
    <row r="79" spans="1:14" ht="18" x14ac:dyDescent="0.25">
      <c r="A79" s="54" t="s">
        <v>72</v>
      </c>
      <c r="B79" s="151">
        <v>2566</v>
      </c>
      <c r="C79" s="176">
        <v>5054</v>
      </c>
      <c r="D79" s="307">
        <v>576441</v>
      </c>
      <c r="E79" s="151"/>
      <c r="F79" s="176"/>
      <c r="G79" s="307"/>
      <c r="H79" s="60">
        <f t="shared" ref="H79:H89" si="30">D79/B79</f>
        <v>224.64575214341389</v>
      </c>
      <c r="I79" s="307">
        <f t="shared" ref="I79:I88" si="31">SUM(D79:F79)</f>
        <v>576441</v>
      </c>
      <c r="J79" s="151">
        <v>1486</v>
      </c>
      <c r="K79" s="307">
        <v>3568</v>
      </c>
      <c r="L79" s="60">
        <v>2181</v>
      </c>
      <c r="M79" s="315">
        <v>2873</v>
      </c>
      <c r="N79" s="317">
        <v>0</v>
      </c>
    </row>
    <row r="80" spans="1:14" ht="18" x14ac:dyDescent="0.25">
      <c r="A80" s="67" t="s">
        <v>117</v>
      </c>
      <c r="B80" s="116">
        <v>230</v>
      </c>
      <c r="C80" s="113">
        <v>477</v>
      </c>
      <c r="D80" s="115">
        <v>53986</v>
      </c>
      <c r="E80" s="116"/>
      <c r="F80" s="113"/>
      <c r="G80" s="115"/>
      <c r="H80" s="141">
        <f t="shared" si="30"/>
        <v>234.72173913043477</v>
      </c>
      <c r="I80" s="115">
        <f t="shared" si="31"/>
        <v>53986</v>
      </c>
      <c r="J80" s="116">
        <v>132</v>
      </c>
      <c r="K80" s="115">
        <v>345</v>
      </c>
      <c r="L80" s="141">
        <v>227</v>
      </c>
      <c r="M80" s="107">
        <v>249</v>
      </c>
      <c r="N80" s="313">
        <v>1</v>
      </c>
    </row>
    <row r="81" spans="1:14" ht="18" x14ac:dyDescent="0.25">
      <c r="A81" s="67" t="s">
        <v>73</v>
      </c>
      <c r="B81" s="116">
        <v>6763</v>
      </c>
      <c r="C81" s="113">
        <v>13189</v>
      </c>
      <c r="D81" s="115">
        <v>1534591</v>
      </c>
      <c r="E81" s="116"/>
      <c r="F81" s="113"/>
      <c r="G81" s="115"/>
      <c r="H81" s="141">
        <f t="shared" si="30"/>
        <v>226.90980334171226</v>
      </c>
      <c r="I81" s="115">
        <f t="shared" si="31"/>
        <v>1534591</v>
      </c>
      <c r="J81" s="116">
        <v>4121</v>
      </c>
      <c r="K81" s="115">
        <v>9068</v>
      </c>
      <c r="L81" s="141">
        <v>5467</v>
      </c>
      <c r="M81" s="107">
        <v>7720</v>
      </c>
      <c r="N81" s="313">
        <v>2</v>
      </c>
    </row>
    <row r="82" spans="1:14" ht="18" x14ac:dyDescent="0.25">
      <c r="A82" s="67" t="s">
        <v>71</v>
      </c>
      <c r="B82" s="116">
        <v>11048</v>
      </c>
      <c r="C82" s="113">
        <v>20953</v>
      </c>
      <c r="D82" s="115">
        <v>2428114</v>
      </c>
      <c r="E82" s="116"/>
      <c r="F82" s="113"/>
      <c r="G82" s="115"/>
      <c r="H82" s="141">
        <f t="shared" si="30"/>
        <v>219.77860246198406</v>
      </c>
      <c r="I82" s="115">
        <f t="shared" si="31"/>
        <v>2428114</v>
      </c>
      <c r="J82" s="116">
        <v>6085</v>
      </c>
      <c r="K82" s="115">
        <v>14868</v>
      </c>
      <c r="L82" s="141">
        <v>8835</v>
      </c>
      <c r="M82" s="107">
        <v>12112</v>
      </c>
      <c r="N82" s="313">
        <v>6</v>
      </c>
    </row>
    <row r="83" spans="1:14" ht="18" x14ac:dyDescent="0.25">
      <c r="A83" s="67" t="s">
        <v>74</v>
      </c>
      <c r="B83" s="116">
        <v>8374</v>
      </c>
      <c r="C83" s="113">
        <v>16827</v>
      </c>
      <c r="D83" s="115">
        <v>1957879</v>
      </c>
      <c r="E83" s="116"/>
      <c r="F83" s="113"/>
      <c r="G83" s="115"/>
      <c r="H83" s="141">
        <f t="shared" si="30"/>
        <v>233.80451397181753</v>
      </c>
      <c r="I83" s="115">
        <f t="shared" si="31"/>
        <v>1957879</v>
      </c>
      <c r="J83" s="116">
        <v>5003</v>
      </c>
      <c r="K83" s="115">
        <v>11824</v>
      </c>
      <c r="L83" s="141">
        <v>7311</v>
      </c>
      <c r="M83" s="107">
        <v>9514</v>
      </c>
      <c r="N83" s="313">
        <v>2</v>
      </c>
    </row>
    <row r="84" spans="1:14" ht="18" x14ac:dyDescent="0.25">
      <c r="A84" s="67" t="s">
        <v>75</v>
      </c>
      <c r="B84" s="116">
        <v>7978</v>
      </c>
      <c r="C84" s="113">
        <v>15217</v>
      </c>
      <c r="D84" s="115">
        <v>1773669</v>
      </c>
      <c r="E84" s="116"/>
      <c r="F84" s="113"/>
      <c r="G84" s="115"/>
      <c r="H84" s="141">
        <f t="shared" si="30"/>
        <v>222.32000501378792</v>
      </c>
      <c r="I84" s="115">
        <f t="shared" si="31"/>
        <v>1773669</v>
      </c>
      <c r="J84" s="116">
        <v>4311</v>
      </c>
      <c r="K84" s="115">
        <v>10906</v>
      </c>
      <c r="L84" s="141">
        <v>6704</v>
      </c>
      <c r="M84" s="107">
        <v>8504</v>
      </c>
      <c r="N84" s="313">
        <v>9</v>
      </c>
    </row>
    <row r="85" spans="1:14" ht="18" x14ac:dyDescent="0.25">
      <c r="A85" s="67" t="s">
        <v>76</v>
      </c>
      <c r="B85" s="116">
        <v>2928</v>
      </c>
      <c r="C85" s="113">
        <v>5599</v>
      </c>
      <c r="D85" s="115">
        <v>640611</v>
      </c>
      <c r="E85" s="116"/>
      <c r="F85" s="113"/>
      <c r="G85" s="115"/>
      <c r="H85" s="141">
        <f t="shared" si="30"/>
        <v>218.78790983606558</v>
      </c>
      <c r="I85" s="115">
        <f t="shared" si="31"/>
        <v>640611</v>
      </c>
      <c r="J85" s="116">
        <v>1411</v>
      </c>
      <c r="K85" s="115">
        <v>4188</v>
      </c>
      <c r="L85" s="141">
        <v>2588</v>
      </c>
      <c r="M85" s="107">
        <v>3009</v>
      </c>
      <c r="N85" s="313">
        <v>2</v>
      </c>
    </row>
    <row r="86" spans="1:14" ht="18" x14ac:dyDescent="0.25">
      <c r="A86" s="67" t="s">
        <v>77</v>
      </c>
      <c r="B86" s="116">
        <v>5869</v>
      </c>
      <c r="C86" s="113">
        <v>11661</v>
      </c>
      <c r="D86" s="115">
        <v>1357056</v>
      </c>
      <c r="E86" s="116"/>
      <c r="F86" s="113"/>
      <c r="G86" s="115"/>
      <c r="H86" s="141">
        <f t="shared" si="30"/>
        <v>231.22439938660759</v>
      </c>
      <c r="I86" s="115">
        <f t="shared" si="31"/>
        <v>1357056</v>
      </c>
      <c r="J86" s="116">
        <v>3464</v>
      </c>
      <c r="K86" s="115">
        <v>8197</v>
      </c>
      <c r="L86" s="141">
        <v>5088</v>
      </c>
      <c r="M86" s="107">
        <v>6572</v>
      </c>
      <c r="N86" s="313">
        <v>1</v>
      </c>
    </row>
    <row r="87" spans="1:14" ht="18" x14ac:dyDescent="0.25">
      <c r="A87" s="67" t="s">
        <v>78</v>
      </c>
      <c r="B87" s="116">
        <v>1976</v>
      </c>
      <c r="C87" s="113">
        <v>3804</v>
      </c>
      <c r="D87" s="115">
        <v>449641</v>
      </c>
      <c r="E87" s="116"/>
      <c r="F87" s="113"/>
      <c r="G87" s="115"/>
      <c r="H87" s="141">
        <f t="shared" si="30"/>
        <v>227.55111336032388</v>
      </c>
      <c r="I87" s="115">
        <f t="shared" si="31"/>
        <v>449641</v>
      </c>
      <c r="J87" s="116">
        <v>1218</v>
      </c>
      <c r="K87" s="115">
        <v>2586</v>
      </c>
      <c r="L87" s="141">
        <v>1705</v>
      </c>
      <c r="M87" s="107">
        <v>2099</v>
      </c>
      <c r="N87" s="313">
        <v>0</v>
      </c>
    </row>
    <row r="88" spans="1:14" ht="18.75" thickBot="1" x14ac:dyDescent="0.3">
      <c r="A88" s="72" t="s">
        <v>79</v>
      </c>
      <c r="B88" s="122">
        <v>9387</v>
      </c>
      <c r="C88" s="323">
        <v>17474</v>
      </c>
      <c r="D88" s="121">
        <v>2022483</v>
      </c>
      <c r="E88" s="122"/>
      <c r="F88" s="323"/>
      <c r="G88" s="121"/>
      <c r="H88" s="321">
        <f t="shared" si="30"/>
        <v>215.45573665707894</v>
      </c>
      <c r="I88" s="121">
        <f t="shared" si="31"/>
        <v>2022483</v>
      </c>
      <c r="J88" s="122">
        <v>4507</v>
      </c>
      <c r="K88" s="121">
        <v>12967</v>
      </c>
      <c r="L88" s="145">
        <v>7899</v>
      </c>
      <c r="M88" s="292">
        <v>9574</v>
      </c>
      <c r="N88" s="314">
        <v>1</v>
      </c>
    </row>
    <row r="89" spans="1:14" ht="18.75" thickBot="1" x14ac:dyDescent="0.3">
      <c r="A89" s="46" t="s">
        <v>48</v>
      </c>
      <c r="B89" s="131">
        <f>SUM(B79:B88)</f>
        <v>57119</v>
      </c>
      <c r="C89" s="136">
        <f t="shared" ref="C89:F89" si="32">SUM(C79:C88)</f>
        <v>110255</v>
      </c>
      <c r="D89" s="168">
        <f t="shared" si="32"/>
        <v>12794471</v>
      </c>
      <c r="E89" s="131">
        <f t="shared" si="32"/>
        <v>0</v>
      </c>
      <c r="F89" s="136">
        <f t="shared" si="32"/>
        <v>0</v>
      </c>
      <c r="G89" s="168"/>
      <c r="H89" s="85">
        <f t="shared" si="30"/>
        <v>223.99676114777921</v>
      </c>
      <c r="I89" s="268">
        <f>SUM(I79:I88)</f>
        <v>12794471</v>
      </c>
      <c r="J89" s="85">
        <f t="shared" ref="J89:N89" si="33">SUM(J79:J88)</f>
        <v>31738</v>
      </c>
      <c r="K89" s="308">
        <f t="shared" si="33"/>
        <v>78517</v>
      </c>
      <c r="L89" s="330">
        <f t="shared" si="33"/>
        <v>48005</v>
      </c>
      <c r="M89" s="311">
        <f t="shared" si="33"/>
        <v>62226</v>
      </c>
      <c r="N89" s="311">
        <f t="shared" si="33"/>
        <v>24</v>
      </c>
    </row>
    <row r="90" spans="1:14" ht="18.75" thickBot="1" x14ac:dyDescent="0.3">
      <c r="A90" s="146"/>
      <c r="B90" s="137"/>
      <c r="C90" s="137"/>
      <c r="D90" s="137"/>
      <c r="E90" s="137"/>
      <c r="F90" s="137"/>
      <c r="G90" s="137"/>
      <c r="H90" s="81"/>
      <c r="I90" s="137"/>
      <c r="J90" s="137"/>
      <c r="K90" s="137"/>
      <c r="L90" s="81"/>
      <c r="M90" s="81"/>
      <c r="N90" s="81"/>
    </row>
    <row r="91" spans="1:14" ht="18.75" thickBot="1" x14ac:dyDescent="0.3">
      <c r="A91" s="46" t="s">
        <v>80</v>
      </c>
      <c r="B91" s="150"/>
      <c r="C91" s="150"/>
      <c r="D91" s="150"/>
      <c r="E91" s="192"/>
      <c r="F91" s="150"/>
      <c r="G91" s="150"/>
      <c r="H91" s="150"/>
      <c r="I91" s="192"/>
      <c r="J91" s="150"/>
      <c r="K91" s="150"/>
      <c r="L91" s="150"/>
      <c r="M91" s="150"/>
      <c r="N91" s="150"/>
    </row>
    <row r="92" spans="1:14" ht="18" x14ac:dyDescent="0.25">
      <c r="A92" s="54" t="s">
        <v>81</v>
      </c>
      <c r="B92" s="151">
        <v>5796</v>
      </c>
      <c r="C92" s="176">
        <v>11159</v>
      </c>
      <c r="D92" s="307">
        <v>1280425</v>
      </c>
      <c r="E92" s="151"/>
      <c r="F92" s="176"/>
      <c r="G92" s="307"/>
      <c r="H92" s="60">
        <f t="shared" ref="H92:H101" si="34">D92/B92</f>
        <v>220.91528640441683</v>
      </c>
      <c r="I92" s="307">
        <f t="shared" ref="I92:I100" si="35">SUM(D92:F92)</f>
        <v>1280425</v>
      </c>
      <c r="J92" s="151">
        <v>2774</v>
      </c>
      <c r="K92" s="307">
        <v>8385</v>
      </c>
      <c r="L92" s="60">
        <v>5160</v>
      </c>
      <c r="M92" s="315">
        <v>5998</v>
      </c>
      <c r="N92" s="301">
        <v>1</v>
      </c>
    </row>
    <row r="93" spans="1:14" ht="18" x14ac:dyDescent="0.25">
      <c r="A93" s="67" t="s">
        <v>82</v>
      </c>
      <c r="B93" s="116">
        <v>8203</v>
      </c>
      <c r="C93" s="113">
        <v>16445</v>
      </c>
      <c r="D93" s="115">
        <v>1914729</v>
      </c>
      <c r="E93" s="116"/>
      <c r="F93" s="113"/>
      <c r="G93" s="115"/>
      <c r="H93" s="141">
        <f t="shared" si="34"/>
        <v>233.41813970498598</v>
      </c>
      <c r="I93" s="115">
        <f t="shared" si="35"/>
        <v>1914729</v>
      </c>
      <c r="J93" s="116">
        <v>4422</v>
      </c>
      <c r="K93" s="115">
        <v>12023</v>
      </c>
      <c r="L93" s="141">
        <v>7184</v>
      </c>
      <c r="M93" s="107">
        <v>9260</v>
      </c>
      <c r="N93" s="291">
        <v>1</v>
      </c>
    </row>
    <row r="94" spans="1:14" ht="18" x14ac:dyDescent="0.25">
      <c r="A94" s="67" t="s">
        <v>83</v>
      </c>
      <c r="B94" s="116">
        <v>4234</v>
      </c>
      <c r="C94" s="113">
        <v>8588</v>
      </c>
      <c r="D94" s="115">
        <v>1002335</v>
      </c>
      <c r="E94" s="116"/>
      <c r="F94" s="113"/>
      <c r="G94" s="115"/>
      <c r="H94" s="141">
        <f t="shared" si="34"/>
        <v>236.73476617855457</v>
      </c>
      <c r="I94" s="115">
        <f t="shared" si="35"/>
        <v>1002335</v>
      </c>
      <c r="J94" s="116">
        <v>2222</v>
      </c>
      <c r="K94" s="115">
        <v>6366</v>
      </c>
      <c r="L94" s="141">
        <v>3872</v>
      </c>
      <c r="M94" s="107">
        <v>4714</v>
      </c>
      <c r="N94" s="291">
        <v>2</v>
      </c>
    </row>
    <row r="95" spans="1:14" ht="18" x14ac:dyDescent="0.25">
      <c r="A95" s="67" t="s">
        <v>84</v>
      </c>
      <c r="B95" s="116">
        <v>2761</v>
      </c>
      <c r="C95" s="113">
        <v>5097</v>
      </c>
      <c r="D95" s="115">
        <v>593379</v>
      </c>
      <c r="E95" s="116"/>
      <c r="F95" s="113"/>
      <c r="G95" s="115"/>
      <c r="H95" s="141">
        <f t="shared" si="34"/>
        <v>214.91452372328865</v>
      </c>
      <c r="I95" s="115">
        <f t="shared" si="35"/>
        <v>593379</v>
      </c>
      <c r="J95" s="116">
        <v>1222</v>
      </c>
      <c r="K95" s="115">
        <v>3875</v>
      </c>
      <c r="L95" s="141">
        <v>2178</v>
      </c>
      <c r="M95" s="107">
        <v>2918</v>
      </c>
      <c r="N95" s="291">
        <v>1</v>
      </c>
    </row>
    <row r="96" spans="1:14" ht="18" x14ac:dyDescent="0.25">
      <c r="A96" s="67" t="s">
        <v>85</v>
      </c>
      <c r="B96" s="116">
        <v>5487</v>
      </c>
      <c r="C96" s="113">
        <v>11192</v>
      </c>
      <c r="D96" s="115">
        <v>1303129</v>
      </c>
      <c r="E96" s="116"/>
      <c r="F96" s="113"/>
      <c r="G96" s="115"/>
      <c r="H96" s="141">
        <f t="shared" si="34"/>
        <v>237.4938946601057</v>
      </c>
      <c r="I96" s="115">
        <f t="shared" si="35"/>
        <v>1303129</v>
      </c>
      <c r="J96" s="116">
        <v>2980</v>
      </c>
      <c r="K96" s="115">
        <v>8212</v>
      </c>
      <c r="L96" s="141">
        <v>5062</v>
      </c>
      <c r="M96" s="107">
        <v>6130</v>
      </c>
      <c r="N96" s="291">
        <v>0</v>
      </c>
    </row>
    <row r="97" spans="1:14" ht="18" x14ac:dyDescent="0.25">
      <c r="A97" s="67" t="s">
        <v>86</v>
      </c>
      <c r="B97" s="116">
        <v>1186</v>
      </c>
      <c r="C97" s="113">
        <v>2681</v>
      </c>
      <c r="D97" s="115">
        <v>313417</v>
      </c>
      <c r="E97" s="116"/>
      <c r="F97" s="113"/>
      <c r="G97" s="115"/>
      <c r="H97" s="141">
        <f t="shared" si="34"/>
        <v>264.26391231028668</v>
      </c>
      <c r="I97" s="115">
        <f t="shared" si="35"/>
        <v>313417</v>
      </c>
      <c r="J97" s="116">
        <v>771</v>
      </c>
      <c r="K97" s="115">
        <v>1910</v>
      </c>
      <c r="L97" s="141">
        <v>1306</v>
      </c>
      <c r="M97" s="107">
        <v>1375</v>
      </c>
      <c r="N97" s="291">
        <v>0</v>
      </c>
    </row>
    <row r="98" spans="1:14" ht="18" x14ac:dyDescent="0.25">
      <c r="A98" s="67" t="s">
        <v>87</v>
      </c>
      <c r="B98" s="116">
        <v>16609</v>
      </c>
      <c r="C98" s="113">
        <v>31498</v>
      </c>
      <c r="D98" s="115">
        <v>3707456</v>
      </c>
      <c r="E98" s="116"/>
      <c r="F98" s="113"/>
      <c r="G98" s="115"/>
      <c r="H98" s="141">
        <f t="shared" si="34"/>
        <v>223.21970016256248</v>
      </c>
      <c r="I98" s="115">
        <f t="shared" si="35"/>
        <v>3707456</v>
      </c>
      <c r="J98" s="116">
        <v>8648</v>
      </c>
      <c r="K98" s="115">
        <v>22850</v>
      </c>
      <c r="L98" s="141">
        <v>13480</v>
      </c>
      <c r="M98" s="107">
        <v>18016</v>
      </c>
      <c r="N98" s="291">
        <v>2</v>
      </c>
    </row>
    <row r="99" spans="1:14" ht="18" customHeight="1" x14ac:dyDescent="0.25">
      <c r="A99" s="169" t="s">
        <v>88</v>
      </c>
      <c r="B99" s="116">
        <v>4654</v>
      </c>
      <c r="C99" s="113">
        <v>9528</v>
      </c>
      <c r="D99" s="115">
        <v>1087532</v>
      </c>
      <c r="E99" s="116"/>
      <c r="F99" s="113"/>
      <c r="G99" s="115"/>
      <c r="H99" s="141">
        <f t="shared" si="34"/>
        <v>233.6768371293511</v>
      </c>
      <c r="I99" s="115">
        <f t="shared" si="35"/>
        <v>1087532</v>
      </c>
      <c r="J99" s="116">
        <v>2663</v>
      </c>
      <c r="K99" s="115">
        <v>6865</v>
      </c>
      <c r="L99" s="141">
        <v>4306</v>
      </c>
      <c r="M99" s="107">
        <v>5222</v>
      </c>
      <c r="N99" s="291">
        <v>0</v>
      </c>
    </row>
    <row r="100" spans="1:14" ht="18.75" thickBot="1" x14ac:dyDescent="0.3">
      <c r="A100" s="67" t="s">
        <v>89</v>
      </c>
      <c r="B100" s="122">
        <v>6923</v>
      </c>
      <c r="C100" s="323">
        <v>13825</v>
      </c>
      <c r="D100" s="121">
        <v>1602378</v>
      </c>
      <c r="E100" s="122"/>
      <c r="F100" s="323"/>
      <c r="G100" s="121"/>
      <c r="H100" s="321">
        <f t="shared" si="34"/>
        <v>231.45717174635274</v>
      </c>
      <c r="I100" s="121">
        <f t="shared" si="35"/>
        <v>1602378</v>
      </c>
      <c r="J100" s="122">
        <v>3802</v>
      </c>
      <c r="K100" s="121">
        <v>10023</v>
      </c>
      <c r="L100" s="145">
        <v>6237</v>
      </c>
      <c r="M100" s="292">
        <v>7588</v>
      </c>
      <c r="N100" s="293">
        <v>0</v>
      </c>
    </row>
    <row r="101" spans="1:14" ht="18.75" thickBot="1" x14ac:dyDescent="0.3">
      <c r="A101" s="46" t="s">
        <v>48</v>
      </c>
      <c r="B101" s="131">
        <f>SUM(B92:B100)</f>
        <v>55853</v>
      </c>
      <c r="C101" s="136">
        <f t="shared" ref="C101:F101" si="36">SUM(C92:C100)</f>
        <v>110013</v>
      </c>
      <c r="D101" s="178">
        <f t="shared" si="36"/>
        <v>12804780</v>
      </c>
      <c r="E101" s="179">
        <f t="shared" si="36"/>
        <v>0</v>
      </c>
      <c r="F101" s="136">
        <f t="shared" si="36"/>
        <v>0</v>
      </c>
      <c r="G101" s="168"/>
      <c r="H101" s="85">
        <f t="shared" si="34"/>
        <v>229.25858951175408</v>
      </c>
      <c r="I101" s="168">
        <f>SUM(I92:I100)</f>
        <v>12804780</v>
      </c>
      <c r="J101" s="131">
        <f t="shared" ref="J101:N101" si="37">SUM(J92:J100)</f>
        <v>29504</v>
      </c>
      <c r="K101" s="178">
        <f t="shared" si="37"/>
        <v>80509</v>
      </c>
      <c r="L101" s="186">
        <f t="shared" si="37"/>
        <v>48785</v>
      </c>
      <c r="M101" s="135">
        <f t="shared" si="37"/>
        <v>61221</v>
      </c>
      <c r="N101" s="133">
        <f t="shared" si="37"/>
        <v>7</v>
      </c>
    </row>
    <row r="102" spans="1:14" ht="18.75" thickBot="1" x14ac:dyDescent="0.3">
      <c r="A102" s="146"/>
      <c r="B102" s="137"/>
      <c r="C102" s="137"/>
      <c r="D102" s="137"/>
      <c r="E102" s="137"/>
      <c r="F102" s="137"/>
      <c r="G102" s="137"/>
      <c r="H102" s="81"/>
      <c r="I102" s="137"/>
      <c r="J102" s="137"/>
      <c r="K102" s="137"/>
      <c r="L102" s="81"/>
      <c r="M102" s="81"/>
      <c r="N102" s="81"/>
    </row>
    <row r="103" spans="1:14" ht="18.75" thickBot="1" x14ac:dyDescent="0.3">
      <c r="A103" s="96" t="s">
        <v>90</v>
      </c>
      <c r="B103" s="150"/>
      <c r="C103" s="150"/>
      <c r="D103" s="150"/>
      <c r="E103" s="192"/>
      <c r="F103" s="150"/>
      <c r="G103" s="150"/>
      <c r="H103" s="150"/>
      <c r="I103" s="192"/>
      <c r="J103" s="150"/>
      <c r="K103" s="150"/>
      <c r="L103" s="150"/>
      <c r="M103" s="150"/>
      <c r="N103" s="150"/>
    </row>
    <row r="104" spans="1:14" ht="18" x14ac:dyDescent="0.25">
      <c r="A104" s="170" t="s">
        <v>91</v>
      </c>
      <c r="B104" s="151">
        <v>3998</v>
      </c>
      <c r="C104" s="176">
        <v>9045</v>
      </c>
      <c r="D104" s="307">
        <v>1055329</v>
      </c>
      <c r="E104" s="151"/>
      <c r="F104" s="176"/>
      <c r="G104" s="307"/>
      <c r="H104" s="60">
        <f t="shared" ref="H104:H118" si="38">D104/B104</f>
        <v>263.96423211605804</v>
      </c>
      <c r="I104" s="307">
        <f t="shared" ref="I104:I117" si="39">SUM(D104:F104)</f>
        <v>1055329</v>
      </c>
      <c r="J104" s="151">
        <v>2561</v>
      </c>
      <c r="K104" s="307">
        <v>6484</v>
      </c>
      <c r="L104" s="60">
        <v>4194</v>
      </c>
      <c r="M104" s="315">
        <v>4850</v>
      </c>
      <c r="N104" s="301">
        <v>1</v>
      </c>
    </row>
    <row r="105" spans="1:14" ht="18" x14ac:dyDescent="0.25">
      <c r="A105" s="175" t="s">
        <v>92</v>
      </c>
      <c r="B105" s="116">
        <v>5684</v>
      </c>
      <c r="C105" s="113">
        <v>10986</v>
      </c>
      <c r="D105" s="115">
        <v>1268699</v>
      </c>
      <c r="E105" s="116"/>
      <c r="F105" s="113"/>
      <c r="G105" s="115"/>
      <c r="H105" s="141">
        <f t="shared" si="38"/>
        <v>223.20531315974665</v>
      </c>
      <c r="I105" s="115">
        <f t="shared" si="39"/>
        <v>1268699</v>
      </c>
      <c r="J105" s="116">
        <v>3013</v>
      </c>
      <c r="K105" s="115">
        <v>7973</v>
      </c>
      <c r="L105" s="141">
        <v>4951</v>
      </c>
      <c r="M105" s="107">
        <v>6034</v>
      </c>
      <c r="N105" s="291">
        <v>1</v>
      </c>
    </row>
    <row r="106" spans="1:14" ht="18" x14ac:dyDescent="0.25">
      <c r="A106" s="175" t="s">
        <v>93</v>
      </c>
      <c r="B106" s="116">
        <v>880</v>
      </c>
      <c r="C106" s="113">
        <v>1832</v>
      </c>
      <c r="D106" s="115">
        <v>222333</v>
      </c>
      <c r="E106" s="116"/>
      <c r="F106" s="113"/>
      <c r="G106" s="115"/>
      <c r="H106" s="141">
        <f t="shared" si="38"/>
        <v>252.65113636363637</v>
      </c>
      <c r="I106" s="115">
        <f t="shared" si="39"/>
        <v>222333</v>
      </c>
      <c r="J106" s="116">
        <v>422</v>
      </c>
      <c r="K106" s="115">
        <v>1410</v>
      </c>
      <c r="L106" s="141">
        <v>917</v>
      </c>
      <c r="M106" s="107">
        <v>915</v>
      </c>
      <c r="N106" s="291">
        <v>0</v>
      </c>
    </row>
    <row r="107" spans="1:14" ht="18" x14ac:dyDescent="0.25">
      <c r="A107" s="175" t="s">
        <v>94</v>
      </c>
      <c r="B107" s="116">
        <v>7764</v>
      </c>
      <c r="C107" s="113">
        <v>15839</v>
      </c>
      <c r="D107" s="115">
        <v>1828562</v>
      </c>
      <c r="E107" s="116"/>
      <c r="F107" s="113"/>
      <c r="G107" s="115"/>
      <c r="H107" s="141">
        <f t="shared" si="38"/>
        <v>235.5180319422978</v>
      </c>
      <c r="I107" s="115">
        <f t="shared" si="39"/>
        <v>1828562</v>
      </c>
      <c r="J107" s="116">
        <v>4520</v>
      </c>
      <c r="K107" s="115">
        <v>11319</v>
      </c>
      <c r="L107" s="141">
        <v>7097</v>
      </c>
      <c r="M107" s="107">
        <v>8736</v>
      </c>
      <c r="N107" s="291">
        <v>6</v>
      </c>
    </row>
    <row r="108" spans="1:14" ht="18" x14ac:dyDescent="0.25">
      <c r="A108" s="67" t="s">
        <v>95</v>
      </c>
      <c r="B108" s="116">
        <v>4908</v>
      </c>
      <c r="C108" s="113">
        <v>10209</v>
      </c>
      <c r="D108" s="115">
        <v>1191482</v>
      </c>
      <c r="E108" s="116"/>
      <c r="F108" s="113"/>
      <c r="G108" s="115"/>
      <c r="H108" s="141">
        <f t="shared" si="38"/>
        <v>242.76324368378158</v>
      </c>
      <c r="I108" s="115">
        <f t="shared" si="39"/>
        <v>1191482</v>
      </c>
      <c r="J108" s="116">
        <v>2939</v>
      </c>
      <c r="K108" s="115">
        <v>7270</v>
      </c>
      <c r="L108" s="141">
        <v>4610</v>
      </c>
      <c r="M108" s="107">
        <v>5598</v>
      </c>
      <c r="N108" s="291">
        <v>1</v>
      </c>
    </row>
    <row r="109" spans="1:14" ht="18" x14ac:dyDescent="0.25">
      <c r="A109" s="67" t="s">
        <v>96</v>
      </c>
      <c r="B109" s="116">
        <v>3753</v>
      </c>
      <c r="C109" s="113">
        <v>8143</v>
      </c>
      <c r="D109" s="115">
        <v>952571</v>
      </c>
      <c r="E109" s="116"/>
      <c r="F109" s="113"/>
      <c r="G109" s="115"/>
      <c r="H109" s="141">
        <f t="shared" si="38"/>
        <v>253.81588062883026</v>
      </c>
      <c r="I109" s="115">
        <f t="shared" si="39"/>
        <v>952571</v>
      </c>
      <c r="J109" s="116">
        <v>2306</v>
      </c>
      <c r="K109" s="115">
        <v>5837</v>
      </c>
      <c r="L109" s="141">
        <v>3918</v>
      </c>
      <c r="M109" s="107">
        <v>4222</v>
      </c>
      <c r="N109" s="291">
        <v>3</v>
      </c>
    </row>
    <row r="110" spans="1:14" ht="18" x14ac:dyDescent="0.25">
      <c r="A110" s="67" t="s">
        <v>97</v>
      </c>
      <c r="B110" s="116">
        <v>9023</v>
      </c>
      <c r="C110" s="113">
        <v>19027</v>
      </c>
      <c r="D110" s="115">
        <v>2182666</v>
      </c>
      <c r="E110" s="116"/>
      <c r="F110" s="113"/>
      <c r="G110" s="115"/>
      <c r="H110" s="141">
        <f t="shared" si="38"/>
        <v>241.90025490413387</v>
      </c>
      <c r="I110" s="115">
        <f t="shared" si="39"/>
        <v>2182666</v>
      </c>
      <c r="J110" s="116">
        <v>5401</v>
      </c>
      <c r="K110" s="115">
        <v>13626</v>
      </c>
      <c r="L110" s="141">
        <v>8439</v>
      </c>
      <c r="M110" s="107">
        <v>10586</v>
      </c>
      <c r="N110" s="291">
        <v>2</v>
      </c>
    </row>
    <row r="111" spans="1:14" ht="18" x14ac:dyDescent="0.25">
      <c r="A111" s="67" t="s">
        <v>98</v>
      </c>
      <c r="B111" s="116">
        <v>5923</v>
      </c>
      <c r="C111" s="113">
        <v>12638</v>
      </c>
      <c r="D111" s="115">
        <v>1452853</v>
      </c>
      <c r="E111" s="116"/>
      <c r="F111" s="113"/>
      <c r="G111" s="115"/>
      <c r="H111" s="141">
        <f t="shared" si="38"/>
        <v>245.29005571500929</v>
      </c>
      <c r="I111" s="115">
        <f t="shared" si="39"/>
        <v>1452853</v>
      </c>
      <c r="J111" s="116">
        <v>3474</v>
      </c>
      <c r="K111" s="115">
        <v>9164</v>
      </c>
      <c r="L111" s="141">
        <v>6088</v>
      </c>
      <c r="M111" s="107">
        <v>6549</v>
      </c>
      <c r="N111" s="291">
        <v>1</v>
      </c>
    </row>
    <row r="112" spans="1:14" ht="18" x14ac:dyDescent="0.25">
      <c r="A112" s="67" t="s">
        <v>99</v>
      </c>
      <c r="B112" s="116">
        <v>5412</v>
      </c>
      <c r="C112" s="113">
        <v>11674</v>
      </c>
      <c r="D112" s="115">
        <v>1344650</v>
      </c>
      <c r="E112" s="116"/>
      <c r="F112" s="113"/>
      <c r="G112" s="115"/>
      <c r="H112" s="141">
        <f t="shared" si="38"/>
        <v>248.45713229859572</v>
      </c>
      <c r="I112" s="115">
        <f t="shared" si="39"/>
        <v>1344650</v>
      </c>
      <c r="J112" s="116">
        <v>3671</v>
      </c>
      <c r="K112" s="115">
        <v>8003</v>
      </c>
      <c r="L112" s="141">
        <v>5281</v>
      </c>
      <c r="M112" s="107">
        <v>6387</v>
      </c>
      <c r="N112" s="291">
        <v>6</v>
      </c>
    </row>
    <row r="113" spans="1:14" ht="18" x14ac:dyDescent="0.25">
      <c r="A113" s="67" t="s">
        <v>100</v>
      </c>
      <c r="B113" s="116">
        <v>7899</v>
      </c>
      <c r="C113" s="113">
        <v>15247</v>
      </c>
      <c r="D113" s="115">
        <v>1786772</v>
      </c>
      <c r="E113" s="116"/>
      <c r="F113" s="113"/>
      <c r="G113" s="115"/>
      <c r="H113" s="141">
        <f t="shared" si="38"/>
        <v>226.20230408912519</v>
      </c>
      <c r="I113" s="115">
        <f t="shared" si="39"/>
        <v>1786772</v>
      </c>
      <c r="J113" s="116">
        <v>4569</v>
      </c>
      <c r="K113" s="115">
        <v>10678</v>
      </c>
      <c r="L113" s="141">
        <v>6396</v>
      </c>
      <c r="M113" s="107">
        <v>8850</v>
      </c>
      <c r="N113" s="291">
        <v>1</v>
      </c>
    </row>
    <row r="114" spans="1:14" ht="18" x14ac:dyDescent="0.25">
      <c r="A114" s="67" t="s">
        <v>101</v>
      </c>
      <c r="B114" s="116">
        <v>8913</v>
      </c>
      <c r="C114" s="113">
        <v>19173</v>
      </c>
      <c r="D114" s="115">
        <v>2214662</v>
      </c>
      <c r="E114" s="116"/>
      <c r="F114" s="113"/>
      <c r="G114" s="115"/>
      <c r="H114" s="141">
        <f t="shared" si="38"/>
        <v>248.4754852462695</v>
      </c>
      <c r="I114" s="115">
        <f t="shared" si="39"/>
        <v>2214662</v>
      </c>
      <c r="J114" s="116">
        <v>5977</v>
      </c>
      <c r="K114" s="115">
        <v>13196</v>
      </c>
      <c r="L114" s="141">
        <v>8313</v>
      </c>
      <c r="M114" s="107">
        <v>10855</v>
      </c>
      <c r="N114" s="291">
        <v>5</v>
      </c>
    </row>
    <row r="115" spans="1:14" ht="18" x14ac:dyDescent="0.25">
      <c r="A115" s="67" t="s">
        <v>102</v>
      </c>
      <c r="B115" s="116">
        <v>16906</v>
      </c>
      <c r="C115" s="113">
        <v>34556</v>
      </c>
      <c r="D115" s="115">
        <v>4059994</v>
      </c>
      <c r="E115" s="116"/>
      <c r="F115" s="113"/>
      <c r="G115" s="115"/>
      <c r="H115" s="141">
        <f t="shared" si="38"/>
        <v>240.15107062581333</v>
      </c>
      <c r="I115" s="115">
        <f t="shared" si="39"/>
        <v>4059994</v>
      </c>
      <c r="J115" s="116">
        <v>10587</v>
      </c>
      <c r="K115" s="115">
        <v>23969</v>
      </c>
      <c r="L115" s="141">
        <v>14944</v>
      </c>
      <c r="M115" s="107">
        <v>19606</v>
      </c>
      <c r="N115" s="291">
        <v>6</v>
      </c>
    </row>
    <row r="116" spans="1:14" ht="18" x14ac:dyDescent="0.25">
      <c r="A116" s="67" t="s">
        <v>103</v>
      </c>
      <c r="B116" s="116">
        <v>5790</v>
      </c>
      <c r="C116" s="113">
        <v>12434</v>
      </c>
      <c r="D116" s="115">
        <v>1443635</v>
      </c>
      <c r="E116" s="116"/>
      <c r="F116" s="113"/>
      <c r="G116" s="115"/>
      <c r="H116" s="141">
        <f t="shared" si="38"/>
        <v>249.33246977547495</v>
      </c>
      <c r="I116" s="115">
        <f t="shared" si="39"/>
        <v>1443635</v>
      </c>
      <c r="J116" s="116">
        <v>3505</v>
      </c>
      <c r="K116" s="115">
        <v>8929</v>
      </c>
      <c r="L116" s="141">
        <v>5691</v>
      </c>
      <c r="M116" s="107">
        <v>6741</v>
      </c>
      <c r="N116" s="291">
        <v>2</v>
      </c>
    </row>
    <row r="117" spans="1:14" ht="18.75" thickBot="1" x14ac:dyDescent="0.3">
      <c r="A117" s="67" t="s">
        <v>104</v>
      </c>
      <c r="B117" s="122">
        <v>8719</v>
      </c>
      <c r="C117" s="323">
        <v>17474</v>
      </c>
      <c r="D117" s="121">
        <v>2034827</v>
      </c>
      <c r="E117" s="122"/>
      <c r="F117" s="323"/>
      <c r="G117" s="121"/>
      <c r="H117" s="321">
        <f t="shared" si="38"/>
        <v>233.37848377107466</v>
      </c>
      <c r="I117" s="121">
        <f t="shared" si="39"/>
        <v>2034827</v>
      </c>
      <c r="J117" s="122">
        <v>4556</v>
      </c>
      <c r="K117" s="121">
        <v>12918</v>
      </c>
      <c r="L117" s="321">
        <v>7855</v>
      </c>
      <c r="M117" s="130">
        <v>9619</v>
      </c>
      <c r="N117" s="322">
        <v>0</v>
      </c>
    </row>
    <row r="118" spans="1:14" ht="18.75" thickBot="1" x14ac:dyDescent="0.3">
      <c r="A118" s="46" t="s">
        <v>48</v>
      </c>
      <c r="B118" s="131">
        <f>SUM(B104:B117)</f>
        <v>95572</v>
      </c>
      <c r="C118" s="136">
        <f t="shared" ref="C118:F118" si="40">SUM(C104:C117)</f>
        <v>198277</v>
      </c>
      <c r="D118" s="168">
        <f t="shared" si="40"/>
        <v>23039035</v>
      </c>
      <c r="E118" s="131">
        <f t="shared" si="40"/>
        <v>0</v>
      </c>
      <c r="F118" s="136">
        <f t="shared" si="40"/>
        <v>0</v>
      </c>
      <c r="G118" s="168"/>
      <c r="H118" s="85">
        <f t="shared" si="38"/>
        <v>241.06469468045034</v>
      </c>
      <c r="I118" s="168">
        <f>SUM(I104:I117)</f>
        <v>23039035</v>
      </c>
      <c r="J118" s="131">
        <f t="shared" ref="J118:N118" si="41">SUM(J104:J117)</f>
        <v>57501</v>
      </c>
      <c r="K118" s="178">
        <f t="shared" si="41"/>
        <v>140776</v>
      </c>
      <c r="L118" s="179">
        <f t="shared" si="41"/>
        <v>88694</v>
      </c>
      <c r="M118" s="136">
        <f t="shared" si="41"/>
        <v>109548</v>
      </c>
      <c r="N118" s="178">
        <f t="shared" si="41"/>
        <v>35</v>
      </c>
    </row>
    <row r="119" spans="1:14" ht="18.75" thickBot="1" x14ac:dyDescent="0.3">
      <c r="A119" s="146"/>
      <c r="B119" s="137"/>
      <c r="C119" s="137"/>
      <c r="D119" s="137"/>
      <c r="E119" s="137"/>
      <c r="F119" s="137"/>
      <c r="G119" s="137"/>
      <c r="H119" s="81"/>
      <c r="I119" s="137"/>
      <c r="J119" s="137"/>
      <c r="K119" s="137"/>
      <c r="L119" s="81"/>
      <c r="M119" s="81"/>
      <c r="N119" s="81"/>
    </row>
    <row r="120" spans="1:14" ht="18.75" thickBot="1" x14ac:dyDescent="0.3">
      <c r="A120" s="46" t="s">
        <v>105</v>
      </c>
      <c r="B120" s="272"/>
      <c r="C120" s="150"/>
      <c r="D120" s="150"/>
      <c r="E120" s="192"/>
      <c r="F120" s="150"/>
      <c r="G120" s="150"/>
      <c r="H120" s="150"/>
      <c r="I120" s="192"/>
      <c r="J120" s="150"/>
      <c r="K120" s="150"/>
      <c r="L120" s="150"/>
      <c r="M120" s="150"/>
      <c r="N120" s="150"/>
    </row>
    <row r="121" spans="1:14" ht="18" x14ac:dyDescent="0.25">
      <c r="A121" s="54" t="s">
        <v>106</v>
      </c>
      <c r="B121" s="151">
        <v>1744</v>
      </c>
      <c r="C121" s="176">
        <v>3693</v>
      </c>
      <c r="D121" s="307">
        <v>2143529</v>
      </c>
      <c r="E121" s="151"/>
      <c r="F121" s="176"/>
      <c r="G121" s="189"/>
      <c r="H121" s="284">
        <f t="shared" ref="H121:H129" si="42">D121/B121</f>
        <v>1229.0877293577983</v>
      </c>
      <c r="I121" s="189">
        <f t="shared" ref="I121:I128" si="43">SUM(D121:E121)</f>
        <v>2143529</v>
      </c>
      <c r="J121" s="320">
        <v>5627</v>
      </c>
      <c r="K121" s="189">
        <v>12713</v>
      </c>
      <c r="L121" s="284">
        <v>1564</v>
      </c>
      <c r="M121" s="315">
        <v>2129</v>
      </c>
      <c r="N121" s="301">
        <v>0</v>
      </c>
    </row>
    <row r="122" spans="1:14" ht="18" x14ac:dyDescent="0.25">
      <c r="A122" s="67" t="s">
        <v>107</v>
      </c>
      <c r="B122" s="116">
        <v>9625</v>
      </c>
      <c r="C122" s="113">
        <v>18340</v>
      </c>
      <c r="D122" s="115">
        <v>351538</v>
      </c>
      <c r="E122" s="116"/>
      <c r="F122" s="113"/>
      <c r="G122" s="117"/>
      <c r="H122" s="156">
        <f t="shared" si="42"/>
        <v>36.523428571428575</v>
      </c>
      <c r="I122" s="117">
        <f t="shared" si="43"/>
        <v>351538</v>
      </c>
      <c r="J122" s="114">
        <v>973</v>
      </c>
      <c r="K122" s="117">
        <v>2078</v>
      </c>
      <c r="L122" s="156">
        <v>7624</v>
      </c>
      <c r="M122" s="107">
        <v>10716</v>
      </c>
      <c r="N122" s="291">
        <v>0</v>
      </c>
    </row>
    <row r="123" spans="1:14" ht="18" x14ac:dyDescent="0.25">
      <c r="A123" s="67" t="s">
        <v>108</v>
      </c>
      <c r="B123" s="116">
        <v>1546</v>
      </c>
      <c r="C123" s="113">
        <v>3051</v>
      </c>
      <c r="D123" s="115">
        <v>1665531</v>
      </c>
      <c r="E123" s="116"/>
      <c r="F123" s="113"/>
      <c r="G123" s="117"/>
      <c r="H123" s="156">
        <f t="shared" si="42"/>
        <v>1077.316300129366</v>
      </c>
      <c r="I123" s="117">
        <f t="shared" si="43"/>
        <v>1665531</v>
      </c>
      <c r="J123" s="114">
        <v>3934</v>
      </c>
      <c r="K123" s="117">
        <v>10219</v>
      </c>
      <c r="L123" s="156">
        <v>1266</v>
      </c>
      <c r="M123" s="107">
        <v>1784</v>
      </c>
      <c r="N123" s="291">
        <v>1</v>
      </c>
    </row>
    <row r="124" spans="1:14" ht="18" x14ac:dyDescent="0.25">
      <c r="A124" s="67" t="s">
        <v>109</v>
      </c>
      <c r="B124" s="116">
        <v>8356</v>
      </c>
      <c r="C124" s="113">
        <v>14153</v>
      </c>
      <c r="D124" s="115">
        <v>2670010</v>
      </c>
      <c r="E124" s="116"/>
      <c r="F124" s="113"/>
      <c r="G124" s="117"/>
      <c r="H124" s="156">
        <f t="shared" si="42"/>
        <v>319.53207276208713</v>
      </c>
      <c r="I124" s="117">
        <f t="shared" si="43"/>
        <v>2670010</v>
      </c>
      <c r="J124" s="114">
        <v>8119</v>
      </c>
      <c r="K124" s="117">
        <v>14781</v>
      </c>
      <c r="L124" s="156">
        <v>5820</v>
      </c>
      <c r="M124" s="107">
        <v>8333</v>
      </c>
      <c r="N124" s="291">
        <v>0</v>
      </c>
    </row>
    <row r="125" spans="1:14" ht="18" x14ac:dyDescent="0.25">
      <c r="A125" s="67" t="s">
        <v>110</v>
      </c>
      <c r="B125" s="116">
        <v>11206</v>
      </c>
      <c r="C125" s="113">
        <v>22900</v>
      </c>
      <c r="D125" s="115">
        <v>2226680</v>
      </c>
      <c r="E125" s="116"/>
      <c r="F125" s="113"/>
      <c r="G125" s="117"/>
      <c r="H125" s="156">
        <f t="shared" si="42"/>
        <v>198.704265572015</v>
      </c>
      <c r="I125" s="117">
        <f t="shared" si="43"/>
        <v>2226680</v>
      </c>
      <c r="J125" s="114">
        <v>6905</v>
      </c>
      <c r="K125" s="117">
        <v>12400</v>
      </c>
      <c r="L125" s="156">
        <v>8946</v>
      </c>
      <c r="M125" s="107">
        <v>13950</v>
      </c>
      <c r="N125" s="291">
        <v>4</v>
      </c>
    </row>
    <row r="126" spans="1:14" ht="18" x14ac:dyDescent="0.25">
      <c r="A126" s="67" t="s">
        <v>111</v>
      </c>
      <c r="B126" s="116">
        <v>9734</v>
      </c>
      <c r="C126" s="113">
        <v>19305</v>
      </c>
      <c r="D126" s="115">
        <v>1854746</v>
      </c>
      <c r="E126" s="116"/>
      <c r="F126" s="113"/>
      <c r="G126" s="117"/>
      <c r="H126" s="156">
        <f t="shared" si="42"/>
        <v>190.54304499691801</v>
      </c>
      <c r="I126" s="117">
        <f t="shared" si="43"/>
        <v>1854746</v>
      </c>
      <c r="J126" s="114">
        <v>5729</v>
      </c>
      <c r="K126" s="117">
        <v>10116</v>
      </c>
      <c r="L126" s="156">
        <v>7388</v>
      </c>
      <c r="M126" s="107">
        <v>11913</v>
      </c>
      <c r="N126" s="291">
        <v>4</v>
      </c>
    </row>
    <row r="127" spans="1:14" ht="18" x14ac:dyDescent="0.25">
      <c r="A127" s="67" t="s">
        <v>112</v>
      </c>
      <c r="B127" s="116">
        <v>7692</v>
      </c>
      <c r="C127" s="113">
        <v>15845</v>
      </c>
      <c r="D127" s="115">
        <v>3165593</v>
      </c>
      <c r="E127" s="116"/>
      <c r="F127" s="113"/>
      <c r="G127" s="117"/>
      <c r="H127" s="156">
        <f t="shared" si="42"/>
        <v>411.54355174206967</v>
      </c>
      <c r="I127" s="117">
        <f t="shared" si="43"/>
        <v>3165593</v>
      </c>
      <c r="J127" s="114">
        <v>9124</v>
      </c>
      <c r="K127" s="117">
        <v>18089</v>
      </c>
      <c r="L127" s="156">
        <v>6235</v>
      </c>
      <c r="M127" s="107">
        <v>9607</v>
      </c>
      <c r="N127" s="291">
        <v>3</v>
      </c>
    </row>
    <row r="128" spans="1:14" ht="18.75" customHeight="1" thickBot="1" x14ac:dyDescent="0.3">
      <c r="A128" s="169" t="s">
        <v>113</v>
      </c>
      <c r="B128" s="122">
        <v>14442</v>
      </c>
      <c r="C128" s="323">
        <v>27213</v>
      </c>
      <c r="D128" s="121">
        <v>432300</v>
      </c>
      <c r="E128" s="122"/>
      <c r="F128" s="323"/>
      <c r="G128" s="123"/>
      <c r="H128" s="166">
        <f t="shared" si="42"/>
        <v>29.933527212297466</v>
      </c>
      <c r="I128" s="123">
        <f t="shared" si="43"/>
        <v>432300</v>
      </c>
      <c r="J128" s="120">
        <v>1371</v>
      </c>
      <c r="K128" s="123">
        <v>2322</v>
      </c>
      <c r="L128" s="202">
        <v>10692</v>
      </c>
      <c r="M128" s="292">
        <v>16520</v>
      </c>
      <c r="N128" s="293">
        <v>1</v>
      </c>
    </row>
    <row r="129" spans="1:14" ht="18.75" thickBot="1" x14ac:dyDescent="0.3">
      <c r="A129" s="46" t="s">
        <v>48</v>
      </c>
      <c r="B129" s="131">
        <f>SUM(B121:B128)</f>
        <v>64345</v>
      </c>
      <c r="C129" s="136">
        <f>SUM(C121:C128)</f>
        <v>124500</v>
      </c>
      <c r="D129" s="178">
        <f>SUM(D121:D128)</f>
        <v>14509927</v>
      </c>
      <c r="E129" s="179">
        <f>SUM(E121:E128)</f>
        <v>0</v>
      </c>
      <c r="F129" s="136">
        <f>SUM(F121:F128)</f>
        <v>0</v>
      </c>
      <c r="G129" s="168"/>
      <c r="H129" s="85">
        <f t="shared" si="42"/>
        <v>225.5020125883907</v>
      </c>
      <c r="I129" s="168">
        <f>SUM(I121:I128)</f>
        <v>14509927</v>
      </c>
      <c r="J129" s="131">
        <f t="shared" ref="J129:N129" si="44">SUM(J121:J128)</f>
        <v>41782</v>
      </c>
      <c r="K129" s="178">
        <f t="shared" si="44"/>
        <v>82718</v>
      </c>
      <c r="L129" s="186">
        <f t="shared" si="44"/>
        <v>49535</v>
      </c>
      <c r="M129" s="135">
        <f t="shared" si="44"/>
        <v>74952</v>
      </c>
      <c r="N129" s="133">
        <f t="shared" si="44"/>
        <v>13</v>
      </c>
    </row>
    <row r="130" spans="1:14" ht="18.75" thickBot="1" x14ac:dyDescent="0.3">
      <c r="A130" s="146"/>
      <c r="B130" s="137"/>
      <c r="C130" s="137"/>
      <c r="D130" s="137"/>
      <c r="E130" s="137"/>
      <c r="F130" s="137"/>
      <c r="G130" s="137"/>
      <c r="H130" s="81"/>
      <c r="I130" s="137"/>
      <c r="J130" s="137"/>
      <c r="K130" s="137"/>
      <c r="L130" s="81"/>
      <c r="M130" s="81"/>
      <c r="N130" s="81"/>
    </row>
    <row r="131" spans="1:14" ht="18.75" thickBot="1" x14ac:dyDescent="0.3">
      <c r="A131" s="96" t="s">
        <v>114</v>
      </c>
      <c r="B131" s="131">
        <f>SUM(B129+B118+B101+B89+B76+B67+B57+B47+B32+B16)</f>
        <v>670105</v>
      </c>
      <c r="C131" s="136">
        <f>SUM(C129+C118+C101+C89+C76+C67+C57+C47+C32+C16)</f>
        <v>1328468</v>
      </c>
      <c r="D131" s="168">
        <f>SUM(D129+D118+D101+D89+D76+D67+D57+D47+D32+D16)</f>
        <v>154146555</v>
      </c>
      <c r="E131" s="131">
        <f>SUM(E129+E118+E101+E89+E76+E67+E57+E47+E32+E16)</f>
        <v>0</v>
      </c>
      <c r="F131" s="136">
        <f>SUM(F129+F118+F101+F89+F76+F67+F57+F47+F32+F16)</f>
        <v>0</v>
      </c>
      <c r="G131" s="168"/>
      <c r="H131" s="131">
        <f>D131/B131</f>
        <v>230.03343505868483</v>
      </c>
      <c r="I131" s="168">
        <f t="shared" ref="I131:N131" si="45">SUM(I129+I118+I101+I89+I76+I67+I57+I47+I32+I16)</f>
        <v>154146555</v>
      </c>
      <c r="J131" s="131">
        <f t="shared" si="45"/>
        <v>387301</v>
      </c>
      <c r="K131" s="178">
        <f t="shared" si="45"/>
        <v>941167</v>
      </c>
      <c r="L131" s="331">
        <f t="shared" si="45"/>
        <v>588014</v>
      </c>
      <c r="M131" s="133">
        <f t="shared" si="45"/>
        <v>740267</v>
      </c>
      <c r="N131" s="133">
        <f t="shared" si="45"/>
        <v>187</v>
      </c>
    </row>
    <row r="133" spans="1:14" x14ac:dyDescent="0.2">
      <c r="L133" s="180"/>
    </row>
    <row r="134" spans="1:14" x14ac:dyDescent="0.2">
      <c r="B134" s="180"/>
    </row>
  </sheetData>
  <mergeCells count="5">
    <mergeCell ref="C5:E5"/>
    <mergeCell ref="C2:E2"/>
    <mergeCell ref="C3:E3"/>
    <mergeCell ref="D1:E1"/>
    <mergeCell ref="C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35"/>
  <sheetViews>
    <sheetView view="pageBreakPreview" zoomScaleNormal="100" zoomScaleSheetLayoutView="100" workbookViewId="0">
      <pane xSplit="1" ySplit="6" topLeftCell="F14" activePane="bottomRight" state="frozen"/>
      <selection pane="topRight" activeCell="B1" sqref="B1"/>
      <selection pane="bottomLeft" activeCell="A7" sqref="A7"/>
      <selection pane="bottomRight" activeCell="Q6" sqref="Q6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5.7109375" style="33" customWidth="1"/>
    <col min="4" max="4" width="16.7109375" style="33" bestFit="1" customWidth="1"/>
    <col min="5" max="5" width="14.140625" style="33" customWidth="1"/>
    <col min="6" max="6" width="15.7109375" style="33" bestFit="1" customWidth="1"/>
    <col min="7" max="7" width="8.42578125" style="33" bestFit="1" customWidth="1"/>
    <col min="8" max="8" width="12.42578125" style="33" customWidth="1"/>
    <col min="9" max="9" width="16.7109375" style="33" bestFit="1" customWidth="1"/>
    <col min="10" max="10" width="11.28515625" style="33" bestFit="1" customWidth="1"/>
    <col min="11" max="12" width="12" style="33" customWidth="1"/>
    <col min="13" max="13" width="12.28515625" style="33" bestFit="1" customWidth="1"/>
    <col min="14" max="14" width="6.5703125" style="33" bestFit="1" customWidth="1"/>
    <col min="15" max="250" width="9.140625" style="33"/>
    <col min="251" max="251" width="18.7109375" style="33" bestFit="1" customWidth="1"/>
    <col min="252" max="252" width="9.140625" style="33"/>
    <col min="253" max="253" width="10.28515625" style="33" customWidth="1"/>
    <col min="254" max="254" width="12.7109375" style="33" bestFit="1" customWidth="1"/>
    <col min="255" max="255" width="10.85546875" style="33" customWidth="1"/>
    <col min="256" max="256" width="19.140625" style="33" bestFit="1" customWidth="1"/>
    <col min="257" max="257" width="9.140625" style="33"/>
    <col min="258" max="258" width="9.42578125" style="33" customWidth="1"/>
    <col min="259" max="259" width="11.140625" style="33" customWidth="1"/>
    <col min="260" max="260" width="10.42578125" style="33" bestFit="1" customWidth="1"/>
    <col min="261" max="261" width="19.140625" style="33" bestFit="1" customWidth="1"/>
    <col min="262" max="262" width="9.140625" style="33"/>
    <col min="263" max="263" width="9.5703125" style="33" customWidth="1"/>
    <col min="264" max="264" width="9.140625" style="33"/>
    <col min="265" max="265" width="10.42578125" style="33" bestFit="1" customWidth="1"/>
    <col min="266" max="506" width="9.140625" style="33"/>
    <col min="507" max="507" width="18.7109375" style="33" bestFit="1" customWidth="1"/>
    <col min="508" max="508" width="9.140625" style="33"/>
    <col min="509" max="509" width="10.28515625" style="33" customWidth="1"/>
    <col min="510" max="510" width="12.7109375" style="33" bestFit="1" customWidth="1"/>
    <col min="511" max="511" width="10.85546875" style="33" customWidth="1"/>
    <col min="512" max="512" width="19.140625" style="33" bestFit="1" customWidth="1"/>
    <col min="513" max="513" width="9.140625" style="33"/>
    <col min="514" max="514" width="9.42578125" style="33" customWidth="1"/>
    <col min="515" max="515" width="11.140625" style="33" customWidth="1"/>
    <col min="516" max="516" width="10.42578125" style="33" bestFit="1" customWidth="1"/>
    <col min="517" max="517" width="19.140625" style="33" bestFit="1" customWidth="1"/>
    <col min="518" max="518" width="9.140625" style="33"/>
    <col min="519" max="519" width="9.5703125" style="33" customWidth="1"/>
    <col min="520" max="520" width="9.140625" style="33"/>
    <col min="521" max="521" width="10.42578125" style="33" bestFit="1" customWidth="1"/>
    <col min="522" max="762" width="9.140625" style="33"/>
    <col min="763" max="763" width="18.7109375" style="33" bestFit="1" customWidth="1"/>
    <col min="764" max="764" width="9.140625" style="33"/>
    <col min="765" max="765" width="10.28515625" style="33" customWidth="1"/>
    <col min="766" max="766" width="12.7109375" style="33" bestFit="1" customWidth="1"/>
    <col min="767" max="767" width="10.85546875" style="33" customWidth="1"/>
    <col min="768" max="768" width="19.140625" style="33" bestFit="1" customWidth="1"/>
    <col min="769" max="769" width="9.140625" style="33"/>
    <col min="770" max="770" width="9.42578125" style="33" customWidth="1"/>
    <col min="771" max="771" width="11.140625" style="33" customWidth="1"/>
    <col min="772" max="772" width="10.42578125" style="33" bestFit="1" customWidth="1"/>
    <col min="773" max="773" width="19.140625" style="33" bestFit="1" customWidth="1"/>
    <col min="774" max="774" width="9.140625" style="33"/>
    <col min="775" max="775" width="9.5703125" style="33" customWidth="1"/>
    <col min="776" max="776" width="9.140625" style="33"/>
    <col min="777" max="777" width="10.42578125" style="33" bestFit="1" customWidth="1"/>
    <col min="778" max="1018" width="9.140625" style="33"/>
    <col min="1019" max="1019" width="18.7109375" style="33" bestFit="1" customWidth="1"/>
    <col min="1020" max="1020" width="9.140625" style="33"/>
    <col min="1021" max="1021" width="10.28515625" style="33" customWidth="1"/>
    <col min="1022" max="1022" width="12.7109375" style="33" bestFit="1" customWidth="1"/>
    <col min="1023" max="1023" width="10.85546875" style="33" customWidth="1"/>
    <col min="1024" max="1024" width="19.140625" style="33" bestFit="1" customWidth="1"/>
    <col min="1025" max="1025" width="9.140625" style="33"/>
    <col min="1026" max="1026" width="9.42578125" style="33" customWidth="1"/>
    <col min="1027" max="1027" width="11.140625" style="33" customWidth="1"/>
    <col min="1028" max="1028" width="10.42578125" style="33" bestFit="1" customWidth="1"/>
    <col min="1029" max="1029" width="19.140625" style="33" bestFit="1" customWidth="1"/>
    <col min="1030" max="1030" width="9.140625" style="33"/>
    <col min="1031" max="1031" width="9.5703125" style="33" customWidth="1"/>
    <col min="1032" max="1032" width="9.140625" style="33"/>
    <col min="1033" max="1033" width="10.42578125" style="33" bestFit="1" customWidth="1"/>
    <col min="1034" max="1274" width="9.140625" style="33"/>
    <col min="1275" max="1275" width="18.7109375" style="33" bestFit="1" customWidth="1"/>
    <col min="1276" max="1276" width="9.140625" style="33"/>
    <col min="1277" max="1277" width="10.28515625" style="33" customWidth="1"/>
    <col min="1278" max="1278" width="12.7109375" style="33" bestFit="1" customWidth="1"/>
    <col min="1279" max="1279" width="10.85546875" style="33" customWidth="1"/>
    <col min="1280" max="1280" width="19.140625" style="33" bestFit="1" customWidth="1"/>
    <col min="1281" max="1281" width="9.140625" style="33"/>
    <col min="1282" max="1282" width="9.42578125" style="33" customWidth="1"/>
    <col min="1283" max="1283" width="11.140625" style="33" customWidth="1"/>
    <col min="1284" max="1284" width="10.42578125" style="33" bestFit="1" customWidth="1"/>
    <col min="1285" max="1285" width="19.140625" style="33" bestFit="1" customWidth="1"/>
    <col min="1286" max="1286" width="9.140625" style="33"/>
    <col min="1287" max="1287" width="9.5703125" style="33" customWidth="1"/>
    <col min="1288" max="1288" width="9.140625" style="33"/>
    <col min="1289" max="1289" width="10.42578125" style="33" bestFit="1" customWidth="1"/>
    <col min="1290" max="1530" width="9.140625" style="33"/>
    <col min="1531" max="1531" width="18.7109375" style="33" bestFit="1" customWidth="1"/>
    <col min="1532" max="1532" width="9.140625" style="33"/>
    <col min="1533" max="1533" width="10.28515625" style="33" customWidth="1"/>
    <col min="1534" max="1534" width="12.7109375" style="33" bestFit="1" customWidth="1"/>
    <col min="1535" max="1535" width="10.85546875" style="33" customWidth="1"/>
    <col min="1536" max="1536" width="19.140625" style="33" bestFit="1" customWidth="1"/>
    <col min="1537" max="1537" width="9.140625" style="33"/>
    <col min="1538" max="1538" width="9.42578125" style="33" customWidth="1"/>
    <col min="1539" max="1539" width="11.140625" style="33" customWidth="1"/>
    <col min="1540" max="1540" width="10.42578125" style="33" bestFit="1" customWidth="1"/>
    <col min="1541" max="1541" width="19.140625" style="33" bestFit="1" customWidth="1"/>
    <col min="1542" max="1542" width="9.140625" style="33"/>
    <col min="1543" max="1543" width="9.5703125" style="33" customWidth="1"/>
    <col min="1544" max="1544" width="9.140625" style="33"/>
    <col min="1545" max="1545" width="10.42578125" style="33" bestFit="1" customWidth="1"/>
    <col min="1546" max="1786" width="9.140625" style="33"/>
    <col min="1787" max="1787" width="18.7109375" style="33" bestFit="1" customWidth="1"/>
    <col min="1788" max="1788" width="9.140625" style="33"/>
    <col min="1789" max="1789" width="10.28515625" style="33" customWidth="1"/>
    <col min="1790" max="1790" width="12.7109375" style="33" bestFit="1" customWidth="1"/>
    <col min="1791" max="1791" width="10.85546875" style="33" customWidth="1"/>
    <col min="1792" max="1792" width="19.140625" style="33" bestFit="1" customWidth="1"/>
    <col min="1793" max="1793" width="9.140625" style="33"/>
    <col min="1794" max="1794" width="9.42578125" style="33" customWidth="1"/>
    <col min="1795" max="1795" width="11.140625" style="33" customWidth="1"/>
    <col min="1796" max="1796" width="10.42578125" style="33" bestFit="1" customWidth="1"/>
    <col min="1797" max="1797" width="19.140625" style="33" bestFit="1" customWidth="1"/>
    <col min="1798" max="1798" width="9.140625" style="33"/>
    <col min="1799" max="1799" width="9.5703125" style="33" customWidth="1"/>
    <col min="1800" max="1800" width="9.140625" style="33"/>
    <col min="1801" max="1801" width="10.42578125" style="33" bestFit="1" customWidth="1"/>
    <col min="1802" max="2042" width="9.140625" style="33"/>
    <col min="2043" max="2043" width="18.7109375" style="33" bestFit="1" customWidth="1"/>
    <col min="2044" max="2044" width="9.140625" style="33"/>
    <col min="2045" max="2045" width="10.28515625" style="33" customWidth="1"/>
    <col min="2046" max="2046" width="12.7109375" style="33" bestFit="1" customWidth="1"/>
    <col min="2047" max="2047" width="10.85546875" style="33" customWidth="1"/>
    <col min="2048" max="2048" width="19.140625" style="33" bestFit="1" customWidth="1"/>
    <col min="2049" max="2049" width="9.140625" style="33"/>
    <col min="2050" max="2050" width="9.42578125" style="33" customWidth="1"/>
    <col min="2051" max="2051" width="11.140625" style="33" customWidth="1"/>
    <col min="2052" max="2052" width="10.42578125" style="33" bestFit="1" customWidth="1"/>
    <col min="2053" max="2053" width="19.140625" style="33" bestFit="1" customWidth="1"/>
    <col min="2054" max="2054" width="9.140625" style="33"/>
    <col min="2055" max="2055" width="9.5703125" style="33" customWidth="1"/>
    <col min="2056" max="2056" width="9.140625" style="33"/>
    <col min="2057" max="2057" width="10.42578125" style="33" bestFit="1" customWidth="1"/>
    <col min="2058" max="2298" width="9.140625" style="33"/>
    <col min="2299" max="2299" width="18.7109375" style="33" bestFit="1" customWidth="1"/>
    <col min="2300" max="2300" width="9.140625" style="33"/>
    <col min="2301" max="2301" width="10.28515625" style="33" customWidth="1"/>
    <col min="2302" max="2302" width="12.7109375" style="33" bestFit="1" customWidth="1"/>
    <col min="2303" max="2303" width="10.85546875" style="33" customWidth="1"/>
    <col min="2304" max="2304" width="19.140625" style="33" bestFit="1" customWidth="1"/>
    <col min="2305" max="2305" width="9.140625" style="33"/>
    <col min="2306" max="2306" width="9.42578125" style="33" customWidth="1"/>
    <col min="2307" max="2307" width="11.140625" style="33" customWidth="1"/>
    <col min="2308" max="2308" width="10.42578125" style="33" bestFit="1" customWidth="1"/>
    <col min="2309" max="2309" width="19.140625" style="33" bestFit="1" customWidth="1"/>
    <col min="2310" max="2310" width="9.140625" style="33"/>
    <col min="2311" max="2311" width="9.5703125" style="33" customWidth="1"/>
    <col min="2312" max="2312" width="9.140625" style="33"/>
    <col min="2313" max="2313" width="10.42578125" style="33" bestFit="1" customWidth="1"/>
    <col min="2314" max="2554" width="9.140625" style="33"/>
    <col min="2555" max="2555" width="18.7109375" style="33" bestFit="1" customWidth="1"/>
    <col min="2556" max="2556" width="9.140625" style="33"/>
    <col min="2557" max="2557" width="10.28515625" style="33" customWidth="1"/>
    <col min="2558" max="2558" width="12.7109375" style="33" bestFit="1" customWidth="1"/>
    <col min="2559" max="2559" width="10.85546875" style="33" customWidth="1"/>
    <col min="2560" max="2560" width="19.140625" style="33" bestFit="1" customWidth="1"/>
    <col min="2561" max="2561" width="9.140625" style="33"/>
    <col min="2562" max="2562" width="9.42578125" style="33" customWidth="1"/>
    <col min="2563" max="2563" width="11.140625" style="33" customWidth="1"/>
    <col min="2564" max="2564" width="10.42578125" style="33" bestFit="1" customWidth="1"/>
    <col min="2565" max="2565" width="19.140625" style="33" bestFit="1" customWidth="1"/>
    <col min="2566" max="2566" width="9.140625" style="33"/>
    <col min="2567" max="2567" width="9.5703125" style="33" customWidth="1"/>
    <col min="2568" max="2568" width="9.140625" style="33"/>
    <col min="2569" max="2569" width="10.42578125" style="33" bestFit="1" customWidth="1"/>
    <col min="2570" max="2810" width="9.140625" style="33"/>
    <col min="2811" max="2811" width="18.7109375" style="33" bestFit="1" customWidth="1"/>
    <col min="2812" max="2812" width="9.140625" style="33"/>
    <col min="2813" max="2813" width="10.28515625" style="33" customWidth="1"/>
    <col min="2814" max="2814" width="12.7109375" style="33" bestFit="1" customWidth="1"/>
    <col min="2815" max="2815" width="10.85546875" style="33" customWidth="1"/>
    <col min="2816" max="2816" width="19.140625" style="33" bestFit="1" customWidth="1"/>
    <col min="2817" max="2817" width="9.140625" style="33"/>
    <col min="2818" max="2818" width="9.42578125" style="33" customWidth="1"/>
    <col min="2819" max="2819" width="11.140625" style="33" customWidth="1"/>
    <col min="2820" max="2820" width="10.42578125" style="33" bestFit="1" customWidth="1"/>
    <col min="2821" max="2821" width="19.140625" style="33" bestFit="1" customWidth="1"/>
    <col min="2822" max="2822" width="9.140625" style="33"/>
    <col min="2823" max="2823" width="9.5703125" style="33" customWidth="1"/>
    <col min="2824" max="2824" width="9.140625" style="33"/>
    <col min="2825" max="2825" width="10.42578125" style="33" bestFit="1" customWidth="1"/>
    <col min="2826" max="3066" width="9.140625" style="33"/>
    <col min="3067" max="3067" width="18.7109375" style="33" bestFit="1" customWidth="1"/>
    <col min="3068" max="3068" width="9.140625" style="33"/>
    <col min="3069" max="3069" width="10.28515625" style="33" customWidth="1"/>
    <col min="3070" max="3070" width="12.7109375" style="33" bestFit="1" customWidth="1"/>
    <col min="3071" max="3071" width="10.85546875" style="33" customWidth="1"/>
    <col min="3072" max="3072" width="19.140625" style="33" bestFit="1" customWidth="1"/>
    <col min="3073" max="3073" width="9.140625" style="33"/>
    <col min="3074" max="3074" width="9.42578125" style="33" customWidth="1"/>
    <col min="3075" max="3075" width="11.140625" style="33" customWidth="1"/>
    <col min="3076" max="3076" width="10.42578125" style="33" bestFit="1" customWidth="1"/>
    <col min="3077" max="3077" width="19.140625" style="33" bestFit="1" customWidth="1"/>
    <col min="3078" max="3078" width="9.140625" style="33"/>
    <col min="3079" max="3079" width="9.5703125" style="33" customWidth="1"/>
    <col min="3080" max="3080" width="9.140625" style="33"/>
    <col min="3081" max="3081" width="10.42578125" style="33" bestFit="1" customWidth="1"/>
    <col min="3082" max="3322" width="9.140625" style="33"/>
    <col min="3323" max="3323" width="18.7109375" style="33" bestFit="1" customWidth="1"/>
    <col min="3324" max="3324" width="9.140625" style="33"/>
    <col min="3325" max="3325" width="10.28515625" style="33" customWidth="1"/>
    <col min="3326" max="3326" width="12.7109375" style="33" bestFit="1" customWidth="1"/>
    <col min="3327" max="3327" width="10.85546875" style="33" customWidth="1"/>
    <col min="3328" max="3328" width="19.140625" style="33" bestFit="1" customWidth="1"/>
    <col min="3329" max="3329" width="9.140625" style="33"/>
    <col min="3330" max="3330" width="9.42578125" style="33" customWidth="1"/>
    <col min="3331" max="3331" width="11.140625" style="33" customWidth="1"/>
    <col min="3332" max="3332" width="10.42578125" style="33" bestFit="1" customWidth="1"/>
    <col min="3333" max="3333" width="19.140625" style="33" bestFit="1" customWidth="1"/>
    <col min="3334" max="3334" width="9.140625" style="33"/>
    <col min="3335" max="3335" width="9.5703125" style="33" customWidth="1"/>
    <col min="3336" max="3336" width="9.140625" style="33"/>
    <col min="3337" max="3337" width="10.42578125" style="33" bestFit="1" customWidth="1"/>
    <col min="3338" max="3578" width="9.140625" style="33"/>
    <col min="3579" max="3579" width="18.7109375" style="33" bestFit="1" customWidth="1"/>
    <col min="3580" max="3580" width="9.140625" style="33"/>
    <col min="3581" max="3581" width="10.28515625" style="33" customWidth="1"/>
    <col min="3582" max="3582" width="12.7109375" style="33" bestFit="1" customWidth="1"/>
    <col min="3583" max="3583" width="10.85546875" style="33" customWidth="1"/>
    <col min="3584" max="3584" width="19.140625" style="33" bestFit="1" customWidth="1"/>
    <col min="3585" max="3585" width="9.140625" style="33"/>
    <col min="3586" max="3586" width="9.42578125" style="33" customWidth="1"/>
    <col min="3587" max="3587" width="11.140625" style="33" customWidth="1"/>
    <col min="3588" max="3588" width="10.42578125" style="33" bestFit="1" customWidth="1"/>
    <col min="3589" max="3589" width="19.140625" style="33" bestFit="1" customWidth="1"/>
    <col min="3590" max="3590" width="9.140625" style="33"/>
    <col min="3591" max="3591" width="9.5703125" style="33" customWidth="1"/>
    <col min="3592" max="3592" width="9.140625" style="33"/>
    <col min="3593" max="3593" width="10.42578125" style="33" bestFit="1" customWidth="1"/>
    <col min="3594" max="3834" width="9.140625" style="33"/>
    <col min="3835" max="3835" width="18.7109375" style="33" bestFit="1" customWidth="1"/>
    <col min="3836" max="3836" width="9.140625" style="33"/>
    <col min="3837" max="3837" width="10.28515625" style="33" customWidth="1"/>
    <col min="3838" max="3838" width="12.7109375" style="33" bestFit="1" customWidth="1"/>
    <col min="3839" max="3839" width="10.85546875" style="33" customWidth="1"/>
    <col min="3840" max="3840" width="19.140625" style="33" bestFit="1" customWidth="1"/>
    <col min="3841" max="3841" width="9.140625" style="33"/>
    <col min="3842" max="3842" width="9.42578125" style="33" customWidth="1"/>
    <col min="3843" max="3843" width="11.140625" style="33" customWidth="1"/>
    <col min="3844" max="3844" width="10.42578125" style="33" bestFit="1" customWidth="1"/>
    <col min="3845" max="3845" width="19.140625" style="33" bestFit="1" customWidth="1"/>
    <col min="3846" max="3846" width="9.140625" style="33"/>
    <col min="3847" max="3847" width="9.5703125" style="33" customWidth="1"/>
    <col min="3848" max="3848" width="9.140625" style="33"/>
    <col min="3849" max="3849" width="10.42578125" style="33" bestFit="1" customWidth="1"/>
    <col min="3850" max="4090" width="9.140625" style="33"/>
    <col min="4091" max="4091" width="18.7109375" style="33" bestFit="1" customWidth="1"/>
    <col min="4092" max="4092" width="9.140625" style="33"/>
    <col min="4093" max="4093" width="10.28515625" style="33" customWidth="1"/>
    <col min="4094" max="4094" width="12.7109375" style="33" bestFit="1" customWidth="1"/>
    <col min="4095" max="4095" width="10.85546875" style="33" customWidth="1"/>
    <col min="4096" max="4096" width="19.140625" style="33" bestFit="1" customWidth="1"/>
    <col min="4097" max="4097" width="9.140625" style="33"/>
    <col min="4098" max="4098" width="9.42578125" style="33" customWidth="1"/>
    <col min="4099" max="4099" width="11.140625" style="33" customWidth="1"/>
    <col min="4100" max="4100" width="10.42578125" style="33" bestFit="1" customWidth="1"/>
    <col min="4101" max="4101" width="19.140625" style="33" bestFit="1" customWidth="1"/>
    <col min="4102" max="4102" width="9.140625" style="33"/>
    <col min="4103" max="4103" width="9.5703125" style="33" customWidth="1"/>
    <col min="4104" max="4104" width="9.140625" style="33"/>
    <col min="4105" max="4105" width="10.42578125" style="33" bestFit="1" customWidth="1"/>
    <col min="4106" max="4346" width="9.140625" style="33"/>
    <col min="4347" max="4347" width="18.7109375" style="33" bestFit="1" customWidth="1"/>
    <col min="4348" max="4348" width="9.140625" style="33"/>
    <col min="4349" max="4349" width="10.28515625" style="33" customWidth="1"/>
    <col min="4350" max="4350" width="12.7109375" style="33" bestFit="1" customWidth="1"/>
    <col min="4351" max="4351" width="10.85546875" style="33" customWidth="1"/>
    <col min="4352" max="4352" width="19.140625" style="33" bestFit="1" customWidth="1"/>
    <col min="4353" max="4353" width="9.140625" style="33"/>
    <col min="4354" max="4354" width="9.42578125" style="33" customWidth="1"/>
    <col min="4355" max="4355" width="11.140625" style="33" customWidth="1"/>
    <col min="4356" max="4356" width="10.42578125" style="33" bestFit="1" customWidth="1"/>
    <col min="4357" max="4357" width="19.140625" style="33" bestFit="1" customWidth="1"/>
    <col min="4358" max="4358" width="9.140625" style="33"/>
    <col min="4359" max="4359" width="9.5703125" style="33" customWidth="1"/>
    <col min="4360" max="4360" width="9.140625" style="33"/>
    <col min="4361" max="4361" width="10.42578125" style="33" bestFit="1" customWidth="1"/>
    <col min="4362" max="4602" width="9.140625" style="33"/>
    <col min="4603" max="4603" width="18.7109375" style="33" bestFit="1" customWidth="1"/>
    <col min="4604" max="4604" width="9.140625" style="33"/>
    <col min="4605" max="4605" width="10.28515625" style="33" customWidth="1"/>
    <col min="4606" max="4606" width="12.7109375" style="33" bestFit="1" customWidth="1"/>
    <col min="4607" max="4607" width="10.85546875" style="33" customWidth="1"/>
    <col min="4608" max="4608" width="19.140625" style="33" bestFit="1" customWidth="1"/>
    <col min="4609" max="4609" width="9.140625" style="33"/>
    <col min="4610" max="4610" width="9.42578125" style="33" customWidth="1"/>
    <col min="4611" max="4611" width="11.140625" style="33" customWidth="1"/>
    <col min="4612" max="4612" width="10.42578125" style="33" bestFit="1" customWidth="1"/>
    <col min="4613" max="4613" width="19.140625" style="33" bestFit="1" customWidth="1"/>
    <col min="4614" max="4614" width="9.140625" style="33"/>
    <col min="4615" max="4615" width="9.5703125" style="33" customWidth="1"/>
    <col min="4616" max="4616" width="9.140625" style="33"/>
    <col min="4617" max="4617" width="10.42578125" style="33" bestFit="1" customWidth="1"/>
    <col min="4618" max="4858" width="9.140625" style="33"/>
    <col min="4859" max="4859" width="18.7109375" style="33" bestFit="1" customWidth="1"/>
    <col min="4860" max="4860" width="9.140625" style="33"/>
    <col min="4861" max="4861" width="10.28515625" style="33" customWidth="1"/>
    <col min="4862" max="4862" width="12.7109375" style="33" bestFit="1" customWidth="1"/>
    <col min="4863" max="4863" width="10.85546875" style="33" customWidth="1"/>
    <col min="4864" max="4864" width="19.140625" style="33" bestFit="1" customWidth="1"/>
    <col min="4865" max="4865" width="9.140625" style="33"/>
    <col min="4866" max="4866" width="9.42578125" style="33" customWidth="1"/>
    <col min="4867" max="4867" width="11.140625" style="33" customWidth="1"/>
    <col min="4868" max="4868" width="10.42578125" style="33" bestFit="1" customWidth="1"/>
    <col min="4869" max="4869" width="19.140625" style="33" bestFit="1" customWidth="1"/>
    <col min="4870" max="4870" width="9.140625" style="33"/>
    <col min="4871" max="4871" width="9.5703125" style="33" customWidth="1"/>
    <col min="4872" max="4872" width="9.140625" style="33"/>
    <col min="4873" max="4873" width="10.42578125" style="33" bestFit="1" customWidth="1"/>
    <col min="4874" max="5114" width="9.140625" style="33"/>
    <col min="5115" max="5115" width="18.7109375" style="33" bestFit="1" customWidth="1"/>
    <col min="5116" max="5116" width="9.140625" style="33"/>
    <col min="5117" max="5117" width="10.28515625" style="33" customWidth="1"/>
    <col min="5118" max="5118" width="12.7109375" style="33" bestFit="1" customWidth="1"/>
    <col min="5119" max="5119" width="10.85546875" style="33" customWidth="1"/>
    <col min="5120" max="5120" width="19.140625" style="33" bestFit="1" customWidth="1"/>
    <col min="5121" max="5121" width="9.140625" style="33"/>
    <col min="5122" max="5122" width="9.42578125" style="33" customWidth="1"/>
    <col min="5123" max="5123" width="11.140625" style="33" customWidth="1"/>
    <col min="5124" max="5124" width="10.42578125" style="33" bestFit="1" customWidth="1"/>
    <col min="5125" max="5125" width="19.140625" style="33" bestFit="1" customWidth="1"/>
    <col min="5126" max="5126" width="9.140625" style="33"/>
    <col min="5127" max="5127" width="9.5703125" style="33" customWidth="1"/>
    <col min="5128" max="5128" width="9.140625" style="33"/>
    <col min="5129" max="5129" width="10.42578125" style="33" bestFit="1" customWidth="1"/>
    <col min="5130" max="5370" width="9.140625" style="33"/>
    <col min="5371" max="5371" width="18.7109375" style="33" bestFit="1" customWidth="1"/>
    <col min="5372" max="5372" width="9.140625" style="33"/>
    <col min="5373" max="5373" width="10.28515625" style="33" customWidth="1"/>
    <col min="5374" max="5374" width="12.7109375" style="33" bestFit="1" customWidth="1"/>
    <col min="5375" max="5375" width="10.85546875" style="33" customWidth="1"/>
    <col min="5376" max="5376" width="19.140625" style="33" bestFit="1" customWidth="1"/>
    <col min="5377" max="5377" width="9.140625" style="33"/>
    <col min="5378" max="5378" width="9.42578125" style="33" customWidth="1"/>
    <col min="5379" max="5379" width="11.140625" style="33" customWidth="1"/>
    <col min="5380" max="5380" width="10.42578125" style="33" bestFit="1" customWidth="1"/>
    <col min="5381" max="5381" width="19.140625" style="33" bestFit="1" customWidth="1"/>
    <col min="5382" max="5382" width="9.140625" style="33"/>
    <col min="5383" max="5383" width="9.5703125" style="33" customWidth="1"/>
    <col min="5384" max="5384" width="9.140625" style="33"/>
    <col min="5385" max="5385" width="10.42578125" style="33" bestFit="1" customWidth="1"/>
    <col min="5386" max="5626" width="9.140625" style="33"/>
    <col min="5627" max="5627" width="18.7109375" style="33" bestFit="1" customWidth="1"/>
    <col min="5628" max="5628" width="9.140625" style="33"/>
    <col min="5629" max="5629" width="10.28515625" style="33" customWidth="1"/>
    <col min="5630" max="5630" width="12.7109375" style="33" bestFit="1" customWidth="1"/>
    <col min="5631" max="5631" width="10.85546875" style="33" customWidth="1"/>
    <col min="5632" max="5632" width="19.140625" style="33" bestFit="1" customWidth="1"/>
    <col min="5633" max="5633" width="9.140625" style="33"/>
    <col min="5634" max="5634" width="9.42578125" style="33" customWidth="1"/>
    <col min="5635" max="5635" width="11.140625" style="33" customWidth="1"/>
    <col min="5636" max="5636" width="10.42578125" style="33" bestFit="1" customWidth="1"/>
    <col min="5637" max="5637" width="19.140625" style="33" bestFit="1" customWidth="1"/>
    <col min="5638" max="5638" width="9.140625" style="33"/>
    <col min="5639" max="5639" width="9.5703125" style="33" customWidth="1"/>
    <col min="5640" max="5640" width="9.140625" style="33"/>
    <col min="5641" max="5641" width="10.42578125" style="33" bestFit="1" customWidth="1"/>
    <col min="5642" max="5882" width="9.140625" style="33"/>
    <col min="5883" max="5883" width="18.7109375" style="33" bestFit="1" customWidth="1"/>
    <col min="5884" max="5884" width="9.140625" style="33"/>
    <col min="5885" max="5885" width="10.28515625" style="33" customWidth="1"/>
    <col min="5886" max="5886" width="12.7109375" style="33" bestFit="1" customWidth="1"/>
    <col min="5887" max="5887" width="10.85546875" style="33" customWidth="1"/>
    <col min="5888" max="5888" width="19.140625" style="33" bestFit="1" customWidth="1"/>
    <col min="5889" max="5889" width="9.140625" style="33"/>
    <col min="5890" max="5890" width="9.42578125" style="33" customWidth="1"/>
    <col min="5891" max="5891" width="11.140625" style="33" customWidth="1"/>
    <col min="5892" max="5892" width="10.42578125" style="33" bestFit="1" customWidth="1"/>
    <col min="5893" max="5893" width="19.140625" style="33" bestFit="1" customWidth="1"/>
    <col min="5894" max="5894" width="9.140625" style="33"/>
    <col min="5895" max="5895" width="9.5703125" style="33" customWidth="1"/>
    <col min="5896" max="5896" width="9.140625" style="33"/>
    <col min="5897" max="5897" width="10.42578125" style="33" bestFit="1" customWidth="1"/>
    <col min="5898" max="6138" width="9.140625" style="33"/>
    <col min="6139" max="6139" width="18.7109375" style="33" bestFit="1" customWidth="1"/>
    <col min="6140" max="6140" width="9.140625" style="33"/>
    <col min="6141" max="6141" width="10.28515625" style="33" customWidth="1"/>
    <col min="6142" max="6142" width="12.7109375" style="33" bestFit="1" customWidth="1"/>
    <col min="6143" max="6143" width="10.85546875" style="33" customWidth="1"/>
    <col min="6144" max="6144" width="19.140625" style="33" bestFit="1" customWidth="1"/>
    <col min="6145" max="6145" width="9.140625" style="33"/>
    <col min="6146" max="6146" width="9.42578125" style="33" customWidth="1"/>
    <col min="6147" max="6147" width="11.140625" style="33" customWidth="1"/>
    <col min="6148" max="6148" width="10.42578125" style="33" bestFit="1" customWidth="1"/>
    <col min="6149" max="6149" width="19.140625" style="33" bestFit="1" customWidth="1"/>
    <col min="6150" max="6150" width="9.140625" style="33"/>
    <col min="6151" max="6151" width="9.5703125" style="33" customWidth="1"/>
    <col min="6152" max="6152" width="9.140625" style="33"/>
    <col min="6153" max="6153" width="10.42578125" style="33" bestFit="1" customWidth="1"/>
    <col min="6154" max="6394" width="9.140625" style="33"/>
    <col min="6395" max="6395" width="18.7109375" style="33" bestFit="1" customWidth="1"/>
    <col min="6396" max="6396" width="9.140625" style="33"/>
    <col min="6397" max="6397" width="10.28515625" style="33" customWidth="1"/>
    <col min="6398" max="6398" width="12.7109375" style="33" bestFit="1" customWidth="1"/>
    <col min="6399" max="6399" width="10.85546875" style="33" customWidth="1"/>
    <col min="6400" max="6400" width="19.140625" style="33" bestFit="1" customWidth="1"/>
    <col min="6401" max="6401" width="9.140625" style="33"/>
    <col min="6402" max="6402" width="9.42578125" style="33" customWidth="1"/>
    <col min="6403" max="6403" width="11.140625" style="33" customWidth="1"/>
    <col min="6404" max="6404" width="10.42578125" style="33" bestFit="1" customWidth="1"/>
    <col min="6405" max="6405" width="19.140625" style="33" bestFit="1" customWidth="1"/>
    <col min="6406" max="6406" width="9.140625" style="33"/>
    <col min="6407" max="6407" width="9.5703125" style="33" customWidth="1"/>
    <col min="6408" max="6408" width="9.140625" style="33"/>
    <col min="6409" max="6409" width="10.42578125" style="33" bestFit="1" customWidth="1"/>
    <col min="6410" max="6650" width="9.140625" style="33"/>
    <col min="6651" max="6651" width="18.7109375" style="33" bestFit="1" customWidth="1"/>
    <col min="6652" max="6652" width="9.140625" style="33"/>
    <col min="6653" max="6653" width="10.28515625" style="33" customWidth="1"/>
    <col min="6654" max="6654" width="12.7109375" style="33" bestFit="1" customWidth="1"/>
    <col min="6655" max="6655" width="10.85546875" style="33" customWidth="1"/>
    <col min="6656" max="6656" width="19.140625" style="33" bestFit="1" customWidth="1"/>
    <col min="6657" max="6657" width="9.140625" style="33"/>
    <col min="6658" max="6658" width="9.42578125" style="33" customWidth="1"/>
    <col min="6659" max="6659" width="11.140625" style="33" customWidth="1"/>
    <col min="6660" max="6660" width="10.42578125" style="33" bestFit="1" customWidth="1"/>
    <col min="6661" max="6661" width="19.140625" style="33" bestFit="1" customWidth="1"/>
    <col min="6662" max="6662" width="9.140625" style="33"/>
    <col min="6663" max="6663" width="9.5703125" style="33" customWidth="1"/>
    <col min="6664" max="6664" width="9.140625" style="33"/>
    <col min="6665" max="6665" width="10.42578125" style="33" bestFit="1" customWidth="1"/>
    <col min="6666" max="6906" width="9.140625" style="33"/>
    <col min="6907" max="6907" width="18.7109375" style="33" bestFit="1" customWidth="1"/>
    <col min="6908" max="6908" width="9.140625" style="33"/>
    <col min="6909" max="6909" width="10.28515625" style="33" customWidth="1"/>
    <col min="6910" max="6910" width="12.7109375" style="33" bestFit="1" customWidth="1"/>
    <col min="6911" max="6911" width="10.85546875" style="33" customWidth="1"/>
    <col min="6912" max="6912" width="19.140625" style="33" bestFit="1" customWidth="1"/>
    <col min="6913" max="6913" width="9.140625" style="33"/>
    <col min="6914" max="6914" width="9.42578125" style="33" customWidth="1"/>
    <col min="6915" max="6915" width="11.140625" style="33" customWidth="1"/>
    <col min="6916" max="6916" width="10.42578125" style="33" bestFit="1" customWidth="1"/>
    <col min="6917" max="6917" width="19.140625" style="33" bestFit="1" customWidth="1"/>
    <col min="6918" max="6918" width="9.140625" style="33"/>
    <col min="6919" max="6919" width="9.5703125" style="33" customWidth="1"/>
    <col min="6920" max="6920" width="9.140625" style="33"/>
    <col min="6921" max="6921" width="10.42578125" style="33" bestFit="1" customWidth="1"/>
    <col min="6922" max="7162" width="9.140625" style="33"/>
    <col min="7163" max="7163" width="18.7109375" style="33" bestFit="1" customWidth="1"/>
    <col min="7164" max="7164" width="9.140625" style="33"/>
    <col min="7165" max="7165" width="10.28515625" style="33" customWidth="1"/>
    <col min="7166" max="7166" width="12.7109375" style="33" bestFit="1" customWidth="1"/>
    <col min="7167" max="7167" width="10.85546875" style="33" customWidth="1"/>
    <col min="7168" max="7168" width="19.140625" style="33" bestFit="1" customWidth="1"/>
    <col min="7169" max="7169" width="9.140625" style="33"/>
    <col min="7170" max="7170" width="9.42578125" style="33" customWidth="1"/>
    <col min="7171" max="7171" width="11.140625" style="33" customWidth="1"/>
    <col min="7172" max="7172" width="10.42578125" style="33" bestFit="1" customWidth="1"/>
    <col min="7173" max="7173" width="19.140625" style="33" bestFit="1" customWidth="1"/>
    <col min="7174" max="7174" width="9.140625" style="33"/>
    <col min="7175" max="7175" width="9.5703125" style="33" customWidth="1"/>
    <col min="7176" max="7176" width="9.140625" style="33"/>
    <col min="7177" max="7177" width="10.42578125" style="33" bestFit="1" customWidth="1"/>
    <col min="7178" max="7418" width="9.140625" style="33"/>
    <col min="7419" max="7419" width="18.7109375" style="33" bestFit="1" customWidth="1"/>
    <col min="7420" max="7420" width="9.140625" style="33"/>
    <col min="7421" max="7421" width="10.28515625" style="33" customWidth="1"/>
    <col min="7422" max="7422" width="12.7109375" style="33" bestFit="1" customWidth="1"/>
    <col min="7423" max="7423" width="10.85546875" style="33" customWidth="1"/>
    <col min="7424" max="7424" width="19.140625" style="33" bestFit="1" customWidth="1"/>
    <col min="7425" max="7425" width="9.140625" style="33"/>
    <col min="7426" max="7426" width="9.42578125" style="33" customWidth="1"/>
    <col min="7427" max="7427" width="11.140625" style="33" customWidth="1"/>
    <col min="7428" max="7428" width="10.42578125" style="33" bestFit="1" customWidth="1"/>
    <col min="7429" max="7429" width="19.140625" style="33" bestFit="1" customWidth="1"/>
    <col min="7430" max="7430" width="9.140625" style="33"/>
    <col min="7431" max="7431" width="9.5703125" style="33" customWidth="1"/>
    <col min="7432" max="7432" width="9.140625" style="33"/>
    <col min="7433" max="7433" width="10.42578125" style="33" bestFit="1" customWidth="1"/>
    <col min="7434" max="7674" width="9.140625" style="33"/>
    <col min="7675" max="7675" width="18.7109375" style="33" bestFit="1" customWidth="1"/>
    <col min="7676" max="7676" width="9.140625" style="33"/>
    <col min="7677" max="7677" width="10.28515625" style="33" customWidth="1"/>
    <col min="7678" max="7678" width="12.7109375" style="33" bestFit="1" customWidth="1"/>
    <col min="7679" max="7679" width="10.85546875" style="33" customWidth="1"/>
    <col min="7680" max="7680" width="19.140625" style="33" bestFit="1" customWidth="1"/>
    <col min="7681" max="7681" width="9.140625" style="33"/>
    <col min="7682" max="7682" width="9.42578125" style="33" customWidth="1"/>
    <col min="7683" max="7683" width="11.140625" style="33" customWidth="1"/>
    <col min="7684" max="7684" width="10.42578125" style="33" bestFit="1" customWidth="1"/>
    <col min="7685" max="7685" width="19.140625" style="33" bestFit="1" customWidth="1"/>
    <col min="7686" max="7686" width="9.140625" style="33"/>
    <col min="7687" max="7687" width="9.5703125" style="33" customWidth="1"/>
    <col min="7688" max="7688" width="9.140625" style="33"/>
    <col min="7689" max="7689" width="10.42578125" style="33" bestFit="1" customWidth="1"/>
    <col min="7690" max="7930" width="9.140625" style="33"/>
    <col min="7931" max="7931" width="18.7109375" style="33" bestFit="1" customWidth="1"/>
    <col min="7932" max="7932" width="9.140625" style="33"/>
    <col min="7933" max="7933" width="10.28515625" style="33" customWidth="1"/>
    <col min="7934" max="7934" width="12.7109375" style="33" bestFit="1" customWidth="1"/>
    <col min="7935" max="7935" width="10.85546875" style="33" customWidth="1"/>
    <col min="7936" max="7936" width="19.140625" style="33" bestFit="1" customWidth="1"/>
    <col min="7937" max="7937" width="9.140625" style="33"/>
    <col min="7938" max="7938" width="9.42578125" style="33" customWidth="1"/>
    <col min="7939" max="7939" width="11.140625" style="33" customWidth="1"/>
    <col min="7940" max="7940" width="10.42578125" style="33" bestFit="1" customWidth="1"/>
    <col min="7941" max="7941" width="19.140625" style="33" bestFit="1" customWidth="1"/>
    <col min="7942" max="7942" width="9.140625" style="33"/>
    <col min="7943" max="7943" width="9.5703125" style="33" customWidth="1"/>
    <col min="7944" max="7944" width="9.140625" style="33"/>
    <col min="7945" max="7945" width="10.42578125" style="33" bestFit="1" customWidth="1"/>
    <col min="7946" max="8186" width="9.140625" style="33"/>
    <col min="8187" max="8187" width="18.7109375" style="33" bestFit="1" customWidth="1"/>
    <col min="8188" max="8188" width="9.140625" style="33"/>
    <col min="8189" max="8189" width="10.28515625" style="33" customWidth="1"/>
    <col min="8190" max="8190" width="12.7109375" style="33" bestFit="1" customWidth="1"/>
    <col min="8191" max="8191" width="10.85546875" style="33" customWidth="1"/>
    <col min="8192" max="8192" width="19.140625" style="33" bestFit="1" customWidth="1"/>
    <col min="8193" max="8193" width="9.140625" style="33"/>
    <col min="8194" max="8194" width="9.42578125" style="33" customWidth="1"/>
    <col min="8195" max="8195" width="11.140625" style="33" customWidth="1"/>
    <col min="8196" max="8196" width="10.42578125" style="33" bestFit="1" customWidth="1"/>
    <col min="8197" max="8197" width="19.140625" style="33" bestFit="1" customWidth="1"/>
    <col min="8198" max="8198" width="9.140625" style="33"/>
    <col min="8199" max="8199" width="9.5703125" style="33" customWidth="1"/>
    <col min="8200" max="8200" width="9.140625" style="33"/>
    <col min="8201" max="8201" width="10.42578125" style="33" bestFit="1" customWidth="1"/>
    <col min="8202" max="8442" width="9.140625" style="33"/>
    <col min="8443" max="8443" width="18.7109375" style="33" bestFit="1" customWidth="1"/>
    <col min="8444" max="8444" width="9.140625" style="33"/>
    <col min="8445" max="8445" width="10.28515625" style="33" customWidth="1"/>
    <col min="8446" max="8446" width="12.7109375" style="33" bestFit="1" customWidth="1"/>
    <col min="8447" max="8447" width="10.85546875" style="33" customWidth="1"/>
    <col min="8448" max="8448" width="19.140625" style="33" bestFit="1" customWidth="1"/>
    <col min="8449" max="8449" width="9.140625" style="33"/>
    <col min="8450" max="8450" width="9.42578125" style="33" customWidth="1"/>
    <col min="8451" max="8451" width="11.140625" style="33" customWidth="1"/>
    <col min="8452" max="8452" width="10.42578125" style="33" bestFit="1" customWidth="1"/>
    <col min="8453" max="8453" width="19.140625" style="33" bestFit="1" customWidth="1"/>
    <col min="8454" max="8454" width="9.140625" style="33"/>
    <col min="8455" max="8455" width="9.5703125" style="33" customWidth="1"/>
    <col min="8456" max="8456" width="9.140625" style="33"/>
    <col min="8457" max="8457" width="10.42578125" style="33" bestFit="1" customWidth="1"/>
    <col min="8458" max="8698" width="9.140625" style="33"/>
    <col min="8699" max="8699" width="18.7109375" style="33" bestFit="1" customWidth="1"/>
    <col min="8700" max="8700" width="9.140625" style="33"/>
    <col min="8701" max="8701" width="10.28515625" style="33" customWidth="1"/>
    <col min="8702" max="8702" width="12.7109375" style="33" bestFit="1" customWidth="1"/>
    <col min="8703" max="8703" width="10.85546875" style="33" customWidth="1"/>
    <col min="8704" max="8704" width="19.140625" style="33" bestFit="1" customWidth="1"/>
    <col min="8705" max="8705" width="9.140625" style="33"/>
    <col min="8706" max="8706" width="9.42578125" style="33" customWidth="1"/>
    <col min="8707" max="8707" width="11.140625" style="33" customWidth="1"/>
    <col min="8708" max="8708" width="10.42578125" style="33" bestFit="1" customWidth="1"/>
    <col min="8709" max="8709" width="19.140625" style="33" bestFit="1" customWidth="1"/>
    <col min="8710" max="8710" width="9.140625" style="33"/>
    <col min="8711" max="8711" width="9.5703125" style="33" customWidth="1"/>
    <col min="8712" max="8712" width="9.140625" style="33"/>
    <col min="8713" max="8713" width="10.42578125" style="33" bestFit="1" customWidth="1"/>
    <col min="8714" max="8954" width="9.140625" style="33"/>
    <col min="8955" max="8955" width="18.7109375" style="33" bestFit="1" customWidth="1"/>
    <col min="8956" max="8956" width="9.140625" style="33"/>
    <col min="8957" max="8957" width="10.28515625" style="33" customWidth="1"/>
    <col min="8958" max="8958" width="12.7109375" style="33" bestFit="1" customWidth="1"/>
    <col min="8959" max="8959" width="10.85546875" style="33" customWidth="1"/>
    <col min="8960" max="8960" width="19.140625" style="33" bestFit="1" customWidth="1"/>
    <col min="8961" max="8961" width="9.140625" style="33"/>
    <col min="8962" max="8962" width="9.42578125" style="33" customWidth="1"/>
    <col min="8963" max="8963" width="11.140625" style="33" customWidth="1"/>
    <col min="8964" max="8964" width="10.42578125" style="33" bestFit="1" customWidth="1"/>
    <col min="8965" max="8965" width="19.140625" style="33" bestFit="1" customWidth="1"/>
    <col min="8966" max="8966" width="9.140625" style="33"/>
    <col min="8967" max="8967" width="9.5703125" style="33" customWidth="1"/>
    <col min="8968" max="8968" width="9.140625" style="33"/>
    <col min="8969" max="8969" width="10.42578125" style="33" bestFit="1" customWidth="1"/>
    <col min="8970" max="9210" width="9.140625" style="33"/>
    <col min="9211" max="9211" width="18.7109375" style="33" bestFit="1" customWidth="1"/>
    <col min="9212" max="9212" width="9.140625" style="33"/>
    <col min="9213" max="9213" width="10.28515625" style="33" customWidth="1"/>
    <col min="9214" max="9214" width="12.7109375" style="33" bestFit="1" customWidth="1"/>
    <col min="9215" max="9215" width="10.85546875" style="33" customWidth="1"/>
    <col min="9216" max="9216" width="19.140625" style="33" bestFit="1" customWidth="1"/>
    <col min="9217" max="9217" width="9.140625" style="33"/>
    <col min="9218" max="9218" width="9.42578125" style="33" customWidth="1"/>
    <col min="9219" max="9219" width="11.140625" style="33" customWidth="1"/>
    <col min="9220" max="9220" width="10.42578125" style="33" bestFit="1" customWidth="1"/>
    <col min="9221" max="9221" width="19.140625" style="33" bestFit="1" customWidth="1"/>
    <col min="9222" max="9222" width="9.140625" style="33"/>
    <col min="9223" max="9223" width="9.5703125" style="33" customWidth="1"/>
    <col min="9224" max="9224" width="9.140625" style="33"/>
    <col min="9225" max="9225" width="10.42578125" style="33" bestFit="1" customWidth="1"/>
    <col min="9226" max="9466" width="9.140625" style="33"/>
    <col min="9467" max="9467" width="18.7109375" style="33" bestFit="1" customWidth="1"/>
    <col min="9468" max="9468" width="9.140625" style="33"/>
    <col min="9469" max="9469" width="10.28515625" style="33" customWidth="1"/>
    <col min="9470" max="9470" width="12.7109375" style="33" bestFit="1" customWidth="1"/>
    <col min="9471" max="9471" width="10.85546875" style="33" customWidth="1"/>
    <col min="9472" max="9472" width="19.140625" style="33" bestFit="1" customWidth="1"/>
    <col min="9473" max="9473" width="9.140625" style="33"/>
    <col min="9474" max="9474" width="9.42578125" style="33" customWidth="1"/>
    <col min="9475" max="9475" width="11.140625" style="33" customWidth="1"/>
    <col min="9476" max="9476" width="10.42578125" style="33" bestFit="1" customWidth="1"/>
    <col min="9477" max="9477" width="19.140625" style="33" bestFit="1" customWidth="1"/>
    <col min="9478" max="9478" width="9.140625" style="33"/>
    <col min="9479" max="9479" width="9.5703125" style="33" customWidth="1"/>
    <col min="9480" max="9480" width="9.140625" style="33"/>
    <col min="9481" max="9481" width="10.42578125" style="33" bestFit="1" customWidth="1"/>
    <col min="9482" max="9722" width="9.140625" style="33"/>
    <col min="9723" max="9723" width="18.7109375" style="33" bestFit="1" customWidth="1"/>
    <col min="9724" max="9724" width="9.140625" style="33"/>
    <col min="9725" max="9725" width="10.28515625" style="33" customWidth="1"/>
    <col min="9726" max="9726" width="12.7109375" style="33" bestFit="1" customWidth="1"/>
    <col min="9727" max="9727" width="10.85546875" style="33" customWidth="1"/>
    <col min="9728" max="9728" width="19.140625" style="33" bestFit="1" customWidth="1"/>
    <col min="9729" max="9729" width="9.140625" style="33"/>
    <col min="9730" max="9730" width="9.42578125" style="33" customWidth="1"/>
    <col min="9731" max="9731" width="11.140625" style="33" customWidth="1"/>
    <col min="9732" max="9732" width="10.42578125" style="33" bestFit="1" customWidth="1"/>
    <col min="9733" max="9733" width="19.140625" style="33" bestFit="1" customWidth="1"/>
    <col min="9734" max="9734" width="9.140625" style="33"/>
    <col min="9735" max="9735" width="9.5703125" style="33" customWidth="1"/>
    <col min="9736" max="9736" width="9.140625" style="33"/>
    <col min="9737" max="9737" width="10.42578125" style="33" bestFit="1" customWidth="1"/>
    <col min="9738" max="9978" width="9.140625" style="33"/>
    <col min="9979" max="9979" width="18.7109375" style="33" bestFit="1" customWidth="1"/>
    <col min="9980" max="9980" width="9.140625" style="33"/>
    <col min="9981" max="9981" width="10.28515625" style="33" customWidth="1"/>
    <col min="9982" max="9982" width="12.7109375" style="33" bestFit="1" customWidth="1"/>
    <col min="9983" max="9983" width="10.85546875" style="33" customWidth="1"/>
    <col min="9984" max="9984" width="19.140625" style="33" bestFit="1" customWidth="1"/>
    <col min="9985" max="9985" width="9.140625" style="33"/>
    <col min="9986" max="9986" width="9.42578125" style="33" customWidth="1"/>
    <col min="9987" max="9987" width="11.140625" style="33" customWidth="1"/>
    <col min="9988" max="9988" width="10.42578125" style="33" bestFit="1" customWidth="1"/>
    <col min="9989" max="9989" width="19.140625" style="33" bestFit="1" customWidth="1"/>
    <col min="9990" max="9990" width="9.140625" style="33"/>
    <col min="9991" max="9991" width="9.5703125" style="33" customWidth="1"/>
    <col min="9992" max="9992" width="9.140625" style="33"/>
    <col min="9993" max="9993" width="10.42578125" style="33" bestFit="1" customWidth="1"/>
    <col min="9994" max="10234" width="9.140625" style="33"/>
    <col min="10235" max="10235" width="18.7109375" style="33" bestFit="1" customWidth="1"/>
    <col min="10236" max="10236" width="9.140625" style="33"/>
    <col min="10237" max="10237" width="10.28515625" style="33" customWidth="1"/>
    <col min="10238" max="10238" width="12.7109375" style="33" bestFit="1" customWidth="1"/>
    <col min="10239" max="10239" width="10.85546875" style="33" customWidth="1"/>
    <col min="10240" max="10240" width="19.140625" style="33" bestFit="1" customWidth="1"/>
    <col min="10241" max="10241" width="9.140625" style="33"/>
    <col min="10242" max="10242" width="9.42578125" style="33" customWidth="1"/>
    <col min="10243" max="10243" width="11.140625" style="33" customWidth="1"/>
    <col min="10244" max="10244" width="10.42578125" style="33" bestFit="1" customWidth="1"/>
    <col min="10245" max="10245" width="19.140625" style="33" bestFit="1" customWidth="1"/>
    <col min="10246" max="10246" width="9.140625" style="33"/>
    <col min="10247" max="10247" width="9.5703125" style="33" customWidth="1"/>
    <col min="10248" max="10248" width="9.140625" style="33"/>
    <col min="10249" max="10249" width="10.42578125" style="33" bestFit="1" customWidth="1"/>
    <col min="10250" max="10490" width="9.140625" style="33"/>
    <col min="10491" max="10491" width="18.7109375" style="33" bestFit="1" customWidth="1"/>
    <col min="10492" max="10492" width="9.140625" style="33"/>
    <col min="10493" max="10493" width="10.28515625" style="33" customWidth="1"/>
    <col min="10494" max="10494" width="12.7109375" style="33" bestFit="1" customWidth="1"/>
    <col min="10495" max="10495" width="10.85546875" style="33" customWidth="1"/>
    <col min="10496" max="10496" width="19.140625" style="33" bestFit="1" customWidth="1"/>
    <col min="10497" max="10497" width="9.140625" style="33"/>
    <col min="10498" max="10498" width="9.42578125" style="33" customWidth="1"/>
    <col min="10499" max="10499" width="11.140625" style="33" customWidth="1"/>
    <col min="10500" max="10500" width="10.42578125" style="33" bestFit="1" customWidth="1"/>
    <col min="10501" max="10501" width="19.140625" style="33" bestFit="1" customWidth="1"/>
    <col min="10502" max="10502" width="9.140625" style="33"/>
    <col min="10503" max="10503" width="9.5703125" style="33" customWidth="1"/>
    <col min="10504" max="10504" width="9.140625" style="33"/>
    <col min="10505" max="10505" width="10.42578125" style="33" bestFit="1" customWidth="1"/>
    <col min="10506" max="10746" width="9.140625" style="33"/>
    <col min="10747" max="10747" width="18.7109375" style="33" bestFit="1" customWidth="1"/>
    <col min="10748" max="10748" width="9.140625" style="33"/>
    <col min="10749" max="10749" width="10.28515625" style="33" customWidth="1"/>
    <col min="10750" max="10750" width="12.7109375" style="33" bestFit="1" customWidth="1"/>
    <col min="10751" max="10751" width="10.85546875" style="33" customWidth="1"/>
    <col min="10752" max="10752" width="19.140625" style="33" bestFit="1" customWidth="1"/>
    <col min="10753" max="10753" width="9.140625" style="33"/>
    <col min="10754" max="10754" width="9.42578125" style="33" customWidth="1"/>
    <col min="10755" max="10755" width="11.140625" style="33" customWidth="1"/>
    <col min="10756" max="10756" width="10.42578125" style="33" bestFit="1" customWidth="1"/>
    <col min="10757" max="10757" width="19.140625" style="33" bestFit="1" customWidth="1"/>
    <col min="10758" max="10758" width="9.140625" style="33"/>
    <col min="10759" max="10759" width="9.5703125" style="33" customWidth="1"/>
    <col min="10760" max="10760" width="9.140625" style="33"/>
    <col min="10761" max="10761" width="10.42578125" style="33" bestFit="1" customWidth="1"/>
    <col min="10762" max="11002" width="9.140625" style="33"/>
    <col min="11003" max="11003" width="18.7109375" style="33" bestFit="1" customWidth="1"/>
    <col min="11004" max="11004" width="9.140625" style="33"/>
    <col min="11005" max="11005" width="10.28515625" style="33" customWidth="1"/>
    <col min="11006" max="11006" width="12.7109375" style="33" bestFit="1" customWidth="1"/>
    <col min="11007" max="11007" width="10.85546875" style="33" customWidth="1"/>
    <col min="11008" max="11008" width="19.140625" style="33" bestFit="1" customWidth="1"/>
    <col min="11009" max="11009" width="9.140625" style="33"/>
    <col min="11010" max="11010" width="9.42578125" style="33" customWidth="1"/>
    <col min="11011" max="11011" width="11.140625" style="33" customWidth="1"/>
    <col min="11012" max="11012" width="10.42578125" style="33" bestFit="1" customWidth="1"/>
    <col min="11013" max="11013" width="19.140625" style="33" bestFit="1" customWidth="1"/>
    <col min="11014" max="11014" width="9.140625" style="33"/>
    <col min="11015" max="11015" width="9.5703125" style="33" customWidth="1"/>
    <col min="11016" max="11016" width="9.140625" style="33"/>
    <col min="11017" max="11017" width="10.42578125" style="33" bestFit="1" customWidth="1"/>
    <col min="11018" max="11258" width="9.140625" style="33"/>
    <col min="11259" max="11259" width="18.7109375" style="33" bestFit="1" customWidth="1"/>
    <col min="11260" max="11260" width="9.140625" style="33"/>
    <col min="11261" max="11261" width="10.28515625" style="33" customWidth="1"/>
    <col min="11262" max="11262" width="12.7109375" style="33" bestFit="1" customWidth="1"/>
    <col min="11263" max="11263" width="10.85546875" style="33" customWidth="1"/>
    <col min="11264" max="11264" width="19.140625" style="33" bestFit="1" customWidth="1"/>
    <col min="11265" max="11265" width="9.140625" style="33"/>
    <col min="11266" max="11266" width="9.42578125" style="33" customWidth="1"/>
    <col min="11267" max="11267" width="11.140625" style="33" customWidth="1"/>
    <col min="11268" max="11268" width="10.42578125" style="33" bestFit="1" customWidth="1"/>
    <col min="11269" max="11269" width="19.140625" style="33" bestFit="1" customWidth="1"/>
    <col min="11270" max="11270" width="9.140625" style="33"/>
    <col min="11271" max="11271" width="9.5703125" style="33" customWidth="1"/>
    <col min="11272" max="11272" width="9.140625" style="33"/>
    <col min="11273" max="11273" width="10.42578125" style="33" bestFit="1" customWidth="1"/>
    <col min="11274" max="11514" width="9.140625" style="33"/>
    <col min="11515" max="11515" width="18.7109375" style="33" bestFit="1" customWidth="1"/>
    <col min="11516" max="11516" width="9.140625" style="33"/>
    <col min="11517" max="11517" width="10.28515625" style="33" customWidth="1"/>
    <col min="11518" max="11518" width="12.7109375" style="33" bestFit="1" customWidth="1"/>
    <col min="11519" max="11519" width="10.85546875" style="33" customWidth="1"/>
    <col min="11520" max="11520" width="19.140625" style="33" bestFit="1" customWidth="1"/>
    <col min="11521" max="11521" width="9.140625" style="33"/>
    <col min="11522" max="11522" width="9.42578125" style="33" customWidth="1"/>
    <col min="11523" max="11523" width="11.140625" style="33" customWidth="1"/>
    <col min="11524" max="11524" width="10.42578125" style="33" bestFit="1" customWidth="1"/>
    <col min="11525" max="11525" width="19.140625" style="33" bestFit="1" customWidth="1"/>
    <col min="11526" max="11526" width="9.140625" style="33"/>
    <col min="11527" max="11527" width="9.5703125" style="33" customWidth="1"/>
    <col min="11528" max="11528" width="9.140625" style="33"/>
    <col min="11529" max="11529" width="10.42578125" style="33" bestFit="1" customWidth="1"/>
    <col min="11530" max="11770" width="9.140625" style="33"/>
    <col min="11771" max="11771" width="18.7109375" style="33" bestFit="1" customWidth="1"/>
    <col min="11772" max="11772" width="9.140625" style="33"/>
    <col min="11773" max="11773" width="10.28515625" style="33" customWidth="1"/>
    <col min="11774" max="11774" width="12.7109375" style="33" bestFit="1" customWidth="1"/>
    <col min="11775" max="11775" width="10.85546875" style="33" customWidth="1"/>
    <col min="11776" max="11776" width="19.140625" style="33" bestFit="1" customWidth="1"/>
    <col min="11777" max="11777" width="9.140625" style="33"/>
    <col min="11778" max="11778" width="9.42578125" style="33" customWidth="1"/>
    <col min="11779" max="11779" width="11.140625" style="33" customWidth="1"/>
    <col min="11780" max="11780" width="10.42578125" style="33" bestFit="1" customWidth="1"/>
    <col min="11781" max="11781" width="19.140625" style="33" bestFit="1" customWidth="1"/>
    <col min="11782" max="11782" width="9.140625" style="33"/>
    <col min="11783" max="11783" width="9.5703125" style="33" customWidth="1"/>
    <col min="11784" max="11784" width="9.140625" style="33"/>
    <col min="11785" max="11785" width="10.42578125" style="33" bestFit="1" customWidth="1"/>
    <col min="11786" max="12026" width="9.140625" style="33"/>
    <col min="12027" max="12027" width="18.7109375" style="33" bestFit="1" customWidth="1"/>
    <col min="12028" max="12028" width="9.140625" style="33"/>
    <col min="12029" max="12029" width="10.28515625" style="33" customWidth="1"/>
    <col min="12030" max="12030" width="12.7109375" style="33" bestFit="1" customWidth="1"/>
    <col min="12031" max="12031" width="10.85546875" style="33" customWidth="1"/>
    <col min="12032" max="12032" width="19.140625" style="33" bestFit="1" customWidth="1"/>
    <col min="12033" max="12033" width="9.140625" style="33"/>
    <col min="12034" max="12034" width="9.42578125" style="33" customWidth="1"/>
    <col min="12035" max="12035" width="11.140625" style="33" customWidth="1"/>
    <col min="12036" max="12036" width="10.42578125" style="33" bestFit="1" customWidth="1"/>
    <col min="12037" max="12037" width="19.140625" style="33" bestFit="1" customWidth="1"/>
    <col min="12038" max="12038" width="9.140625" style="33"/>
    <col min="12039" max="12039" width="9.5703125" style="33" customWidth="1"/>
    <col min="12040" max="12040" width="9.140625" style="33"/>
    <col min="12041" max="12041" width="10.42578125" style="33" bestFit="1" customWidth="1"/>
    <col min="12042" max="12282" width="9.140625" style="33"/>
    <col min="12283" max="12283" width="18.7109375" style="33" bestFit="1" customWidth="1"/>
    <col min="12284" max="12284" width="9.140625" style="33"/>
    <col min="12285" max="12285" width="10.28515625" style="33" customWidth="1"/>
    <col min="12286" max="12286" width="12.7109375" style="33" bestFit="1" customWidth="1"/>
    <col min="12287" max="12287" width="10.85546875" style="33" customWidth="1"/>
    <col min="12288" max="12288" width="19.140625" style="33" bestFit="1" customWidth="1"/>
    <col min="12289" max="12289" width="9.140625" style="33"/>
    <col min="12290" max="12290" width="9.42578125" style="33" customWidth="1"/>
    <col min="12291" max="12291" width="11.140625" style="33" customWidth="1"/>
    <col min="12292" max="12292" width="10.42578125" style="33" bestFit="1" customWidth="1"/>
    <col min="12293" max="12293" width="19.140625" style="33" bestFit="1" customWidth="1"/>
    <col min="12294" max="12294" width="9.140625" style="33"/>
    <col min="12295" max="12295" width="9.5703125" style="33" customWidth="1"/>
    <col min="12296" max="12296" width="9.140625" style="33"/>
    <col min="12297" max="12297" width="10.42578125" style="33" bestFit="1" customWidth="1"/>
    <col min="12298" max="12538" width="9.140625" style="33"/>
    <col min="12539" max="12539" width="18.7109375" style="33" bestFit="1" customWidth="1"/>
    <col min="12540" max="12540" width="9.140625" style="33"/>
    <col min="12541" max="12541" width="10.28515625" style="33" customWidth="1"/>
    <col min="12542" max="12542" width="12.7109375" style="33" bestFit="1" customWidth="1"/>
    <col min="12543" max="12543" width="10.85546875" style="33" customWidth="1"/>
    <col min="12544" max="12544" width="19.140625" style="33" bestFit="1" customWidth="1"/>
    <col min="12545" max="12545" width="9.140625" style="33"/>
    <col min="12546" max="12546" width="9.42578125" style="33" customWidth="1"/>
    <col min="12547" max="12547" width="11.140625" style="33" customWidth="1"/>
    <col min="12548" max="12548" width="10.42578125" style="33" bestFit="1" customWidth="1"/>
    <col min="12549" max="12549" width="19.140625" style="33" bestFit="1" customWidth="1"/>
    <col min="12550" max="12550" width="9.140625" style="33"/>
    <col min="12551" max="12551" width="9.5703125" style="33" customWidth="1"/>
    <col min="12552" max="12552" width="9.140625" style="33"/>
    <col min="12553" max="12553" width="10.42578125" style="33" bestFit="1" customWidth="1"/>
    <col min="12554" max="12794" width="9.140625" style="33"/>
    <col min="12795" max="12795" width="18.7109375" style="33" bestFit="1" customWidth="1"/>
    <col min="12796" max="12796" width="9.140625" style="33"/>
    <col min="12797" max="12797" width="10.28515625" style="33" customWidth="1"/>
    <col min="12798" max="12798" width="12.7109375" style="33" bestFit="1" customWidth="1"/>
    <col min="12799" max="12799" width="10.85546875" style="33" customWidth="1"/>
    <col min="12800" max="12800" width="19.140625" style="33" bestFit="1" customWidth="1"/>
    <col min="12801" max="12801" width="9.140625" style="33"/>
    <col min="12802" max="12802" width="9.42578125" style="33" customWidth="1"/>
    <col min="12803" max="12803" width="11.140625" style="33" customWidth="1"/>
    <col min="12804" max="12804" width="10.42578125" style="33" bestFit="1" customWidth="1"/>
    <col min="12805" max="12805" width="19.140625" style="33" bestFit="1" customWidth="1"/>
    <col min="12806" max="12806" width="9.140625" style="33"/>
    <col min="12807" max="12807" width="9.5703125" style="33" customWidth="1"/>
    <col min="12808" max="12808" width="9.140625" style="33"/>
    <col min="12809" max="12809" width="10.42578125" style="33" bestFit="1" customWidth="1"/>
    <col min="12810" max="13050" width="9.140625" style="33"/>
    <col min="13051" max="13051" width="18.7109375" style="33" bestFit="1" customWidth="1"/>
    <col min="13052" max="13052" width="9.140625" style="33"/>
    <col min="13053" max="13053" width="10.28515625" style="33" customWidth="1"/>
    <col min="13054" max="13054" width="12.7109375" style="33" bestFit="1" customWidth="1"/>
    <col min="13055" max="13055" width="10.85546875" style="33" customWidth="1"/>
    <col min="13056" max="13056" width="19.140625" style="33" bestFit="1" customWidth="1"/>
    <col min="13057" max="13057" width="9.140625" style="33"/>
    <col min="13058" max="13058" width="9.42578125" style="33" customWidth="1"/>
    <col min="13059" max="13059" width="11.140625" style="33" customWidth="1"/>
    <col min="13060" max="13060" width="10.42578125" style="33" bestFit="1" customWidth="1"/>
    <col min="13061" max="13061" width="19.140625" style="33" bestFit="1" customWidth="1"/>
    <col min="13062" max="13062" width="9.140625" style="33"/>
    <col min="13063" max="13063" width="9.5703125" style="33" customWidth="1"/>
    <col min="13064" max="13064" width="9.140625" style="33"/>
    <col min="13065" max="13065" width="10.42578125" style="33" bestFit="1" customWidth="1"/>
    <col min="13066" max="13306" width="9.140625" style="33"/>
    <col min="13307" max="13307" width="18.7109375" style="33" bestFit="1" customWidth="1"/>
    <col min="13308" max="13308" width="9.140625" style="33"/>
    <col min="13309" max="13309" width="10.28515625" style="33" customWidth="1"/>
    <col min="13310" max="13310" width="12.7109375" style="33" bestFit="1" customWidth="1"/>
    <col min="13311" max="13311" width="10.85546875" style="33" customWidth="1"/>
    <col min="13312" max="13312" width="19.140625" style="33" bestFit="1" customWidth="1"/>
    <col min="13313" max="13313" width="9.140625" style="33"/>
    <col min="13314" max="13314" width="9.42578125" style="33" customWidth="1"/>
    <col min="13315" max="13315" width="11.140625" style="33" customWidth="1"/>
    <col min="13316" max="13316" width="10.42578125" style="33" bestFit="1" customWidth="1"/>
    <col min="13317" max="13317" width="19.140625" style="33" bestFit="1" customWidth="1"/>
    <col min="13318" max="13318" width="9.140625" style="33"/>
    <col min="13319" max="13319" width="9.5703125" style="33" customWidth="1"/>
    <col min="13320" max="13320" width="9.140625" style="33"/>
    <col min="13321" max="13321" width="10.42578125" style="33" bestFit="1" customWidth="1"/>
    <col min="13322" max="13562" width="9.140625" style="33"/>
    <col min="13563" max="13563" width="18.7109375" style="33" bestFit="1" customWidth="1"/>
    <col min="13564" max="13564" width="9.140625" style="33"/>
    <col min="13565" max="13565" width="10.28515625" style="33" customWidth="1"/>
    <col min="13566" max="13566" width="12.7109375" style="33" bestFit="1" customWidth="1"/>
    <col min="13567" max="13567" width="10.85546875" style="33" customWidth="1"/>
    <col min="13568" max="13568" width="19.140625" style="33" bestFit="1" customWidth="1"/>
    <col min="13569" max="13569" width="9.140625" style="33"/>
    <col min="13570" max="13570" width="9.42578125" style="33" customWidth="1"/>
    <col min="13571" max="13571" width="11.140625" style="33" customWidth="1"/>
    <col min="13572" max="13572" width="10.42578125" style="33" bestFit="1" customWidth="1"/>
    <col min="13573" max="13573" width="19.140625" style="33" bestFit="1" customWidth="1"/>
    <col min="13574" max="13574" width="9.140625" style="33"/>
    <col min="13575" max="13575" width="9.5703125" style="33" customWidth="1"/>
    <col min="13576" max="13576" width="9.140625" style="33"/>
    <col min="13577" max="13577" width="10.42578125" style="33" bestFit="1" customWidth="1"/>
    <col min="13578" max="13818" width="9.140625" style="33"/>
    <col min="13819" max="13819" width="18.7109375" style="33" bestFit="1" customWidth="1"/>
    <col min="13820" max="13820" width="9.140625" style="33"/>
    <col min="13821" max="13821" width="10.28515625" style="33" customWidth="1"/>
    <col min="13822" max="13822" width="12.7109375" style="33" bestFit="1" customWidth="1"/>
    <col min="13823" max="13823" width="10.85546875" style="33" customWidth="1"/>
    <col min="13824" max="13824" width="19.140625" style="33" bestFit="1" customWidth="1"/>
    <col min="13825" max="13825" width="9.140625" style="33"/>
    <col min="13826" max="13826" width="9.42578125" style="33" customWidth="1"/>
    <col min="13827" max="13827" width="11.140625" style="33" customWidth="1"/>
    <col min="13828" max="13828" width="10.42578125" style="33" bestFit="1" customWidth="1"/>
    <col min="13829" max="13829" width="19.140625" style="33" bestFit="1" customWidth="1"/>
    <col min="13830" max="13830" width="9.140625" style="33"/>
    <col min="13831" max="13831" width="9.5703125" style="33" customWidth="1"/>
    <col min="13832" max="13832" width="9.140625" style="33"/>
    <col min="13833" max="13833" width="10.42578125" style="33" bestFit="1" customWidth="1"/>
    <col min="13834" max="14074" width="9.140625" style="33"/>
    <col min="14075" max="14075" width="18.7109375" style="33" bestFit="1" customWidth="1"/>
    <col min="14076" max="14076" width="9.140625" style="33"/>
    <col min="14077" max="14077" width="10.28515625" style="33" customWidth="1"/>
    <col min="14078" max="14078" width="12.7109375" style="33" bestFit="1" customWidth="1"/>
    <col min="14079" max="14079" width="10.85546875" style="33" customWidth="1"/>
    <col min="14080" max="14080" width="19.140625" style="33" bestFit="1" customWidth="1"/>
    <col min="14081" max="14081" width="9.140625" style="33"/>
    <col min="14082" max="14082" width="9.42578125" style="33" customWidth="1"/>
    <col min="14083" max="14083" width="11.140625" style="33" customWidth="1"/>
    <col min="14084" max="14084" width="10.42578125" style="33" bestFit="1" customWidth="1"/>
    <col min="14085" max="14085" width="19.140625" style="33" bestFit="1" customWidth="1"/>
    <col min="14086" max="14086" width="9.140625" style="33"/>
    <col min="14087" max="14087" width="9.5703125" style="33" customWidth="1"/>
    <col min="14088" max="14088" width="9.140625" style="33"/>
    <col min="14089" max="14089" width="10.42578125" style="33" bestFit="1" customWidth="1"/>
    <col min="14090" max="14330" width="9.140625" style="33"/>
    <col min="14331" max="14331" width="18.7109375" style="33" bestFit="1" customWidth="1"/>
    <col min="14332" max="14332" width="9.140625" style="33"/>
    <col min="14333" max="14333" width="10.28515625" style="33" customWidth="1"/>
    <col min="14334" max="14334" width="12.7109375" style="33" bestFit="1" customWidth="1"/>
    <col min="14335" max="14335" width="10.85546875" style="33" customWidth="1"/>
    <col min="14336" max="14336" width="19.140625" style="33" bestFit="1" customWidth="1"/>
    <col min="14337" max="14337" width="9.140625" style="33"/>
    <col min="14338" max="14338" width="9.42578125" style="33" customWidth="1"/>
    <col min="14339" max="14339" width="11.140625" style="33" customWidth="1"/>
    <col min="14340" max="14340" width="10.42578125" style="33" bestFit="1" customWidth="1"/>
    <col min="14341" max="14341" width="19.140625" style="33" bestFit="1" customWidth="1"/>
    <col min="14342" max="14342" width="9.140625" style="33"/>
    <col min="14343" max="14343" width="9.5703125" style="33" customWidth="1"/>
    <col min="14344" max="14344" width="9.140625" style="33"/>
    <col min="14345" max="14345" width="10.42578125" style="33" bestFit="1" customWidth="1"/>
    <col min="14346" max="14586" width="9.140625" style="33"/>
    <col min="14587" max="14587" width="18.7109375" style="33" bestFit="1" customWidth="1"/>
    <col min="14588" max="14588" width="9.140625" style="33"/>
    <col min="14589" max="14589" width="10.28515625" style="33" customWidth="1"/>
    <col min="14590" max="14590" width="12.7109375" style="33" bestFit="1" customWidth="1"/>
    <col min="14591" max="14591" width="10.85546875" style="33" customWidth="1"/>
    <col min="14592" max="14592" width="19.140625" style="33" bestFit="1" customWidth="1"/>
    <col min="14593" max="14593" width="9.140625" style="33"/>
    <col min="14594" max="14594" width="9.42578125" style="33" customWidth="1"/>
    <col min="14595" max="14595" width="11.140625" style="33" customWidth="1"/>
    <col min="14596" max="14596" width="10.42578125" style="33" bestFit="1" customWidth="1"/>
    <col min="14597" max="14597" width="19.140625" style="33" bestFit="1" customWidth="1"/>
    <col min="14598" max="14598" width="9.140625" style="33"/>
    <col min="14599" max="14599" width="9.5703125" style="33" customWidth="1"/>
    <col min="14600" max="14600" width="9.140625" style="33"/>
    <col min="14601" max="14601" width="10.42578125" style="33" bestFit="1" customWidth="1"/>
    <col min="14602" max="14842" width="9.140625" style="33"/>
    <col min="14843" max="14843" width="18.7109375" style="33" bestFit="1" customWidth="1"/>
    <col min="14844" max="14844" width="9.140625" style="33"/>
    <col min="14845" max="14845" width="10.28515625" style="33" customWidth="1"/>
    <col min="14846" max="14846" width="12.7109375" style="33" bestFit="1" customWidth="1"/>
    <col min="14847" max="14847" width="10.85546875" style="33" customWidth="1"/>
    <col min="14848" max="14848" width="19.140625" style="33" bestFit="1" customWidth="1"/>
    <col min="14849" max="14849" width="9.140625" style="33"/>
    <col min="14850" max="14850" width="9.42578125" style="33" customWidth="1"/>
    <col min="14851" max="14851" width="11.140625" style="33" customWidth="1"/>
    <col min="14852" max="14852" width="10.42578125" style="33" bestFit="1" customWidth="1"/>
    <col min="14853" max="14853" width="19.140625" style="33" bestFit="1" customWidth="1"/>
    <col min="14854" max="14854" width="9.140625" style="33"/>
    <col min="14855" max="14855" width="9.5703125" style="33" customWidth="1"/>
    <col min="14856" max="14856" width="9.140625" style="33"/>
    <col min="14857" max="14857" width="10.42578125" style="33" bestFit="1" customWidth="1"/>
    <col min="14858" max="15098" width="9.140625" style="33"/>
    <col min="15099" max="15099" width="18.7109375" style="33" bestFit="1" customWidth="1"/>
    <col min="15100" max="15100" width="9.140625" style="33"/>
    <col min="15101" max="15101" width="10.28515625" style="33" customWidth="1"/>
    <col min="15102" max="15102" width="12.7109375" style="33" bestFit="1" customWidth="1"/>
    <col min="15103" max="15103" width="10.85546875" style="33" customWidth="1"/>
    <col min="15104" max="15104" width="19.140625" style="33" bestFit="1" customWidth="1"/>
    <col min="15105" max="15105" width="9.140625" style="33"/>
    <col min="15106" max="15106" width="9.42578125" style="33" customWidth="1"/>
    <col min="15107" max="15107" width="11.140625" style="33" customWidth="1"/>
    <col min="15108" max="15108" width="10.42578125" style="33" bestFit="1" customWidth="1"/>
    <col min="15109" max="15109" width="19.140625" style="33" bestFit="1" customWidth="1"/>
    <col min="15110" max="15110" width="9.140625" style="33"/>
    <col min="15111" max="15111" width="9.5703125" style="33" customWidth="1"/>
    <col min="15112" max="15112" width="9.140625" style="33"/>
    <col min="15113" max="15113" width="10.42578125" style="33" bestFit="1" customWidth="1"/>
    <col min="15114" max="15354" width="9.140625" style="33"/>
    <col min="15355" max="15355" width="18.7109375" style="33" bestFit="1" customWidth="1"/>
    <col min="15356" max="15356" width="9.140625" style="33"/>
    <col min="15357" max="15357" width="10.28515625" style="33" customWidth="1"/>
    <col min="15358" max="15358" width="12.7109375" style="33" bestFit="1" customWidth="1"/>
    <col min="15359" max="15359" width="10.85546875" style="33" customWidth="1"/>
    <col min="15360" max="15360" width="19.140625" style="33" bestFit="1" customWidth="1"/>
    <col min="15361" max="15361" width="9.140625" style="33"/>
    <col min="15362" max="15362" width="9.42578125" style="33" customWidth="1"/>
    <col min="15363" max="15363" width="11.140625" style="33" customWidth="1"/>
    <col min="15364" max="15364" width="10.42578125" style="33" bestFit="1" customWidth="1"/>
    <col min="15365" max="15365" width="19.140625" style="33" bestFit="1" customWidth="1"/>
    <col min="15366" max="15366" width="9.140625" style="33"/>
    <col min="15367" max="15367" width="9.5703125" style="33" customWidth="1"/>
    <col min="15368" max="15368" width="9.140625" style="33"/>
    <col min="15369" max="15369" width="10.42578125" style="33" bestFit="1" customWidth="1"/>
    <col min="15370" max="15610" width="9.140625" style="33"/>
    <col min="15611" max="15611" width="18.7109375" style="33" bestFit="1" customWidth="1"/>
    <col min="15612" max="15612" width="9.140625" style="33"/>
    <col min="15613" max="15613" width="10.28515625" style="33" customWidth="1"/>
    <col min="15614" max="15614" width="12.7109375" style="33" bestFit="1" customWidth="1"/>
    <col min="15615" max="15615" width="10.85546875" style="33" customWidth="1"/>
    <col min="15616" max="15616" width="19.140625" style="33" bestFit="1" customWidth="1"/>
    <col min="15617" max="15617" width="9.140625" style="33"/>
    <col min="15618" max="15618" width="9.42578125" style="33" customWidth="1"/>
    <col min="15619" max="15619" width="11.140625" style="33" customWidth="1"/>
    <col min="15620" max="15620" width="10.42578125" style="33" bestFit="1" customWidth="1"/>
    <col min="15621" max="15621" width="19.140625" style="33" bestFit="1" customWidth="1"/>
    <col min="15622" max="15622" width="9.140625" style="33"/>
    <col min="15623" max="15623" width="9.5703125" style="33" customWidth="1"/>
    <col min="15624" max="15624" width="9.140625" style="33"/>
    <col min="15625" max="15625" width="10.42578125" style="33" bestFit="1" customWidth="1"/>
    <col min="15626" max="15866" width="9.140625" style="33"/>
    <col min="15867" max="15867" width="18.7109375" style="33" bestFit="1" customWidth="1"/>
    <col min="15868" max="15868" width="9.140625" style="33"/>
    <col min="15869" max="15869" width="10.28515625" style="33" customWidth="1"/>
    <col min="15870" max="15870" width="12.7109375" style="33" bestFit="1" customWidth="1"/>
    <col min="15871" max="15871" width="10.85546875" style="33" customWidth="1"/>
    <col min="15872" max="15872" width="19.140625" style="33" bestFit="1" customWidth="1"/>
    <col min="15873" max="15873" width="9.140625" style="33"/>
    <col min="15874" max="15874" width="9.42578125" style="33" customWidth="1"/>
    <col min="15875" max="15875" width="11.140625" style="33" customWidth="1"/>
    <col min="15876" max="15876" width="10.42578125" style="33" bestFit="1" customWidth="1"/>
    <col min="15877" max="15877" width="19.140625" style="33" bestFit="1" customWidth="1"/>
    <col min="15878" max="15878" width="9.140625" style="33"/>
    <col min="15879" max="15879" width="9.5703125" style="33" customWidth="1"/>
    <col min="15880" max="15880" width="9.140625" style="33"/>
    <col min="15881" max="15881" width="10.42578125" style="33" bestFit="1" customWidth="1"/>
    <col min="15882" max="16122" width="9.140625" style="33"/>
    <col min="16123" max="16123" width="18.7109375" style="33" bestFit="1" customWidth="1"/>
    <col min="16124" max="16124" width="9.140625" style="33"/>
    <col min="16125" max="16125" width="10.28515625" style="33" customWidth="1"/>
    <col min="16126" max="16126" width="12.7109375" style="33" bestFit="1" customWidth="1"/>
    <col min="16127" max="16127" width="10.85546875" style="33" customWidth="1"/>
    <col min="16128" max="16128" width="19.140625" style="33" bestFit="1" customWidth="1"/>
    <col min="16129" max="16129" width="9.140625" style="33"/>
    <col min="16130" max="16130" width="9.42578125" style="33" customWidth="1"/>
    <col min="16131" max="16131" width="11.140625" style="33" customWidth="1"/>
    <col min="16132" max="16132" width="10.42578125" style="33" bestFit="1" customWidth="1"/>
    <col min="16133" max="16133" width="19.140625" style="33" bestFit="1" customWidth="1"/>
    <col min="16134" max="16134" width="9.140625" style="33"/>
    <col min="16135" max="16135" width="9.5703125" style="33" customWidth="1"/>
    <col min="16136" max="16136" width="9.140625" style="33"/>
    <col min="16137" max="16137" width="10.42578125" style="33" bestFit="1" customWidth="1"/>
    <col min="16138" max="16384" width="9.140625" style="33"/>
  </cols>
  <sheetData>
    <row r="1" spans="1:14" ht="18" x14ac:dyDescent="0.25">
      <c r="D1" s="594" t="s">
        <v>0</v>
      </c>
      <c r="E1" s="594"/>
      <c r="F1" s="594"/>
      <c r="G1" s="200"/>
      <c r="H1" s="34"/>
      <c r="I1" s="34"/>
      <c r="L1" s="594"/>
      <c r="M1" s="594"/>
      <c r="N1" s="594"/>
    </row>
    <row r="2" spans="1:14" ht="18" x14ac:dyDescent="0.25">
      <c r="C2" s="594" t="s">
        <v>1</v>
      </c>
      <c r="D2" s="594"/>
      <c r="E2" s="594"/>
      <c r="F2" s="594"/>
      <c r="G2" s="200"/>
      <c r="H2" s="34"/>
      <c r="I2" s="34"/>
      <c r="L2" s="594"/>
      <c r="M2" s="594"/>
      <c r="N2" s="594"/>
    </row>
    <row r="3" spans="1:14" ht="15.75" x14ac:dyDescent="0.25">
      <c r="C3" s="596" t="s">
        <v>123</v>
      </c>
      <c r="D3" s="596"/>
      <c r="E3" s="596"/>
      <c r="F3" s="596"/>
      <c r="G3" s="201"/>
      <c r="H3" s="35"/>
      <c r="I3" s="35"/>
      <c r="L3" s="596"/>
      <c r="M3" s="596"/>
      <c r="N3" s="596"/>
    </row>
    <row r="4" spans="1:14" ht="18" x14ac:dyDescent="0.25">
      <c r="C4" s="594" t="s">
        <v>141</v>
      </c>
      <c r="D4" s="594"/>
      <c r="E4" s="594"/>
      <c r="F4" s="594"/>
      <c r="G4" s="200"/>
      <c r="H4" s="34"/>
      <c r="I4" s="34"/>
      <c r="L4" s="594"/>
      <c r="M4" s="594"/>
      <c r="N4" s="594"/>
    </row>
    <row r="5" spans="1:14" ht="18.75" thickBot="1" x14ac:dyDescent="0.3">
      <c r="C5" s="595" t="s">
        <v>118</v>
      </c>
      <c r="D5" s="595"/>
      <c r="E5" s="595"/>
      <c r="F5" s="595"/>
      <c r="G5" s="181"/>
      <c r="H5" s="36"/>
      <c r="I5" s="36"/>
      <c r="L5" s="595"/>
      <c r="M5" s="595"/>
      <c r="N5" s="595"/>
    </row>
    <row r="6" spans="1:14" ht="63.75" thickBot="1" x14ac:dyDescent="0.25">
      <c r="A6" s="37"/>
      <c r="B6" s="38" t="s">
        <v>2</v>
      </c>
      <c r="C6" s="39" t="s">
        <v>6</v>
      </c>
      <c r="D6" s="40" t="s">
        <v>4</v>
      </c>
      <c r="E6" s="41" t="s">
        <v>119</v>
      </c>
      <c r="F6" s="42" t="s">
        <v>120</v>
      </c>
      <c r="G6" s="43" t="s">
        <v>124</v>
      </c>
      <c r="H6" s="41" t="s">
        <v>5</v>
      </c>
      <c r="I6" s="40" t="s">
        <v>121</v>
      </c>
      <c r="J6" s="338" t="s">
        <v>144</v>
      </c>
      <c r="K6" s="206" t="s">
        <v>145</v>
      </c>
      <c r="L6" s="44" t="s">
        <v>8</v>
      </c>
      <c r="M6" s="45" t="s">
        <v>9</v>
      </c>
      <c r="N6" s="42" t="s">
        <v>146</v>
      </c>
    </row>
    <row r="7" spans="1:14" ht="18.75" thickBot="1" x14ac:dyDescent="0.3">
      <c r="A7" s="46" t="s">
        <v>7</v>
      </c>
      <c r="B7" s="47"/>
      <c r="C7" s="47"/>
      <c r="D7" s="47"/>
      <c r="E7" s="48"/>
      <c r="F7" s="49"/>
      <c r="G7" s="49"/>
      <c r="H7" s="50"/>
      <c r="I7" s="47"/>
      <c r="J7" s="48"/>
      <c r="K7" s="47"/>
      <c r="L7" s="51"/>
      <c r="M7" s="52"/>
      <c r="N7" s="53"/>
    </row>
    <row r="8" spans="1:14" ht="18" x14ac:dyDescent="0.25">
      <c r="A8" s="54" t="s">
        <v>10</v>
      </c>
      <c r="B8" s="55">
        <v>8094</v>
      </c>
      <c r="C8" s="56">
        <v>16845</v>
      </c>
      <c r="D8" s="57">
        <v>1920332</v>
      </c>
      <c r="E8" s="58"/>
      <c r="F8" s="59"/>
      <c r="G8" s="182"/>
      <c r="H8" s="60">
        <f t="shared" ref="H8:H16" si="0">D8/B8</f>
        <v>237.25376822337535</v>
      </c>
      <c r="I8" s="182">
        <f>SUM(D8:G8)</f>
        <v>1920332</v>
      </c>
      <c r="J8" s="62">
        <v>4383</v>
      </c>
      <c r="K8" s="63">
        <v>12462</v>
      </c>
      <c r="L8" s="64">
        <v>7647</v>
      </c>
      <c r="M8" s="56">
        <v>9197</v>
      </c>
      <c r="N8" s="61">
        <v>1</v>
      </c>
    </row>
    <row r="9" spans="1:14" ht="18" x14ac:dyDescent="0.25">
      <c r="A9" s="67" t="s">
        <v>11</v>
      </c>
      <c r="B9" s="68">
        <v>5827</v>
      </c>
      <c r="C9" s="69">
        <v>11575</v>
      </c>
      <c r="D9" s="70">
        <v>1357766</v>
      </c>
      <c r="E9" s="58"/>
      <c r="F9" s="59"/>
      <c r="G9" s="182"/>
      <c r="H9" s="71">
        <f t="shared" si="0"/>
        <v>233.01287111721297</v>
      </c>
      <c r="I9" s="182">
        <f t="shared" ref="I9:I15" si="1">SUM(D9:G9)</f>
        <v>1357766</v>
      </c>
      <c r="J9" s="62">
        <v>3275</v>
      </c>
      <c r="K9" s="63">
        <v>8300</v>
      </c>
      <c r="L9" s="64">
        <v>5185</v>
      </c>
      <c r="M9" s="69">
        <v>6389</v>
      </c>
      <c r="N9" s="61">
        <v>1</v>
      </c>
    </row>
    <row r="10" spans="1:14" ht="18" x14ac:dyDescent="0.25">
      <c r="A10" s="67" t="s">
        <v>12</v>
      </c>
      <c r="B10" s="68">
        <v>6543</v>
      </c>
      <c r="C10" s="69">
        <v>12412</v>
      </c>
      <c r="D10" s="70">
        <v>1461770</v>
      </c>
      <c r="E10" s="58"/>
      <c r="F10" s="59"/>
      <c r="G10" s="182"/>
      <c r="H10" s="71">
        <f t="shared" si="0"/>
        <v>223.40975087880176</v>
      </c>
      <c r="I10" s="182">
        <f t="shared" si="1"/>
        <v>1461770</v>
      </c>
      <c r="J10" s="62">
        <v>3247</v>
      </c>
      <c r="K10" s="63">
        <v>9165</v>
      </c>
      <c r="L10" s="64">
        <v>5531</v>
      </c>
      <c r="M10" s="69">
        <v>6880</v>
      </c>
      <c r="N10" s="61">
        <v>1</v>
      </c>
    </row>
    <row r="11" spans="1:14" ht="18" x14ac:dyDescent="0.25">
      <c r="A11" s="67" t="s">
        <v>13</v>
      </c>
      <c r="B11" s="68">
        <v>8523</v>
      </c>
      <c r="C11" s="69">
        <v>16888</v>
      </c>
      <c r="D11" s="70">
        <v>1935823</v>
      </c>
      <c r="E11" s="58"/>
      <c r="F11" s="59"/>
      <c r="G11" s="182"/>
      <c r="H11" s="71">
        <f t="shared" si="0"/>
        <v>227.12929719582306</v>
      </c>
      <c r="I11" s="182">
        <f t="shared" si="1"/>
        <v>1935823</v>
      </c>
      <c r="J11" s="62">
        <v>4339</v>
      </c>
      <c r="K11" s="63">
        <v>12549</v>
      </c>
      <c r="L11" s="64">
        <v>7659</v>
      </c>
      <c r="M11" s="69">
        <v>9225</v>
      </c>
      <c r="N11" s="61">
        <v>4</v>
      </c>
    </row>
    <row r="12" spans="1:14" ht="18" x14ac:dyDescent="0.25">
      <c r="A12" s="67" t="s">
        <v>14</v>
      </c>
      <c r="B12" s="68">
        <v>2141</v>
      </c>
      <c r="C12" s="69">
        <v>4521</v>
      </c>
      <c r="D12" s="70">
        <v>523886</v>
      </c>
      <c r="E12" s="58"/>
      <c r="F12" s="59"/>
      <c r="G12" s="182"/>
      <c r="H12" s="71">
        <f t="shared" si="0"/>
        <v>244.6921999065857</v>
      </c>
      <c r="I12" s="182">
        <f t="shared" si="1"/>
        <v>523886</v>
      </c>
      <c r="J12" s="62">
        <v>1199</v>
      </c>
      <c r="K12" s="63">
        <v>3322</v>
      </c>
      <c r="L12" s="64">
        <v>2164</v>
      </c>
      <c r="M12" s="69">
        <v>2357</v>
      </c>
      <c r="N12" s="61">
        <v>0</v>
      </c>
    </row>
    <row r="13" spans="1:14" ht="18" x14ac:dyDescent="0.25">
      <c r="A13" s="67" t="s">
        <v>15</v>
      </c>
      <c r="B13" s="68">
        <v>8604</v>
      </c>
      <c r="C13" s="69">
        <v>17921</v>
      </c>
      <c r="D13" s="70">
        <v>2063533</v>
      </c>
      <c r="E13" s="58"/>
      <c r="F13" s="59"/>
      <c r="G13" s="182"/>
      <c r="H13" s="71">
        <f t="shared" si="0"/>
        <v>239.83414690841468</v>
      </c>
      <c r="I13" s="182">
        <f t="shared" si="1"/>
        <v>2063533</v>
      </c>
      <c r="J13" s="62">
        <v>4962</v>
      </c>
      <c r="K13" s="63">
        <v>12959</v>
      </c>
      <c r="L13" s="64">
        <v>8253</v>
      </c>
      <c r="M13" s="69">
        <v>9667</v>
      </c>
      <c r="N13" s="61">
        <v>1</v>
      </c>
    </row>
    <row r="14" spans="1:14" ht="18" x14ac:dyDescent="0.25">
      <c r="A14" s="67" t="s">
        <v>16</v>
      </c>
      <c r="B14" s="68">
        <v>3117</v>
      </c>
      <c r="C14" s="69">
        <v>5927</v>
      </c>
      <c r="D14" s="70">
        <v>682283</v>
      </c>
      <c r="E14" s="58"/>
      <c r="F14" s="59"/>
      <c r="G14" s="182"/>
      <c r="H14" s="71">
        <f t="shared" si="0"/>
        <v>218.89092075713828</v>
      </c>
      <c r="I14" s="182">
        <f t="shared" si="1"/>
        <v>682283</v>
      </c>
      <c r="J14" s="62">
        <v>1515</v>
      </c>
      <c r="K14" s="63">
        <v>4412</v>
      </c>
      <c r="L14" s="64">
        <v>2711</v>
      </c>
      <c r="M14" s="69">
        <v>3216</v>
      </c>
      <c r="N14" s="61">
        <v>0</v>
      </c>
    </row>
    <row r="15" spans="1:14" ht="18.75" thickBot="1" x14ac:dyDescent="0.3">
      <c r="A15" s="72" t="s">
        <v>17</v>
      </c>
      <c r="B15" s="73">
        <v>10087</v>
      </c>
      <c r="C15" s="74">
        <v>19730</v>
      </c>
      <c r="D15" s="75">
        <v>2312253</v>
      </c>
      <c r="E15" s="76"/>
      <c r="F15" s="77"/>
      <c r="G15" s="183"/>
      <c r="H15" s="78">
        <f t="shared" si="0"/>
        <v>229.23099038366215</v>
      </c>
      <c r="I15" s="182">
        <f t="shared" si="1"/>
        <v>2312253</v>
      </c>
      <c r="J15" s="79">
        <v>5151</v>
      </c>
      <c r="K15" s="80">
        <v>14579</v>
      </c>
      <c r="L15" s="81">
        <v>8929</v>
      </c>
      <c r="M15" s="74">
        <v>10801</v>
      </c>
      <c r="N15" s="339">
        <v>0</v>
      </c>
    </row>
    <row r="16" spans="1:14" ht="18.75" thickBot="1" x14ac:dyDescent="0.3">
      <c r="A16" s="84" t="s">
        <v>18</v>
      </c>
      <c r="B16" s="85">
        <f>SUM(B8:B15)</f>
        <v>52936</v>
      </c>
      <c r="C16" s="85">
        <f t="shared" ref="C16:D16" si="2">SUM(C8:C15)</f>
        <v>105819</v>
      </c>
      <c r="D16" s="85">
        <f t="shared" si="2"/>
        <v>12257646</v>
      </c>
      <c r="E16" s="85">
        <f t="shared" ref="E16:G16" si="3">SUM(E8:E15)</f>
        <v>0</v>
      </c>
      <c r="F16" s="87">
        <f t="shared" si="3"/>
        <v>0</v>
      </c>
      <c r="G16" s="87">
        <f t="shared" si="3"/>
        <v>0</v>
      </c>
      <c r="H16" s="88">
        <f t="shared" si="0"/>
        <v>231.55595435998185</v>
      </c>
      <c r="I16" s="86">
        <f t="shared" ref="I16:N16" si="4">SUM(I8:I15)</f>
        <v>12257646</v>
      </c>
      <c r="J16" s="89">
        <f t="shared" si="4"/>
        <v>28071</v>
      </c>
      <c r="K16" s="90">
        <f t="shared" si="4"/>
        <v>77748</v>
      </c>
      <c r="L16" s="91">
        <f t="shared" si="4"/>
        <v>48079</v>
      </c>
      <c r="M16" s="92">
        <f t="shared" si="4"/>
        <v>57732</v>
      </c>
      <c r="N16" s="90">
        <f t="shared" si="4"/>
        <v>8</v>
      </c>
    </row>
    <row r="17" spans="1:14" ht="18.75" thickBot="1" x14ac:dyDescent="0.3">
      <c r="A17" s="95"/>
      <c r="B17" s="81"/>
      <c r="C17" s="81"/>
      <c r="D17" s="81"/>
      <c r="E17" s="81"/>
      <c r="F17" s="81"/>
      <c r="G17" s="81"/>
      <c r="H17" s="81"/>
      <c r="I17" s="81"/>
      <c r="J17" s="79"/>
      <c r="K17" s="81"/>
      <c r="L17" s="81"/>
      <c r="M17" s="81"/>
      <c r="N17" s="340"/>
    </row>
    <row r="18" spans="1:14" ht="18.75" thickBot="1" x14ac:dyDescent="0.3">
      <c r="A18" s="96" t="s">
        <v>19</v>
      </c>
      <c r="B18" s="97"/>
      <c r="C18" s="97"/>
      <c r="D18" s="97"/>
      <c r="E18" s="98"/>
      <c r="F18" s="99"/>
      <c r="G18" s="97"/>
      <c r="H18" s="97"/>
      <c r="I18" s="97"/>
      <c r="J18" s="98"/>
      <c r="K18" s="300"/>
      <c r="L18" s="98"/>
      <c r="M18" s="97"/>
      <c r="N18" s="99"/>
    </row>
    <row r="19" spans="1:14" ht="18" x14ac:dyDescent="0.25">
      <c r="A19" s="100" t="s">
        <v>20</v>
      </c>
      <c r="B19" s="55">
        <v>14802</v>
      </c>
      <c r="C19" s="56">
        <v>27337</v>
      </c>
      <c r="D19" s="57">
        <v>3223061</v>
      </c>
      <c r="E19" s="101"/>
      <c r="F19" s="59"/>
      <c r="G19" s="182"/>
      <c r="H19" s="62">
        <f t="shared" ref="H19:H32" si="5">D19/B19</f>
        <v>217.74496689636536</v>
      </c>
      <c r="I19" s="57">
        <f>SUM(D19:G19)</f>
        <v>3223061</v>
      </c>
      <c r="J19" s="102">
        <v>7188</v>
      </c>
      <c r="K19" s="107">
        <f>C19-J19</f>
        <v>20149</v>
      </c>
      <c r="L19" s="64">
        <v>12203</v>
      </c>
      <c r="M19" s="56">
        <v>15132</v>
      </c>
      <c r="N19" s="61">
        <v>2</v>
      </c>
    </row>
    <row r="20" spans="1:14" ht="18" x14ac:dyDescent="0.25">
      <c r="A20" s="100" t="s">
        <v>21</v>
      </c>
      <c r="B20" s="66">
        <v>7391</v>
      </c>
      <c r="C20" s="56">
        <v>13283</v>
      </c>
      <c r="D20" s="57">
        <v>1572501</v>
      </c>
      <c r="E20" s="101"/>
      <c r="F20" s="59"/>
      <c r="G20" s="182"/>
      <c r="H20" s="104">
        <f t="shared" si="5"/>
        <v>212.7588959545393</v>
      </c>
      <c r="I20" s="70">
        <f t="shared" ref="I20:I31" si="6">SUM(D20:G20)</f>
        <v>1572501</v>
      </c>
      <c r="J20" s="62">
        <v>3492</v>
      </c>
      <c r="K20" s="107">
        <f t="shared" ref="K20:K31" si="7">C20-J20</f>
        <v>9791</v>
      </c>
      <c r="L20" s="64">
        <v>5738</v>
      </c>
      <c r="M20" s="69">
        <v>7543</v>
      </c>
      <c r="N20" s="341">
        <v>2</v>
      </c>
    </row>
    <row r="21" spans="1:14" ht="18" x14ac:dyDescent="0.25">
      <c r="A21" s="54" t="s">
        <v>22</v>
      </c>
      <c r="B21" s="108">
        <v>5979</v>
      </c>
      <c r="C21" s="109">
        <v>11406</v>
      </c>
      <c r="D21" s="110">
        <v>1328051</v>
      </c>
      <c r="E21" s="111"/>
      <c r="F21" s="112"/>
      <c r="G21" s="154"/>
      <c r="H21" s="104">
        <f t="shared" si="5"/>
        <v>222.11925071082121</v>
      </c>
      <c r="I21" s="70">
        <f t="shared" si="6"/>
        <v>1328051</v>
      </c>
      <c r="J21" s="62">
        <v>3206</v>
      </c>
      <c r="K21" s="107">
        <f t="shared" si="7"/>
        <v>8200</v>
      </c>
      <c r="L21" s="64">
        <v>5031</v>
      </c>
      <c r="M21" s="109">
        <v>6374</v>
      </c>
      <c r="N21" s="162">
        <v>1</v>
      </c>
    </row>
    <row r="22" spans="1:14" ht="18" x14ac:dyDescent="0.25">
      <c r="A22" s="67" t="s">
        <v>23</v>
      </c>
      <c r="B22" s="113">
        <v>7461</v>
      </c>
      <c r="C22" s="114">
        <v>14711</v>
      </c>
      <c r="D22" s="115">
        <v>1683382</v>
      </c>
      <c r="E22" s="116"/>
      <c r="F22" s="117"/>
      <c r="G22" s="155"/>
      <c r="H22" s="104">
        <f t="shared" si="5"/>
        <v>225.62417906446856</v>
      </c>
      <c r="I22" s="70">
        <f t="shared" si="6"/>
        <v>1683382</v>
      </c>
      <c r="J22" s="104">
        <v>3794</v>
      </c>
      <c r="K22" s="107">
        <f t="shared" si="7"/>
        <v>10917</v>
      </c>
      <c r="L22" s="119">
        <v>6682</v>
      </c>
      <c r="M22" s="114">
        <v>8027</v>
      </c>
      <c r="N22" s="163">
        <v>2</v>
      </c>
    </row>
    <row r="23" spans="1:14" ht="18" x14ac:dyDescent="0.25">
      <c r="A23" s="67" t="s">
        <v>24</v>
      </c>
      <c r="B23" s="113">
        <v>4930</v>
      </c>
      <c r="C23" s="114">
        <v>9898</v>
      </c>
      <c r="D23" s="115">
        <v>1136259</v>
      </c>
      <c r="E23" s="116"/>
      <c r="F23" s="117"/>
      <c r="G23" s="155"/>
      <c r="H23" s="104">
        <f t="shared" si="5"/>
        <v>230.47849898580122</v>
      </c>
      <c r="I23" s="70">
        <f t="shared" si="6"/>
        <v>1136259</v>
      </c>
      <c r="J23" s="104">
        <v>2689</v>
      </c>
      <c r="K23" s="107">
        <f t="shared" si="7"/>
        <v>7209</v>
      </c>
      <c r="L23" s="119">
        <v>4596</v>
      </c>
      <c r="M23" s="114">
        <v>5301</v>
      </c>
      <c r="N23" s="163">
        <v>1</v>
      </c>
    </row>
    <row r="24" spans="1:14" ht="18" x14ac:dyDescent="0.25">
      <c r="A24" s="67" t="s">
        <v>25</v>
      </c>
      <c r="B24" s="113">
        <v>3356</v>
      </c>
      <c r="C24" s="114">
        <v>6801</v>
      </c>
      <c r="D24" s="115">
        <v>790143</v>
      </c>
      <c r="E24" s="116"/>
      <c r="F24" s="117"/>
      <c r="G24" s="155"/>
      <c r="H24" s="104">
        <f t="shared" si="5"/>
        <v>235.44189511323003</v>
      </c>
      <c r="I24" s="70">
        <f t="shared" si="6"/>
        <v>790143</v>
      </c>
      <c r="J24" s="104">
        <v>1976</v>
      </c>
      <c r="K24" s="107">
        <f t="shared" si="7"/>
        <v>4825</v>
      </c>
      <c r="L24" s="119">
        <v>3059</v>
      </c>
      <c r="M24" s="114">
        <v>3742</v>
      </c>
      <c r="N24" s="163">
        <v>0</v>
      </c>
    </row>
    <row r="25" spans="1:14" ht="18" x14ac:dyDescent="0.25">
      <c r="A25" s="67" t="s">
        <v>26</v>
      </c>
      <c r="B25" s="113">
        <v>8538</v>
      </c>
      <c r="C25" s="114">
        <v>16618</v>
      </c>
      <c r="D25" s="115">
        <v>1933779</v>
      </c>
      <c r="E25" s="116"/>
      <c r="F25" s="117"/>
      <c r="G25" s="155"/>
      <c r="H25" s="104">
        <f t="shared" si="5"/>
        <v>226.49086437104708</v>
      </c>
      <c r="I25" s="70">
        <f t="shared" si="6"/>
        <v>1933779</v>
      </c>
      <c r="J25" s="104">
        <v>4421</v>
      </c>
      <c r="K25" s="107">
        <f t="shared" si="7"/>
        <v>12197</v>
      </c>
      <c r="L25" s="119">
        <v>7522</v>
      </c>
      <c r="M25" s="114">
        <v>9095</v>
      </c>
      <c r="N25" s="163">
        <v>1</v>
      </c>
    </row>
    <row r="26" spans="1:14" ht="18" x14ac:dyDescent="0.25">
      <c r="A26" s="67" t="s">
        <v>27</v>
      </c>
      <c r="B26" s="113">
        <v>7729</v>
      </c>
      <c r="C26" s="114">
        <v>15881</v>
      </c>
      <c r="D26" s="115">
        <v>1845234</v>
      </c>
      <c r="E26" s="116"/>
      <c r="F26" s="117"/>
      <c r="G26" s="155"/>
      <c r="H26" s="104">
        <f t="shared" si="5"/>
        <v>238.74162246086169</v>
      </c>
      <c r="I26" s="70">
        <f t="shared" si="6"/>
        <v>1845234</v>
      </c>
      <c r="J26" s="104">
        <v>3979</v>
      </c>
      <c r="K26" s="107">
        <f t="shared" si="7"/>
        <v>11902</v>
      </c>
      <c r="L26" s="119">
        <v>7526</v>
      </c>
      <c r="M26" s="114">
        <v>8352</v>
      </c>
      <c r="N26" s="163">
        <v>3</v>
      </c>
    </row>
    <row r="27" spans="1:14" ht="18" x14ac:dyDescent="0.25">
      <c r="A27" s="67" t="s">
        <v>28</v>
      </c>
      <c r="B27" s="113">
        <v>9715</v>
      </c>
      <c r="C27" s="114">
        <v>18560</v>
      </c>
      <c r="D27" s="115">
        <v>2147805</v>
      </c>
      <c r="E27" s="116"/>
      <c r="F27" s="117"/>
      <c r="G27" s="155"/>
      <c r="H27" s="104">
        <f t="shared" si="5"/>
        <v>221.08131755018013</v>
      </c>
      <c r="I27" s="70">
        <f t="shared" si="6"/>
        <v>2147805</v>
      </c>
      <c r="J27" s="104">
        <v>5371</v>
      </c>
      <c r="K27" s="107">
        <f t="shared" si="7"/>
        <v>13189</v>
      </c>
      <c r="L27" s="119">
        <v>8025</v>
      </c>
      <c r="M27" s="114">
        <v>10530</v>
      </c>
      <c r="N27" s="163">
        <v>5</v>
      </c>
    </row>
    <row r="28" spans="1:14" ht="18" x14ac:dyDescent="0.25">
      <c r="A28" s="67" t="s">
        <v>29</v>
      </c>
      <c r="B28" s="113">
        <v>6877</v>
      </c>
      <c r="C28" s="114">
        <v>14506</v>
      </c>
      <c r="D28" s="115">
        <v>1663719</v>
      </c>
      <c r="E28" s="116"/>
      <c r="F28" s="117"/>
      <c r="G28" s="155"/>
      <c r="H28" s="104">
        <f t="shared" si="5"/>
        <v>241.92511269448889</v>
      </c>
      <c r="I28" s="70">
        <f t="shared" si="6"/>
        <v>1663719</v>
      </c>
      <c r="J28" s="104">
        <v>4182</v>
      </c>
      <c r="K28" s="107">
        <f t="shared" si="7"/>
        <v>10324</v>
      </c>
      <c r="L28" s="119">
        <v>6649</v>
      </c>
      <c r="M28" s="114">
        <v>7855</v>
      </c>
      <c r="N28" s="163">
        <v>2</v>
      </c>
    </row>
    <row r="29" spans="1:14" ht="18" x14ac:dyDescent="0.25">
      <c r="A29" s="67" t="s">
        <v>30</v>
      </c>
      <c r="B29" s="113">
        <v>5663</v>
      </c>
      <c r="C29" s="114">
        <v>11427</v>
      </c>
      <c r="D29" s="115">
        <v>1307607</v>
      </c>
      <c r="E29" s="116"/>
      <c r="F29" s="117"/>
      <c r="G29" s="155"/>
      <c r="H29" s="104">
        <f t="shared" si="5"/>
        <v>230.9035846724351</v>
      </c>
      <c r="I29" s="70">
        <f t="shared" si="6"/>
        <v>1307607</v>
      </c>
      <c r="J29" s="104">
        <v>3055</v>
      </c>
      <c r="K29" s="107">
        <f t="shared" si="7"/>
        <v>8372</v>
      </c>
      <c r="L29" s="119">
        <v>5206</v>
      </c>
      <c r="M29" s="114">
        <v>6221</v>
      </c>
      <c r="N29" s="163">
        <v>0</v>
      </c>
    </row>
    <row r="30" spans="1:14" ht="18" x14ac:dyDescent="0.25">
      <c r="A30" s="82" t="s">
        <v>31</v>
      </c>
      <c r="B30" s="113">
        <v>5433</v>
      </c>
      <c r="C30" s="120">
        <v>11115</v>
      </c>
      <c r="D30" s="121">
        <v>1298864</v>
      </c>
      <c r="E30" s="122"/>
      <c r="F30" s="123"/>
      <c r="G30" s="184"/>
      <c r="H30" s="104">
        <f t="shared" si="5"/>
        <v>239.06939076016934</v>
      </c>
      <c r="I30" s="70">
        <f t="shared" si="6"/>
        <v>1298864</v>
      </c>
      <c r="J30" s="124">
        <v>2998</v>
      </c>
      <c r="K30" s="107">
        <f t="shared" si="7"/>
        <v>8117</v>
      </c>
      <c r="L30" s="126">
        <v>5166</v>
      </c>
      <c r="M30" s="114">
        <v>5949</v>
      </c>
      <c r="N30" s="163">
        <v>0</v>
      </c>
    </row>
    <row r="31" spans="1:14" ht="18.75" thickBot="1" x14ac:dyDescent="0.3">
      <c r="A31" s="82" t="s">
        <v>32</v>
      </c>
      <c r="B31" s="127">
        <v>2006</v>
      </c>
      <c r="C31" s="120">
        <v>4107</v>
      </c>
      <c r="D31" s="121">
        <v>478965</v>
      </c>
      <c r="E31" s="122"/>
      <c r="F31" s="123"/>
      <c r="G31" s="184"/>
      <c r="H31" s="128">
        <f t="shared" si="5"/>
        <v>238.76620139581257</v>
      </c>
      <c r="I31" s="288">
        <f t="shared" si="6"/>
        <v>478965</v>
      </c>
      <c r="J31" s="128">
        <v>1052</v>
      </c>
      <c r="K31" s="292">
        <f t="shared" si="7"/>
        <v>3055</v>
      </c>
      <c r="L31" s="342">
        <v>1978</v>
      </c>
      <c r="M31" s="143">
        <v>2128</v>
      </c>
      <c r="N31" s="164">
        <v>1</v>
      </c>
    </row>
    <row r="32" spans="1:14" ht="18.75" thickBot="1" x14ac:dyDescent="0.3">
      <c r="A32" s="84" t="s">
        <v>33</v>
      </c>
      <c r="B32" s="131">
        <f>SUM(B19:B31)</f>
        <v>89880</v>
      </c>
      <c r="C32" s="131">
        <f>SUM(C19:C31)</f>
        <v>175650</v>
      </c>
      <c r="D32" s="131">
        <f t="shared" ref="D32:G32" si="8">SUM(D19:D31)</f>
        <v>20409370</v>
      </c>
      <c r="E32" s="131">
        <f t="shared" si="8"/>
        <v>0</v>
      </c>
      <c r="F32" s="131">
        <f t="shared" si="8"/>
        <v>0</v>
      </c>
      <c r="G32" s="131">
        <f t="shared" si="8"/>
        <v>0</v>
      </c>
      <c r="H32" s="134">
        <f t="shared" si="5"/>
        <v>227.0735425011126</v>
      </c>
      <c r="I32" s="135">
        <f>SUM(I19:I31)</f>
        <v>20409370</v>
      </c>
      <c r="J32" s="336">
        <f t="shared" ref="J32:K32" si="9">SUM(J19:J31)</f>
        <v>47403</v>
      </c>
      <c r="K32" s="290">
        <f t="shared" si="9"/>
        <v>128247</v>
      </c>
      <c r="L32" s="337">
        <f>SUM(L19:L31)</f>
        <v>79381</v>
      </c>
      <c r="M32" s="318">
        <f>SUM(M19:M31)</f>
        <v>96249</v>
      </c>
      <c r="N32" s="318">
        <f>SUM(N19:N31)</f>
        <v>20</v>
      </c>
    </row>
    <row r="33" spans="1:14" ht="18.75" thickBot="1" x14ac:dyDescent="0.3">
      <c r="A33" s="95"/>
      <c r="B33" s="137"/>
      <c r="C33" s="137"/>
      <c r="D33" s="137"/>
      <c r="E33" s="137"/>
      <c r="F33" s="137"/>
      <c r="G33" s="137"/>
      <c r="H33" s="81"/>
      <c r="I33" s="137"/>
      <c r="J33" s="81"/>
      <c r="K33" s="81"/>
      <c r="L33" s="81"/>
      <c r="M33" s="137"/>
      <c r="N33" s="137"/>
    </row>
    <row r="34" spans="1:14" ht="18.75" thickBot="1" x14ac:dyDescent="0.3">
      <c r="A34" s="46" t="s">
        <v>34</v>
      </c>
      <c r="B34" s="138"/>
      <c r="C34" s="138"/>
      <c r="D34" s="138"/>
      <c r="E34" s="139"/>
      <c r="F34" s="138"/>
      <c r="G34" s="204"/>
      <c r="H34" s="138"/>
      <c r="I34" s="140"/>
      <c r="J34" s="138"/>
      <c r="K34" s="138"/>
      <c r="L34" s="139"/>
      <c r="M34" s="138"/>
      <c r="N34" s="138"/>
    </row>
    <row r="35" spans="1:14" ht="18" x14ac:dyDescent="0.25">
      <c r="A35" s="67" t="s">
        <v>36</v>
      </c>
      <c r="B35" s="116">
        <v>11516</v>
      </c>
      <c r="C35" s="114">
        <v>22055</v>
      </c>
      <c r="D35" s="117">
        <v>2547420</v>
      </c>
      <c r="E35" s="111"/>
      <c r="F35" s="110"/>
      <c r="G35" s="197"/>
      <c r="H35" s="153">
        <f t="shared" ref="H35:H47" si="10">D35/B35</f>
        <v>221.20701632511287</v>
      </c>
      <c r="I35" s="112">
        <f>SUM(D35:G35)</f>
        <v>2547420</v>
      </c>
      <c r="J35" s="119">
        <v>6854</v>
      </c>
      <c r="K35" s="118">
        <f>C35-J35</f>
        <v>15201</v>
      </c>
      <c r="L35" s="64">
        <v>8767</v>
      </c>
      <c r="M35" s="109">
        <v>13283</v>
      </c>
      <c r="N35" s="109">
        <f>C35-(L35+M35)</f>
        <v>5</v>
      </c>
    </row>
    <row r="36" spans="1:14" ht="18" x14ac:dyDescent="0.25">
      <c r="A36" s="67" t="s">
        <v>37</v>
      </c>
      <c r="B36" s="116">
        <v>15448</v>
      </c>
      <c r="C36" s="114">
        <v>31024</v>
      </c>
      <c r="D36" s="117">
        <v>3538499</v>
      </c>
      <c r="E36" s="116"/>
      <c r="F36" s="115"/>
      <c r="G36" s="194"/>
      <c r="H36" s="156">
        <f t="shared" si="10"/>
        <v>229.05871310201968</v>
      </c>
      <c r="I36" s="117">
        <f t="shared" ref="I36:I46" si="11">SUM(D36:G36)</f>
        <v>3538499</v>
      </c>
      <c r="J36" s="119">
        <v>10027</v>
      </c>
      <c r="K36" s="118">
        <f>C36-J36</f>
        <v>20997</v>
      </c>
      <c r="L36" s="119">
        <v>12538</v>
      </c>
      <c r="M36" s="114">
        <v>18485</v>
      </c>
      <c r="N36" s="114">
        <f>C36-(L36+M36)</f>
        <v>1</v>
      </c>
    </row>
    <row r="37" spans="1:14" ht="18" x14ac:dyDescent="0.25">
      <c r="A37" s="67" t="s">
        <v>38</v>
      </c>
      <c r="B37" s="116">
        <v>5405</v>
      </c>
      <c r="C37" s="114">
        <v>10966</v>
      </c>
      <c r="D37" s="117">
        <v>1277984</v>
      </c>
      <c r="E37" s="116"/>
      <c r="F37" s="115"/>
      <c r="G37" s="194"/>
      <c r="H37" s="156">
        <f t="shared" si="10"/>
        <v>236.44477335800184</v>
      </c>
      <c r="I37" s="117">
        <f t="shared" si="11"/>
        <v>1277984</v>
      </c>
      <c r="J37" s="119">
        <v>3693</v>
      </c>
      <c r="K37" s="118">
        <f t="shared" ref="K37:K46" si="12">C37-J37</f>
        <v>7273</v>
      </c>
      <c r="L37" s="119">
        <v>4583</v>
      </c>
      <c r="M37" s="114">
        <v>6383</v>
      </c>
      <c r="N37" s="114">
        <f t="shared" ref="N37:N46" si="13">C37-(L37+M37)</f>
        <v>0</v>
      </c>
    </row>
    <row r="38" spans="1:14" ht="18" x14ac:dyDescent="0.25">
      <c r="A38" s="67" t="s">
        <v>39</v>
      </c>
      <c r="B38" s="116">
        <v>8399</v>
      </c>
      <c r="C38" s="114">
        <v>17213</v>
      </c>
      <c r="D38" s="117">
        <v>1975773</v>
      </c>
      <c r="E38" s="116"/>
      <c r="F38" s="115"/>
      <c r="G38" s="194"/>
      <c r="H38" s="156">
        <f t="shared" si="10"/>
        <v>235.23907608048577</v>
      </c>
      <c r="I38" s="117">
        <f t="shared" si="11"/>
        <v>1975773</v>
      </c>
      <c r="J38" s="119">
        <v>4794</v>
      </c>
      <c r="K38" s="118">
        <f t="shared" si="12"/>
        <v>12419</v>
      </c>
      <c r="L38" s="119">
        <v>7898</v>
      </c>
      <c r="M38" s="114">
        <v>9311</v>
      </c>
      <c r="N38" s="114">
        <f t="shared" si="13"/>
        <v>4</v>
      </c>
    </row>
    <row r="39" spans="1:14" ht="18" x14ac:dyDescent="0.25">
      <c r="A39" s="67" t="s">
        <v>40</v>
      </c>
      <c r="B39" s="116">
        <v>5827</v>
      </c>
      <c r="C39" s="114">
        <v>11441</v>
      </c>
      <c r="D39" s="117">
        <v>1309396</v>
      </c>
      <c r="E39" s="116"/>
      <c r="F39" s="115"/>
      <c r="G39" s="194"/>
      <c r="H39" s="156">
        <f t="shared" si="10"/>
        <v>224.71185858932554</v>
      </c>
      <c r="I39" s="117">
        <f t="shared" si="11"/>
        <v>1309396</v>
      </c>
      <c r="J39" s="119">
        <v>3528</v>
      </c>
      <c r="K39" s="118">
        <f t="shared" si="12"/>
        <v>7913</v>
      </c>
      <c r="L39" s="119">
        <v>4843</v>
      </c>
      <c r="M39" s="114">
        <v>6597</v>
      </c>
      <c r="N39" s="114">
        <f t="shared" si="13"/>
        <v>1</v>
      </c>
    </row>
    <row r="40" spans="1:14" ht="18" x14ac:dyDescent="0.25">
      <c r="A40" s="67" t="s">
        <v>41</v>
      </c>
      <c r="B40" s="116">
        <v>7493</v>
      </c>
      <c r="C40" s="114">
        <v>15581</v>
      </c>
      <c r="D40" s="117">
        <v>1785400</v>
      </c>
      <c r="E40" s="116"/>
      <c r="F40" s="115"/>
      <c r="G40" s="194"/>
      <c r="H40" s="156">
        <f t="shared" si="10"/>
        <v>238.27572400907513</v>
      </c>
      <c r="I40" s="117">
        <f t="shared" si="11"/>
        <v>1785400</v>
      </c>
      <c r="J40" s="119">
        <v>4339</v>
      </c>
      <c r="K40" s="118">
        <f t="shared" si="12"/>
        <v>11242</v>
      </c>
      <c r="L40" s="119">
        <v>7247</v>
      </c>
      <c r="M40" s="114">
        <v>8331</v>
      </c>
      <c r="N40" s="114">
        <f t="shared" si="13"/>
        <v>3</v>
      </c>
    </row>
    <row r="41" spans="1:14" ht="18" x14ac:dyDescent="0.25">
      <c r="A41" s="67" t="s">
        <v>42</v>
      </c>
      <c r="B41" s="116">
        <v>10045</v>
      </c>
      <c r="C41" s="114">
        <v>20703</v>
      </c>
      <c r="D41" s="117">
        <v>2360323</v>
      </c>
      <c r="E41" s="116"/>
      <c r="F41" s="115"/>
      <c r="G41" s="194"/>
      <c r="H41" s="156">
        <f t="shared" si="10"/>
        <v>234.97491289198607</v>
      </c>
      <c r="I41" s="117">
        <f t="shared" si="11"/>
        <v>2360323</v>
      </c>
      <c r="J41" s="119">
        <v>6365</v>
      </c>
      <c r="K41" s="118">
        <f t="shared" si="12"/>
        <v>14338</v>
      </c>
      <c r="L41" s="119">
        <v>9004</v>
      </c>
      <c r="M41" s="114">
        <v>11696</v>
      </c>
      <c r="N41" s="114">
        <f t="shared" si="13"/>
        <v>3</v>
      </c>
    </row>
    <row r="42" spans="1:14" ht="18" x14ac:dyDescent="0.25">
      <c r="A42" s="67" t="s">
        <v>43</v>
      </c>
      <c r="B42" s="116">
        <v>6956</v>
      </c>
      <c r="C42" s="114">
        <v>13799</v>
      </c>
      <c r="D42" s="117">
        <v>1580293</v>
      </c>
      <c r="E42" s="116"/>
      <c r="F42" s="115"/>
      <c r="G42" s="194"/>
      <c r="H42" s="156">
        <f t="shared" si="10"/>
        <v>227.18415756181713</v>
      </c>
      <c r="I42" s="117">
        <f t="shared" si="11"/>
        <v>1580293</v>
      </c>
      <c r="J42" s="119">
        <v>4270</v>
      </c>
      <c r="K42" s="118">
        <f t="shared" si="12"/>
        <v>9529</v>
      </c>
      <c r="L42" s="119">
        <v>5815</v>
      </c>
      <c r="M42" s="114">
        <v>7982</v>
      </c>
      <c r="N42" s="114">
        <f t="shared" si="13"/>
        <v>2</v>
      </c>
    </row>
    <row r="43" spans="1:14" ht="18" x14ac:dyDescent="0.25">
      <c r="A43" s="67" t="s">
        <v>44</v>
      </c>
      <c r="B43" s="116">
        <v>5319</v>
      </c>
      <c r="C43" s="114">
        <v>10307</v>
      </c>
      <c r="D43" s="117">
        <v>1181185</v>
      </c>
      <c r="E43" s="116"/>
      <c r="F43" s="115"/>
      <c r="G43" s="194"/>
      <c r="H43" s="156">
        <f t="shared" si="10"/>
        <v>222.06899793194211</v>
      </c>
      <c r="I43" s="117">
        <f t="shared" si="11"/>
        <v>1181185</v>
      </c>
      <c r="J43" s="119">
        <v>3237</v>
      </c>
      <c r="K43" s="118">
        <f t="shared" si="12"/>
        <v>7070</v>
      </c>
      <c r="L43" s="119">
        <v>4064</v>
      </c>
      <c r="M43" s="114">
        <v>6241</v>
      </c>
      <c r="N43" s="114">
        <f t="shared" si="13"/>
        <v>2</v>
      </c>
    </row>
    <row r="44" spans="1:14" ht="18" x14ac:dyDescent="0.25">
      <c r="A44" s="67" t="s">
        <v>45</v>
      </c>
      <c r="B44" s="116">
        <v>7869</v>
      </c>
      <c r="C44" s="114">
        <v>16049</v>
      </c>
      <c r="D44" s="117">
        <v>1841752</v>
      </c>
      <c r="E44" s="116"/>
      <c r="F44" s="115"/>
      <c r="G44" s="194"/>
      <c r="H44" s="156">
        <f t="shared" si="10"/>
        <v>234.05159486592959</v>
      </c>
      <c r="I44" s="117">
        <f t="shared" si="11"/>
        <v>1841752</v>
      </c>
      <c r="J44" s="119">
        <v>5059</v>
      </c>
      <c r="K44" s="118">
        <f t="shared" si="12"/>
        <v>10990</v>
      </c>
      <c r="L44" s="119">
        <v>7015</v>
      </c>
      <c r="M44" s="114">
        <v>9031</v>
      </c>
      <c r="N44" s="114">
        <f t="shared" si="13"/>
        <v>3</v>
      </c>
    </row>
    <row r="45" spans="1:14" ht="18" x14ac:dyDescent="0.25">
      <c r="A45" s="82" t="s">
        <v>46</v>
      </c>
      <c r="B45" s="116">
        <v>6696</v>
      </c>
      <c r="C45" s="114">
        <v>13161</v>
      </c>
      <c r="D45" s="117">
        <v>1527673</v>
      </c>
      <c r="E45" s="116"/>
      <c r="F45" s="115"/>
      <c r="G45" s="194"/>
      <c r="H45" s="156">
        <f t="shared" si="10"/>
        <v>228.1471027479092</v>
      </c>
      <c r="I45" s="117">
        <f t="shared" si="11"/>
        <v>1527673</v>
      </c>
      <c r="J45" s="126">
        <v>3836</v>
      </c>
      <c r="K45" s="118">
        <f t="shared" si="12"/>
        <v>9325</v>
      </c>
      <c r="L45" s="126">
        <v>5748</v>
      </c>
      <c r="M45" s="120">
        <v>7410</v>
      </c>
      <c r="N45" s="114">
        <f t="shared" si="13"/>
        <v>3</v>
      </c>
    </row>
    <row r="46" spans="1:14" ht="18.75" thickBot="1" x14ac:dyDescent="0.3">
      <c r="A46" s="82" t="s">
        <v>47</v>
      </c>
      <c r="B46" s="142">
        <v>4734</v>
      </c>
      <c r="C46" s="143">
        <v>9185</v>
      </c>
      <c r="D46" s="144">
        <v>1048986</v>
      </c>
      <c r="E46" s="122"/>
      <c r="F46" s="115"/>
      <c r="G46" s="205"/>
      <c r="H46" s="202">
        <f t="shared" si="10"/>
        <v>221.58555133079847</v>
      </c>
      <c r="I46" s="144">
        <f t="shared" si="11"/>
        <v>1048986</v>
      </c>
      <c r="J46" s="126">
        <v>2541</v>
      </c>
      <c r="K46" s="118">
        <f t="shared" si="12"/>
        <v>6644</v>
      </c>
      <c r="L46" s="126">
        <v>4049</v>
      </c>
      <c r="M46" s="120">
        <v>5136</v>
      </c>
      <c r="N46" s="114">
        <f t="shared" si="13"/>
        <v>0</v>
      </c>
    </row>
    <row r="47" spans="1:14" ht="18.75" thickBot="1" x14ac:dyDescent="0.3">
      <c r="A47" s="84" t="s">
        <v>48</v>
      </c>
      <c r="B47" s="131">
        <f>SUM(B35:B46)</f>
        <v>95707</v>
      </c>
      <c r="C47" s="131">
        <f t="shared" ref="C47:G47" si="14">SUM(C35:C46)</f>
        <v>191484</v>
      </c>
      <c r="D47" s="131">
        <f t="shared" si="14"/>
        <v>21974684</v>
      </c>
      <c r="E47" s="131">
        <f t="shared" si="14"/>
        <v>0</v>
      </c>
      <c r="F47" s="132">
        <f t="shared" si="14"/>
        <v>0</v>
      </c>
      <c r="G47" s="132">
        <f t="shared" si="14"/>
        <v>0</v>
      </c>
      <c r="H47" s="203">
        <f t="shared" si="10"/>
        <v>229.60372804497058</v>
      </c>
      <c r="I47" s="135">
        <f>SUM(I35:I46)</f>
        <v>21974684</v>
      </c>
      <c r="J47" s="89">
        <f t="shared" ref="J47:K47" si="15">SUM(J35:J46)</f>
        <v>58543</v>
      </c>
      <c r="K47" s="90">
        <f t="shared" si="15"/>
        <v>132941</v>
      </c>
      <c r="L47" s="91">
        <f>SUM(L35:L46)</f>
        <v>81571</v>
      </c>
      <c r="M47" s="92">
        <f>SUM(M35:M46)</f>
        <v>109886</v>
      </c>
      <c r="N47" s="92">
        <f>SUM(N35:N46)</f>
        <v>27</v>
      </c>
    </row>
    <row r="48" spans="1:14" ht="18.75" thickBot="1" x14ac:dyDescent="0.3">
      <c r="A48" s="146"/>
      <c r="B48" s="147"/>
      <c r="C48" s="147"/>
      <c r="D48" s="147"/>
      <c r="E48" s="147"/>
      <c r="F48" s="147"/>
      <c r="G48" s="147"/>
      <c r="H48" s="148"/>
      <c r="I48" s="147"/>
      <c r="J48" s="81"/>
      <c r="K48" s="81"/>
      <c r="L48" s="81"/>
      <c r="M48" s="137"/>
      <c r="N48" s="137"/>
    </row>
    <row r="49" spans="1:14" ht="18.75" thickBot="1" x14ac:dyDescent="0.3">
      <c r="A49" s="46" t="s">
        <v>49</v>
      </c>
      <c r="B49" s="138"/>
      <c r="C49" s="138"/>
      <c r="D49" s="150"/>
      <c r="E49" s="139"/>
      <c r="F49" s="140"/>
      <c r="G49" s="138"/>
      <c r="H49" s="138"/>
      <c r="I49" s="140"/>
      <c r="J49" s="138"/>
      <c r="K49" s="138"/>
      <c r="L49" s="139"/>
      <c r="M49" s="138"/>
      <c r="N49" s="138"/>
    </row>
    <row r="50" spans="1:14" ht="18" x14ac:dyDescent="0.25">
      <c r="A50" s="54" t="s">
        <v>50</v>
      </c>
      <c r="B50" s="151">
        <v>5557</v>
      </c>
      <c r="C50" s="152">
        <v>10790</v>
      </c>
      <c r="D50" s="151">
        <v>1248574</v>
      </c>
      <c r="E50" s="108"/>
      <c r="F50" s="112"/>
      <c r="G50" s="154"/>
      <c r="H50" s="153">
        <f t="shared" ref="H50:H57" si="16">D50/B50</f>
        <v>224.68490192549936</v>
      </c>
      <c r="I50" s="154">
        <f>SUM(D50:F50)</f>
        <v>1248574</v>
      </c>
      <c r="J50" s="102">
        <v>3181</v>
      </c>
      <c r="K50" s="103">
        <f>C50-J50</f>
        <v>7609</v>
      </c>
      <c r="L50" s="64">
        <v>4617</v>
      </c>
      <c r="M50" s="109">
        <v>6173</v>
      </c>
      <c r="N50" s="109">
        <f>C50-(L50+M50)</f>
        <v>0</v>
      </c>
    </row>
    <row r="51" spans="1:14" ht="18" x14ac:dyDescent="0.25">
      <c r="A51" s="67" t="s">
        <v>51</v>
      </c>
      <c r="B51" s="116">
        <v>8132</v>
      </c>
      <c r="C51" s="155">
        <v>17097</v>
      </c>
      <c r="D51" s="116">
        <v>1977195</v>
      </c>
      <c r="E51" s="113"/>
      <c r="F51" s="117"/>
      <c r="G51" s="155"/>
      <c r="H51" s="156">
        <f t="shared" si="16"/>
        <v>243.13760452533202</v>
      </c>
      <c r="I51" s="154">
        <f t="shared" ref="I51:I56" si="17">SUM(D51:F51)</f>
        <v>1977195</v>
      </c>
      <c r="J51" s="104">
        <v>5068</v>
      </c>
      <c r="K51" s="118">
        <f>C51-J51</f>
        <v>12029</v>
      </c>
      <c r="L51" s="119">
        <v>7844</v>
      </c>
      <c r="M51" s="114">
        <v>9251</v>
      </c>
      <c r="N51" s="114">
        <f>C51-(L51+M51)</f>
        <v>2</v>
      </c>
    </row>
    <row r="52" spans="1:14" ht="18" x14ac:dyDescent="0.25">
      <c r="A52" s="67" t="s">
        <v>122</v>
      </c>
      <c r="B52" s="116">
        <v>22990</v>
      </c>
      <c r="C52" s="155">
        <v>43576</v>
      </c>
      <c r="D52" s="116">
        <v>5013794</v>
      </c>
      <c r="E52" s="113"/>
      <c r="F52" s="117"/>
      <c r="G52" s="155"/>
      <c r="H52" s="156">
        <f t="shared" si="16"/>
        <v>218.08586341887778</v>
      </c>
      <c r="I52" s="154">
        <f t="shared" si="17"/>
        <v>5013794</v>
      </c>
      <c r="J52" s="104">
        <v>12586</v>
      </c>
      <c r="K52" s="118">
        <f t="shared" ref="K52:K56" si="18">C52-J52</f>
        <v>30990</v>
      </c>
      <c r="L52" s="119">
        <v>18001</v>
      </c>
      <c r="M52" s="114">
        <v>25560</v>
      </c>
      <c r="N52" s="114">
        <f t="shared" ref="N52:N56" si="19">C52-(L52+M52)</f>
        <v>15</v>
      </c>
    </row>
    <row r="53" spans="1:14" ht="18" x14ac:dyDescent="0.25">
      <c r="A53" s="67" t="s">
        <v>53</v>
      </c>
      <c r="B53" s="116">
        <v>7871</v>
      </c>
      <c r="C53" s="155">
        <v>15623</v>
      </c>
      <c r="D53" s="116">
        <v>1781674</v>
      </c>
      <c r="E53" s="113"/>
      <c r="F53" s="117"/>
      <c r="G53" s="155"/>
      <c r="H53" s="156">
        <f t="shared" si="16"/>
        <v>226.35929360945241</v>
      </c>
      <c r="I53" s="154">
        <f t="shared" si="17"/>
        <v>1781674</v>
      </c>
      <c r="J53" s="104">
        <v>4428</v>
      </c>
      <c r="K53" s="118">
        <f t="shared" si="18"/>
        <v>11195</v>
      </c>
      <c r="L53" s="119">
        <v>6853</v>
      </c>
      <c r="M53" s="114">
        <v>8766</v>
      </c>
      <c r="N53" s="114">
        <f t="shared" si="19"/>
        <v>4</v>
      </c>
    </row>
    <row r="54" spans="1:14" ht="18" x14ac:dyDescent="0.25">
      <c r="A54" s="67" t="s">
        <v>54</v>
      </c>
      <c r="B54" s="116">
        <v>5852</v>
      </c>
      <c r="C54" s="155">
        <v>11265</v>
      </c>
      <c r="D54" s="116">
        <v>1324877</v>
      </c>
      <c r="E54" s="113"/>
      <c r="F54" s="117"/>
      <c r="G54" s="155"/>
      <c r="H54" s="156">
        <f t="shared" si="16"/>
        <v>226.39730006835271</v>
      </c>
      <c r="I54" s="154">
        <f t="shared" si="17"/>
        <v>1324877</v>
      </c>
      <c r="J54" s="104">
        <v>3220</v>
      </c>
      <c r="K54" s="118">
        <f t="shared" si="18"/>
        <v>8045</v>
      </c>
      <c r="L54" s="119">
        <v>5188</v>
      </c>
      <c r="M54" s="114">
        <v>6075</v>
      </c>
      <c r="N54" s="114">
        <f t="shared" si="19"/>
        <v>2</v>
      </c>
    </row>
    <row r="55" spans="1:14" ht="18" x14ac:dyDescent="0.25">
      <c r="A55" s="67" t="s">
        <v>55</v>
      </c>
      <c r="B55" s="116">
        <v>5702</v>
      </c>
      <c r="C55" s="155">
        <v>11198</v>
      </c>
      <c r="D55" s="116">
        <v>1292575</v>
      </c>
      <c r="E55" s="113"/>
      <c r="F55" s="117"/>
      <c r="G55" s="155"/>
      <c r="H55" s="156">
        <f t="shared" si="16"/>
        <v>226.68800420904947</v>
      </c>
      <c r="I55" s="154">
        <f t="shared" si="17"/>
        <v>1292575</v>
      </c>
      <c r="J55" s="104">
        <v>3104</v>
      </c>
      <c r="K55" s="118">
        <f t="shared" si="18"/>
        <v>8094</v>
      </c>
      <c r="L55" s="119">
        <v>4882</v>
      </c>
      <c r="M55" s="114">
        <v>6315</v>
      </c>
      <c r="N55" s="114">
        <f t="shared" si="19"/>
        <v>1</v>
      </c>
    </row>
    <row r="56" spans="1:14" ht="18.75" thickBot="1" x14ac:dyDescent="0.3">
      <c r="A56" s="67" t="s">
        <v>56</v>
      </c>
      <c r="B56" s="157">
        <v>8292</v>
      </c>
      <c r="C56" s="158">
        <v>15866</v>
      </c>
      <c r="D56" s="157">
        <v>1817615</v>
      </c>
      <c r="E56" s="159"/>
      <c r="F56" s="144"/>
      <c r="G56" s="184"/>
      <c r="H56" s="156">
        <f t="shared" si="16"/>
        <v>219.20103714423541</v>
      </c>
      <c r="I56" s="154">
        <f t="shared" si="17"/>
        <v>1817615</v>
      </c>
      <c r="J56" s="124">
        <v>4029</v>
      </c>
      <c r="K56" s="118">
        <f t="shared" si="18"/>
        <v>11837</v>
      </c>
      <c r="L56" s="126">
        <v>7080</v>
      </c>
      <c r="M56" s="120">
        <v>8785</v>
      </c>
      <c r="N56" s="114">
        <f t="shared" si="19"/>
        <v>1</v>
      </c>
    </row>
    <row r="57" spans="1:14" ht="18.75" thickBot="1" x14ac:dyDescent="0.3">
      <c r="A57" s="84" t="s">
        <v>48</v>
      </c>
      <c r="B57" s="131">
        <f>SUM(B50:B56)</f>
        <v>64396</v>
      </c>
      <c r="C57" s="131">
        <f t="shared" ref="C57:L57" si="20">SUM(C50:C56)</f>
        <v>125415</v>
      </c>
      <c r="D57" s="131">
        <f t="shared" si="20"/>
        <v>14456304</v>
      </c>
      <c r="E57" s="160">
        <f t="shared" si="20"/>
        <v>0</v>
      </c>
      <c r="F57" s="160">
        <f t="shared" si="20"/>
        <v>0</v>
      </c>
      <c r="G57" s="160">
        <f t="shared" si="20"/>
        <v>0</v>
      </c>
      <c r="H57" s="90">
        <f t="shared" si="16"/>
        <v>224.49071370892602</v>
      </c>
      <c r="I57" s="132">
        <f t="shared" si="20"/>
        <v>14456304</v>
      </c>
      <c r="J57" s="89">
        <f t="shared" si="20"/>
        <v>35616</v>
      </c>
      <c r="K57" s="90">
        <f t="shared" si="20"/>
        <v>89799</v>
      </c>
      <c r="L57" s="91">
        <f t="shared" si="20"/>
        <v>54465</v>
      </c>
      <c r="M57" s="92">
        <f>SUM(M50:M56)</f>
        <v>70925</v>
      </c>
      <c r="N57" s="92">
        <f>SUM(N50:N56)</f>
        <v>25</v>
      </c>
    </row>
    <row r="58" spans="1:14" ht="18.75" thickBot="1" x14ac:dyDescent="0.3">
      <c r="A58" s="146"/>
      <c r="B58" s="147"/>
      <c r="C58" s="147"/>
      <c r="D58" s="147"/>
      <c r="E58" s="147"/>
      <c r="F58" s="147"/>
      <c r="G58" s="147"/>
      <c r="H58" s="148"/>
      <c r="I58" s="147"/>
      <c r="J58" s="81"/>
      <c r="K58" s="81"/>
      <c r="L58" s="81"/>
      <c r="M58" s="137"/>
      <c r="N58" s="137"/>
    </row>
    <row r="59" spans="1:14" ht="18.75" thickBot="1" x14ac:dyDescent="0.3">
      <c r="A59" s="46" t="s">
        <v>57</v>
      </c>
      <c r="B59" s="138"/>
      <c r="C59" s="138"/>
      <c r="D59" s="138"/>
      <c r="E59" s="139"/>
      <c r="F59" s="140"/>
      <c r="G59" s="138"/>
      <c r="H59" s="138"/>
      <c r="I59" s="140"/>
      <c r="J59" s="138"/>
      <c r="K59" s="138"/>
      <c r="L59" s="139"/>
      <c r="M59" s="138"/>
      <c r="N59" s="138"/>
    </row>
    <row r="60" spans="1:14" ht="18" x14ac:dyDescent="0.25">
      <c r="A60" s="54" t="s">
        <v>58</v>
      </c>
      <c r="B60" s="151">
        <v>9301</v>
      </c>
      <c r="C60" s="161">
        <v>18804</v>
      </c>
      <c r="D60" s="151">
        <v>2147616</v>
      </c>
      <c r="E60" s="108"/>
      <c r="F60" s="112"/>
      <c r="G60" s="154"/>
      <c r="H60" s="71">
        <f t="shared" ref="H60:H67" si="21">D60/B60</f>
        <v>230.90162348134609</v>
      </c>
      <c r="I60" s="162">
        <f>SUM(D60:G60)</f>
        <v>2147616</v>
      </c>
      <c r="J60" s="102">
        <v>5659</v>
      </c>
      <c r="K60" s="103">
        <f>C60-J60</f>
        <v>13145</v>
      </c>
      <c r="L60" s="64">
        <v>8088</v>
      </c>
      <c r="M60" s="109">
        <v>10713</v>
      </c>
      <c r="N60" s="109">
        <f>C60-(L60+M60)</f>
        <v>3</v>
      </c>
    </row>
    <row r="61" spans="1:14" ht="18" x14ac:dyDescent="0.25">
      <c r="A61" s="67" t="s">
        <v>59</v>
      </c>
      <c r="B61" s="116">
        <v>9757</v>
      </c>
      <c r="C61" s="163">
        <v>19319</v>
      </c>
      <c r="D61" s="116">
        <v>2208381</v>
      </c>
      <c r="E61" s="113"/>
      <c r="F61" s="117"/>
      <c r="G61" s="155"/>
      <c r="H61" s="141">
        <f t="shared" si="21"/>
        <v>226.33811622424926</v>
      </c>
      <c r="I61" s="162">
        <f t="shared" ref="I61:I66" si="22">SUM(D61:G61)</f>
        <v>2208381</v>
      </c>
      <c r="J61" s="104">
        <v>6240</v>
      </c>
      <c r="K61" s="118">
        <f>C61-J61</f>
        <v>13079</v>
      </c>
      <c r="L61" s="119">
        <v>7916</v>
      </c>
      <c r="M61" s="114">
        <v>11397</v>
      </c>
      <c r="N61" s="114">
        <f>C61-(L61+M61)</f>
        <v>6</v>
      </c>
    </row>
    <row r="62" spans="1:14" ht="18" x14ac:dyDescent="0.25">
      <c r="A62" s="67" t="s">
        <v>60</v>
      </c>
      <c r="B62" s="116">
        <v>11717</v>
      </c>
      <c r="C62" s="163">
        <v>22729</v>
      </c>
      <c r="D62" s="116">
        <v>2590439</v>
      </c>
      <c r="E62" s="113"/>
      <c r="F62" s="117"/>
      <c r="G62" s="155"/>
      <c r="H62" s="141">
        <f t="shared" si="21"/>
        <v>221.08380984893745</v>
      </c>
      <c r="I62" s="162">
        <f t="shared" si="22"/>
        <v>2590439</v>
      </c>
      <c r="J62" s="104">
        <v>7582</v>
      </c>
      <c r="K62" s="118">
        <f t="shared" ref="K62:K66" si="23">C62-J62</f>
        <v>15147</v>
      </c>
      <c r="L62" s="119">
        <v>8725</v>
      </c>
      <c r="M62" s="114">
        <v>14000</v>
      </c>
      <c r="N62" s="114">
        <f t="shared" ref="N62:N66" si="24">C62-(L62+M62)</f>
        <v>4</v>
      </c>
    </row>
    <row r="63" spans="1:14" ht="18" x14ac:dyDescent="0.25">
      <c r="A63" s="67" t="s">
        <v>61</v>
      </c>
      <c r="B63" s="116">
        <v>5321</v>
      </c>
      <c r="C63" s="163">
        <v>11217</v>
      </c>
      <c r="D63" s="116">
        <v>1306856</v>
      </c>
      <c r="E63" s="113"/>
      <c r="F63" s="117"/>
      <c r="G63" s="155"/>
      <c r="H63" s="141">
        <f t="shared" si="21"/>
        <v>245.60345799661718</v>
      </c>
      <c r="I63" s="162">
        <f t="shared" si="22"/>
        <v>1306856</v>
      </c>
      <c r="J63" s="104">
        <v>3523</v>
      </c>
      <c r="K63" s="118">
        <f t="shared" si="23"/>
        <v>7694</v>
      </c>
      <c r="L63" s="119">
        <v>4710</v>
      </c>
      <c r="M63" s="114">
        <v>6505</v>
      </c>
      <c r="N63" s="114">
        <f t="shared" si="24"/>
        <v>2</v>
      </c>
    </row>
    <row r="64" spans="1:14" ht="18" x14ac:dyDescent="0.25">
      <c r="A64" s="67" t="s">
        <v>62</v>
      </c>
      <c r="B64" s="116">
        <v>3965</v>
      </c>
      <c r="C64" s="163">
        <v>7701</v>
      </c>
      <c r="D64" s="116">
        <v>883777</v>
      </c>
      <c r="E64" s="113"/>
      <c r="F64" s="117"/>
      <c r="G64" s="155"/>
      <c r="H64" s="141">
        <f t="shared" si="21"/>
        <v>222.89457755359393</v>
      </c>
      <c r="I64" s="162">
        <f t="shared" si="22"/>
        <v>883777</v>
      </c>
      <c r="J64" s="104">
        <v>2211</v>
      </c>
      <c r="K64" s="118">
        <f t="shared" si="23"/>
        <v>5490</v>
      </c>
      <c r="L64" s="119">
        <v>3364</v>
      </c>
      <c r="M64" s="114">
        <v>4329</v>
      </c>
      <c r="N64" s="114">
        <f t="shared" si="24"/>
        <v>8</v>
      </c>
    </row>
    <row r="65" spans="1:14" ht="18" x14ac:dyDescent="0.25">
      <c r="A65" s="67" t="s">
        <v>63</v>
      </c>
      <c r="B65" s="116">
        <v>9865</v>
      </c>
      <c r="C65" s="163">
        <v>19516</v>
      </c>
      <c r="D65" s="116">
        <v>2222563</v>
      </c>
      <c r="E65" s="113"/>
      <c r="F65" s="117"/>
      <c r="G65" s="155"/>
      <c r="H65" s="141">
        <f t="shared" si="21"/>
        <v>225.29782057780031</v>
      </c>
      <c r="I65" s="162">
        <f t="shared" si="22"/>
        <v>2222563</v>
      </c>
      <c r="J65" s="104">
        <v>5759</v>
      </c>
      <c r="K65" s="118">
        <f t="shared" si="23"/>
        <v>13757</v>
      </c>
      <c r="L65" s="119">
        <v>8396</v>
      </c>
      <c r="M65" s="114">
        <v>11119</v>
      </c>
      <c r="N65" s="114">
        <f t="shared" si="24"/>
        <v>1</v>
      </c>
    </row>
    <row r="66" spans="1:14" ht="18.75" thickBot="1" x14ac:dyDescent="0.3">
      <c r="A66" s="67" t="s">
        <v>64</v>
      </c>
      <c r="B66" s="157">
        <v>9080</v>
      </c>
      <c r="C66" s="164">
        <v>17568</v>
      </c>
      <c r="D66" s="157">
        <v>2035114</v>
      </c>
      <c r="E66" s="159"/>
      <c r="F66" s="144"/>
      <c r="G66" s="158"/>
      <c r="H66" s="145">
        <f t="shared" si="21"/>
        <v>224.13149779735681</v>
      </c>
      <c r="I66" s="165">
        <f t="shared" si="22"/>
        <v>2035114</v>
      </c>
      <c r="J66" s="124">
        <v>5484</v>
      </c>
      <c r="K66" s="118">
        <f t="shared" si="23"/>
        <v>12084</v>
      </c>
      <c r="L66" s="126">
        <v>7357</v>
      </c>
      <c r="M66" s="120">
        <v>10209</v>
      </c>
      <c r="N66" s="114">
        <f t="shared" si="24"/>
        <v>2</v>
      </c>
    </row>
    <row r="67" spans="1:14" ht="18.75" thickBot="1" x14ac:dyDescent="0.3">
      <c r="A67" s="84" t="s">
        <v>48</v>
      </c>
      <c r="B67" s="131">
        <f>SUM(B60:B66)</f>
        <v>59006</v>
      </c>
      <c r="C67" s="131">
        <f t="shared" ref="C67:G67" si="25">SUM(C60:C66)</f>
        <v>116854</v>
      </c>
      <c r="D67" s="131">
        <f t="shared" si="25"/>
        <v>13394746</v>
      </c>
      <c r="E67" s="131">
        <f t="shared" si="25"/>
        <v>0</v>
      </c>
      <c r="F67" s="132">
        <f t="shared" si="25"/>
        <v>0</v>
      </c>
      <c r="G67" s="132">
        <f t="shared" si="25"/>
        <v>0</v>
      </c>
      <c r="H67" s="88">
        <f t="shared" si="21"/>
        <v>227.0065078127648</v>
      </c>
      <c r="I67" s="132">
        <f>SUM(I60:I66)</f>
        <v>13394746</v>
      </c>
      <c r="J67" s="89">
        <f t="shared" ref="J67:K67" si="26">SUM(J60:J66)</f>
        <v>36458</v>
      </c>
      <c r="K67" s="93">
        <f t="shared" si="26"/>
        <v>80396</v>
      </c>
      <c r="L67" s="89">
        <f>SUM(L60:L66)</f>
        <v>48556</v>
      </c>
      <c r="M67" s="92">
        <f>SUM(M60:M66)</f>
        <v>68272</v>
      </c>
      <c r="N67" s="92">
        <f>SUM(N60:N66)</f>
        <v>26</v>
      </c>
    </row>
    <row r="68" spans="1:14" ht="18.75" thickBot="1" x14ac:dyDescent="0.3">
      <c r="A68" s="146"/>
      <c r="B68" s="147"/>
      <c r="C68" s="147"/>
      <c r="D68" s="147"/>
      <c r="E68" s="147"/>
      <c r="F68" s="147"/>
      <c r="G68" s="147"/>
      <c r="H68" s="148"/>
      <c r="I68" s="147"/>
      <c r="J68" s="81"/>
      <c r="K68" s="81"/>
      <c r="L68" s="81"/>
      <c r="M68" s="137"/>
      <c r="N68" s="137"/>
    </row>
    <row r="69" spans="1:14" ht="18.75" thickBot="1" x14ac:dyDescent="0.3">
      <c r="A69" s="46" t="s">
        <v>65</v>
      </c>
      <c r="B69" s="138"/>
      <c r="C69" s="138"/>
      <c r="D69" s="138"/>
      <c r="E69" s="139"/>
      <c r="F69" s="140"/>
      <c r="G69" s="138"/>
      <c r="H69" s="138"/>
      <c r="I69" s="140"/>
      <c r="J69" s="138"/>
      <c r="K69" s="138"/>
      <c r="L69" s="139"/>
      <c r="M69" s="138"/>
      <c r="N69" s="138"/>
    </row>
    <row r="70" spans="1:14" ht="18" x14ac:dyDescent="0.25">
      <c r="A70" s="54" t="s">
        <v>66</v>
      </c>
      <c r="B70" s="151">
        <v>4082</v>
      </c>
      <c r="C70" s="161">
        <v>8246</v>
      </c>
      <c r="D70" s="151">
        <v>946567</v>
      </c>
      <c r="E70" s="108"/>
      <c r="F70" s="112"/>
      <c r="G70" s="154"/>
      <c r="H70" s="153">
        <f t="shared" ref="H70:H76" si="27">D70/B70</f>
        <v>231.88804507594315</v>
      </c>
      <c r="I70" s="154">
        <f t="shared" ref="I70:I75" si="28">SUM(D70:G70)</f>
        <v>946567</v>
      </c>
      <c r="J70" s="102">
        <v>2338</v>
      </c>
      <c r="K70" s="103">
        <f>C70-J70</f>
        <v>5908</v>
      </c>
      <c r="L70" s="64">
        <v>3617</v>
      </c>
      <c r="M70" s="109">
        <v>4628</v>
      </c>
      <c r="N70" s="109">
        <f>C70-(L70+M70)</f>
        <v>1</v>
      </c>
    </row>
    <row r="71" spans="1:14" ht="18" x14ac:dyDescent="0.25">
      <c r="A71" s="67" t="s">
        <v>67</v>
      </c>
      <c r="B71" s="116">
        <v>7618</v>
      </c>
      <c r="C71" s="163">
        <v>14179</v>
      </c>
      <c r="D71" s="116">
        <v>1622315</v>
      </c>
      <c r="E71" s="113"/>
      <c r="F71" s="117"/>
      <c r="G71" s="155"/>
      <c r="H71" s="156">
        <f t="shared" si="27"/>
        <v>212.95812549225519</v>
      </c>
      <c r="I71" s="154">
        <f t="shared" si="28"/>
        <v>1622315</v>
      </c>
      <c r="J71" s="104">
        <v>3811</v>
      </c>
      <c r="K71" s="118">
        <f>C71-J71</f>
        <v>10368</v>
      </c>
      <c r="L71" s="119">
        <v>6217</v>
      </c>
      <c r="M71" s="114">
        <v>7962</v>
      </c>
      <c r="N71" s="114">
        <f>C71-(L71+M71)</f>
        <v>0</v>
      </c>
    </row>
    <row r="72" spans="1:14" ht="18" x14ac:dyDescent="0.25">
      <c r="A72" s="67" t="s">
        <v>65</v>
      </c>
      <c r="B72" s="116">
        <v>8011</v>
      </c>
      <c r="C72" s="163">
        <v>15969</v>
      </c>
      <c r="D72" s="116">
        <v>1831349</v>
      </c>
      <c r="E72" s="113"/>
      <c r="F72" s="117"/>
      <c r="G72" s="155"/>
      <c r="H72" s="156">
        <f t="shared" si="27"/>
        <v>228.60429409561851</v>
      </c>
      <c r="I72" s="154">
        <f t="shared" si="28"/>
        <v>1831349</v>
      </c>
      <c r="J72" s="104">
        <v>4712</v>
      </c>
      <c r="K72" s="118">
        <f t="shared" ref="K72" si="29">C72-J72</f>
        <v>11257</v>
      </c>
      <c r="L72" s="119">
        <v>7008</v>
      </c>
      <c r="M72" s="114">
        <v>8961</v>
      </c>
      <c r="N72" s="114">
        <f t="shared" ref="N72" si="30">C72-(L72+M72)</f>
        <v>0</v>
      </c>
    </row>
    <row r="73" spans="1:14" ht="18" x14ac:dyDescent="0.25">
      <c r="A73" s="67" t="s">
        <v>68</v>
      </c>
      <c r="B73" s="116">
        <v>4297</v>
      </c>
      <c r="C73" s="163">
        <v>8310</v>
      </c>
      <c r="D73" s="116">
        <v>959608</v>
      </c>
      <c r="E73" s="113"/>
      <c r="F73" s="117"/>
      <c r="G73" s="155"/>
      <c r="H73" s="156">
        <f t="shared" si="27"/>
        <v>223.32045613218526</v>
      </c>
      <c r="I73" s="154">
        <f t="shared" si="28"/>
        <v>959608</v>
      </c>
      <c r="J73" s="104">
        <v>2172</v>
      </c>
      <c r="K73" s="118">
        <f t="shared" ref="K73:K75" si="31">C73-J73</f>
        <v>6138</v>
      </c>
      <c r="L73" s="119">
        <v>3870</v>
      </c>
      <c r="M73" s="114">
        <v>4440</v>
      </c>
      <c r="N73" s="114">
        <f t="shared" ref="N73:N74" si="32">C73-(L73+M73)</f>
        <v>0</v>
      </c>
    </row>
    <row r="74" spans="1:14" ht="18" x14ac:dyDescent="0.25">
      <c r="A74" s="67" t="s">
        <v>69</v>
      </c>
      <c r="B74" s="116">
        <v>6607</v>
      </c>
      <c r="C74" s="163">
        <v>13118</v>
      </c>
      <c r="D74" s="116">
        <v>1506205</v>
      </c>
      <c r="E74" s="113"/>
      <c r="F74" s="117"/>
      <c r="G74" s="155"/>
      <c r="H74" s="156">
        <f t="shared" si="27"/>
        <v>227.97109126683822</v>
      </c>
      <c r="I74" s="154">
        <f t="shared" si="28"/>
        <v>1506205</v>
      </c>
      <c r="J74" s="104">
        <v>3746</v>
      </c>
      <c r="K74" s="118">
        <f t="shared" si="31"/>
        <v>9372</v>
      </c>
      <c r="L74" s="119">
        <v>5859</v>
      </c>
      <c r="M74" s="114">
        <v>7257</v>
      </c>
      <c r="N74" s="114">
        <f t="shared" si="32"/>
        <v>2</v>
      </c>
    </row>
    <row r="75" spans="1:14" ht="18.75" thickBot="1" x14ac:dyDescent="0.3">
      <c r="A75" s="72" t="s">
        <v>70</v>
      </c>
      <c r="B75" s="157">
        <v>4389</v>
      </c>
      <c r="C75" s="164">
        <v>8841</v>
      </c>
      <c r="D75" s="157">
        <v>1013071</v>
      </c>
      <c r="E75" s="159"/>
      <c r="F75" s="144"/>
      <c r="G75" s="184"/>
      <c r="H75" s="156">
        <f t="shared" si="27"/>
        <v>230.82046024151288</v>
      </c>
      <c r="I75" s="154">
        <f t="shared" si="28"/>
        <v>1013071</v>
      </c>
      <c r="J75" s="124">
        <v>2629</v>
      </c>
      <c r="K75" s="118">
        <f t="shared" si="31"/>
        <v>6212</v>
      </c>
      <c r="L75" s="119">
        <v>3926</v>
      </c>
      <c r="M75" s="114">
        <v>4918</v>
      </c>
      <c r="N75" s="114">
        <v>3</v>
      </c>
    </row>
    <row r="76" spans="1:14" ht="18.75" thickBot="1" x14ac:dyDescent="0.3">
      <c r="A76" s="84" t="s">
        <v>48</v>
      </c>
      <c r="B76" s="131">
        <f>SUM(B70:B75)</f>
        <v>35004</v>
      </c>
      <c r="C76" s="131">
        <f t="shared" ref="C76:G76" si="33">SUM(C70:C75)</f>
        <v>68663</v>
      </c>
      <c r="D76" s="131">
        <f t="shared" si="33"/>
        <v>7879115</v>
      </c>
      <c r="E76" s="131">
        <f t="shared" si="33"/>
        <v>0</v>
      </c>
      <c r="F76" s="131">
        <f t="shared" si="33"/>
        <v>0</v>
      </c>
      <c r="G76" s="131">
        <f t="shared" si="33"/>
        <v>0</v>
      </c>
      <c r="H76" s="90">
        <f t="shared" si="27"/>
        <v>225.09184664609759</v>
      </c>
      <c r="I76" s="132">
        <f>SUM(I70:I75)</f>
        <v>7879115</v>
      </c>
      <c r="J76" s="89">
        <f t="shared" ref="J76:K76" si="34">SUM(J70:J75)</f>
        <v>19408</v>
      </c>
      <c r="K76" s="90">
        <f t="shared" si="34"/>
        <v>49255</v>
      </c>
      <c r="L76" s="91">
        <f>SUM(L70:L75)</f>
        <v>30497</v>
      </c>
      <c r="M76" s="92">
        <f>SUM(M70:M75)</f>
        <v>38166</v>
      </c>
      <c r="N76" s="92">
        <f>SUM(N70:N75)</f>
        <v>6</v>
      </c>
    </row>
    <row r="77" spans="1:14" ht="18.75" thickBot="1" x14ac:dyDescent="0.3">
      <c r="A77" s="146"/>
      <c r="B77" s="147"/>
      <c r="C77" s="147"/>
      <c r="D77" s="147"/>
      <c r="E77" s="147"/>
      <c r="F77" s="147"/>
      <c r="G77" s="147"/>
      <c r="H77" s="148"/>
      <c r="I77" s="147"/>
      <c r="J77" s="81"/>
      <c r="K77" s="81"/>
      <c r="L77" s="81"/>
      <c r="M77" s="137"/>
      <c r="N77" s="137"/>
    </row>
    <row r="78" spans="1:14" ht="18.75" thickBot="1" x14ac:dyDescent="0.3">
      <c r="A78" s="46" t="s">
        <v>71</v>
      </c>
      <c r="B78" s="138"/>
      <c r="C78" s="138"/>
      <c r="D78" s="138"/>
      <c r="E78" s="139"/>
      <c r="F78" s="140"/>
      <c r="G78" s="138"/>
      <c r="H78" s="138"/>
      <c r="I78" s="140"/>
      <c r="J78" s="138"/>
      <c r="K78" s="138"/>
      <c r="L78" s="139"/>
      <c r="M78" s="138"/>
      <c r="N78" s="138"/>
    </row>
    <row r="79" spans="1:14" ht="18" x14ac:dyDescent="0.25">
      <c r="A79" s="54" t="s">
        <v>72</v>
      </c>
      <c r="B79" s="151">
        <v>2581</v>
      </c>
      <c r="C79" s="161">
        <v>5068</v>
      </c>
      <c r="D79" s="151">
        <v>576635</v>
      </c>
      <c r="E79" s="108"/>
      <c r="F79" s="112"/>
      <c r="G79" s="154"/>
      <c r="H79" s="153">
        <f t="shared" ref="H79:H89" si="35">D79/B79</f>
        <v>223.41534289035258</v>
      </c>
      <c r="I79" s="154">
        <f>SUM(D79:G79)</f>
        <v>576635</v>
      </c>
      <c r="J79" s="102">
        <v>1500</v>
      </c>
      <c r="K79" s="103">
        <f>C79-J79</f>
        <v>3568</v>
      </c>
      <c r="L79" s="64">
        <v>2186</v>
      </c>
      <c r="M79" s="109">
        <v>2882</v>
      </c>
      <c r="N79" s="109">
        <f>C79-(L79+M79)</f>
        <v>0</v>
      </c>
    </row>
    <row r="80" spans="1:14" ht="18" x14ac:dyDescent="0.25">
      <c r="A80" s="67" t="s">
        <v>117</v>
      </c>
      <c r="B80" s="116">
        <v>230</v>
      </c>
      <c r="C80" s="163">
        <v>480</v>
      </c>
      <c r="D80" s="116">
        <v>53390</v>
      </c>
      <c r="E80" s="113"/>
      <c r="F80" s="117"/>
      <c r="G80" s="155"/>
      <c r="H80" s="156">
        <f t="shared" si="35"/>
        <v>232.13043478260869</v>
      </c>
      <c r="I80" s="154">
        <f t="shared" ref="I80:I88" si="36">SUM(D80:G80)</f>
        <v>53390</v>
      </c>
      <c r="J80" s="104">
        <v>133</v>
      </c>
      <c r="K80" s="118">
        <f>C80-J80</f>
        <v>347</v>
      </c>
      <c r="L80" s="119">
        <v>224</v>
      </c>
      <c r="M80" s="114">
        <v>256</v>
      </c>
      <c r="N80" s="114">
        <f>C80-(L80+M80)</f>
        <v>0</v>
      </c>
    </row>
    <row r="81" spans="1:14" ht="18" x14ac:dyDescent="0.25">
      <c r="A81" s="67" t="s">
        <v>73</v>
      </c>
      <c r="B81" s="116">
        <v>6790</v>
      </c>
      <c r="C81" s="163">
        <v>13236</v>
      </c>
      <c r="D81" s="116">
        <v>1531738</v>
      </c>
      <c r="E81" s="113"/>
      <c r="F81" s="117"/>
      <c r="G81" s="155"/>
      <c r="H81" s="156">
        <f t="shared" si="35"/>
        <v>225.58733431516936</v>
      </c>
      <c r="I81" s="154">
        <f t="shared" si="36"/>
        <v>1531738</v>
      </c>
      <c r="J81" s="104">
        <v>4134</v>
      </c>
      <c r="K81" s="118">
        <f t="shared" ref="K81" si="37">C81-J81</f>
        <v>9102</v>
      </c>
      <c r="L81" s="119">
        <v>5507</v>
      </c>
      <c r="M81" s="114">
        <v>7727</v>
      </c>
      <c r="N81" s="114">
        <f t="shared" ref="N81" si="38">C81-(L81+M81)</f>
        <v>2</v>
      </c>
    </row>
    <row r="82" spans="1:14" ht="18" x14ac:dyDescent="0.25">
      <c r="A82" s="67" t="s">
        <v>71</v>
      </c>
      <c r="B82" s="116">
        <v>10990</v>
      </c>
      <c r="C82" s="163">
        <v>20858</v>
      </c>
      <c r="D82" s="116">
        <v>2405647</v>
      </c>
      <c r="E82" s="113"/>
      <c r="F82" s="117"/>
      <c r="G82" s="155"/>
      <c r="H82" s="156">
        <f t="shared" si="35"/>
        <v>218.89417652411282</v>
      </c>
      <c r="I82" s="154">
        <f t="shared" si="36"/>
        <v>2405647</v>
      </c>
      <c r="J82" s="104">
        <v>6047</v>
      </c>
      <c r="K82" s="118">
        <f t="shared" ref="K82:K88" si="39">C82-J82</f>
        <v>14811</v>
      </c>
      <c r="L82" s="119">
        <v>8791</v>
      </c>
      <c r="M82" s="114">
        <v>12061</v>
      </c>
      <c r="N82" s="114">
        <f t="shared" ref="N82:N88" si="40">C82-(L82+M82)</f>
        <v>6</v>
      </c>
    </row>
    <row r="83" spans="1:14" ht="18" x14ac:dyDescent="0.25">
      <c r="A83" s="67" t="s">
        <v>74</v>
      </c>
      <c r="B83" s="116">
        <v>8365</v>
      </c>
      <c r="C83" s="163">
        <v>16732</v>
      </c>
      <c r="D83" s="116">
        <v>1937187</v>
      </c>
      <c r="E83" s="113"/>
      <c r="F83" s="117"/>
      <c r="G83" s="155"/>
      <c r="H83" s="156">
        <f t="shared" si="35"/>
        <v>231.58242677824268</v>
      </c>
      <c r="I83" s="154">
        <f t="shared" si="36"/>
        <v>1937187</v>
      </c>
      <c r="J83" s="104">
        <v>4954</v>
      </c>
      <c r="K83" s="118">
        <f t="shared" si="39"/>
        <v>11778</v>
      </c>
      <c r="L83" s="119">
        <v>7286</v>
      </c>
      <c r="M83" s="114">
        <v>9444</v>
      </c>
      <c r="N83" s="114">
        <f t="shared" si="40"/>
        <v>2</v>
      </c>
    </row>
    <row r="84" spans="1:14" ht="18" x14ac:dyDescent="0.25">
      <c r="A84" s="67" t="s">
        <v>75</v>
      </c>
      <c r="B84" s="116">
        <v>7947</v>
      </c>
      <c r="C84" s="163">
        <v>15165</v>
      </c>
      <c r="D84" s="116">
        <v>1759689</v>
      </c>
      <c r="E84" s="113"/>
      <c r="F84" s="117"/>
      <c r="G84" s="155"/>
      <c r="H84" s="156">
        <f t="shared" si="35"/>
        <v>221.42808607021519</v>
      </c>
      <c r="I84" s="154">
        <f t="shared" si="36"/>
        <v>1759689</v>
      </c>
      <c r="J84" s="104">
        <v>4279</v>
      </c>
      <c r="K84" s="118">
        <f t="shared" si="39"/>
        <v>10886</v>
      </c>
      <c r="L84" s="119">
        <v>6690</v>
      </c>
      <c r="M84" s="114">
        <v>8467</v>
      </c>
      <c r="N84" s="114">
        <f t="shared" si="40"/>
        <v>8</v>
      </c>
    </row>
    <row r="85" spans="1:14" ht="18" x14ac:dyDescent="0.25">
      <c r="A85" s="67" t="s">
        <v>76</v>
      </c>
      <c r="B85" s="116">
        <v>2928</v>
      </c>
      <c r="C85" s="163">
        <v>5607</v>
      </c>
      <c r="D85" s="116">
        <v>638235</v>
      </c>
      <c r="E85" s="113"/>
      <c r="F85" s="117"/>
      <c r="G85" s="155"/>
      <c r="H85" s="156">
        <f t="shared" si="35"/>
        <v>217.9764344262295</v>
      </c>
      <c r="I85" s="154">
        <f t="shared" si="36"/>
        <v>638235</v>
      </c>
      <c r="J85" s="104">
        <v>1409</v>
      </c>
      <c r="K85" s="118">
        <f t="shared" si="39"/>
        <v>4198</v>
      </c>
      <c r="L85" s="119">
        <v>2595</v>
      </c>
      <c r="M85" s="114">
        <v>3010</v>
      </c>
      <c r="N85" s="114">
        <f t="shared" si="40"/>
        <v>2</v>
      </c>
    </row>
    <row r="86" spans="1:14" ht="18" x14ac:dyDescent="0.25">
      <c r="A86" s="67" t="s">
        <v>77</v>
      </c>
      <c r="B86" s="116">
        <v>5879</v>
      </c>
      <c r="C86" s="163">
        <v>11658</v>
      </c>
      <c r="D86" s="116">
        <v>1350548</v>
      </c>
      <c r="E86" s="113"/>
      <c r="F86" s="117"/>
      <c r="G86" s="155"/>
      <c r="H86" s="156">
        <f t="shared" si="35"/>
        <v>229.72410273856099</v>
      </c>
      <c r="I86" s="154">
        <f t="shared" si="36"/>
        <v>1350548</v>
      </c>
      <c r="J86" s="104">
        <v>3459</v>
      </c>
      <c r="K86" s="118">
        <f t="shared" si="39"/>
        <v>8199</v>
      </c>
      <c r="L86" s="119">
        <v>5085</v>
      </c>
      <c r="M86" s="114">
        <v>6572</v>
      </c>
      <c r="N86" s="114">
        <f t="shared" si="40"/>
        <v>1</v>
      </c>
    </row>
    <row r="87" spans="1:14" ht="18" x14ac:dyDescent="0.25">
      <c r="A87" s="67" t="s">
        <v>78</v>
      </c>
      <c r="B87" s="116">
        <v>1964</v>
      </c>
      <c r="C87" s="163">
        <v>3769</v>
      </c>
      <c r="D87" s="116">
        <v>442920</v>
      </c>
      <c r="E87" s="113"/>
      <c r="F87" s="117"/>
      <c r="G87" s="155"/>
      <c r="H87" s="156">
        <f t="shared" si="35"/>
        <v>225.51934826883911</v>
      </c>
      <c r="I87" s="154">
        <f t="shared" si="36"/>
        <v>442920</v>
      </c>
      <c r="J87" s="104">
        <v>1199</v>
      </c>
      <c r="K87" s="118">
        <f t="shared" si="39"/>
        <v>2570</v>
      </c>
      <c r="L87" s="119">
        <v>1688</v>
      </c>
      <c r="M87" s="114">
        <v>2080</v>
      </c>
      <c r="N87" s="114">
        <f t="shared" si="40"/>
        <v>1</v>
      </c>
    </row>
    <row r="88" spans="1:14" ht="18.75" thickBot="1" x14ac:dyDescent="0.3">
      <c r="A88" s="72" t="s">
        <v>79</v>
      </c>
      <c r="B88" s="157">
        <v>9372</v>
      </c>
      <c r="C88" s="164">
        <v>17475</v>
      </c>
      <c r="D88" s="157">
        <v>2013242</v>
      </c>
      <c r="E88" s="159"/>
      <c r="F88" s="144"/>
      <c r="G88" s="184"/>
      <c r="H88" s="166">
        <f t="shared" si="35"/>
        <v>214.81455399061034</v>
      </c>
      <c r="I88" s="167">
        <f t="shared" si="36"/>
        <v>2013242</v>
      </c>
      <c r="J88" s="124">
        <v>4509</v>
      </c>
      <c r="K88" s="118">
        <f t="shared" si="39"/>
        <v>12966</v>
      </c>
      <c r="L88" s="119">
        <v>7888</v>
      </c>
      <c r="M88" s="114">
        <v>9585</v>
      </c>
      <c r="N88" s="114">
        <f t="shared" si="40"/>
        <v>2</v>
      </c>
    </row>
    <row r="89" spans="1:14" ht="18.75" thickBot="1" x14ac:dyDescent="0.3">
      <c r="A89" s="84" t="s">
        <v>48</v>
      </c>
      <c r="B89" s="131">
        <f>SUM(B79:B88)</f>
        <v>57046</v>
      </c>
      <c r="C89" s="131">
        <f t="shared" ref="C89:G89" si="41">SUM(C79:C88)</f>
        <v>110048</v>
      </c>
      <c r="D89" s="131">
        <f t="shared" si="41"/>
        <v>12709231</v>
      </c>
      <c r="E89" s="131">
        <f t="shared" si="41"/>
        <v>0</v>
      </c>
      <c r="F89" s="132">
        <f t="shared" si="41"/>
        <v>0</v>
      </c>
      <c r="G89" s="132">
        <f t="shared" si="41"/>
        <v>0</v>
      </c>
      <c r="H89" s="89">
        <f t="shared" si="35"/>
        <v>222.78917014339305</v>
      </c>
      <c r="I89" s="168">
        <f>SUM(I79:I88)</f>
        <v>12709231</v>
      </c>
      <c r="J89" s="89">
        <f t="shared" ref="J89:K89" si="42">SUM(J79:J88)</f>
        <v>31623</v>
      </c>
      <c r="K89" s="93">
        <f t="shared" si="42"/>
        <v>78425</v>
      </c>
      <c r="L89" s="89">
        <f>SUM(L79:L88)</f>
        <v>47940</v>
      </c>
      <c r="M89" s="92">
        <f>SUM(M79:M88)</f>
        <v>62084</v>
      </c>
      <c r="N89" s="92">
        <f>SUM(N79:N88)</f>
        <v>24</v>
      </c>
    </row>
    <row r="90" spans="1:14" ht="18.75" thickBot="1" x14ac:dyDescent="0.3">
      <c r="A90" s="146"/>
      <c r="B90" s="147"/>
      <c r="C90" s="147"/>
      <c r="D90" s="147"/>
      <c r="E90" s="147"/>
      <c r="F90" s="147"/>
      <c r="G90" s="137"/>
      <c r="H90" s="81"/>
      <c r="I90" s="137"/>
      <c r="J90" s="81"/>
      <c r="K90" s="81"/>
      <c r="L90" s="81"/>
      <c r="M90" s="137"/>
      <c r="N90" s="137"/>
    </row>
    <row r="91" spans="1:14" ht="18.75" thickBot="1" x14ac:dyDescent="0.3">
      <c r="A91" s="46" t="s">
        <v>80</v>
      </c>
      <c r="B91" s="138"/>
      <c r="C91" s="138"/>
      <c r="D91" s="138"/>
      <c r="E91" s="139"/>
      <c r="F91" s="140"/>
      <c r="G91" s="138"/>
      <c r="H91" s="138"/>
      <c r="I91" s="140"/>
      <c r="J91" s="138"/>
      <c r="K91" s="138"/>
      <c r="L91" s="139"/>
      <c r="M91" s="138"/>
      <c r="N91" s="138"/>
    </row>
    <row r="92" spans="1:14" ht="18" x14ac:dyDescent="0.25">
      <c r="A92" s="54" t="s">
        <v>81</v>
      </c>
      <c r="B92" s="151">
        <v>5758</v>
      </c>
      <c r="C92" s="161">
        <v>11054</v>
      </c>
      <c r="D92" s="151">
        <v>1261093</v>
      </c>
      <c r="E92" s="108"/>
      <c r="F92" s="112"/>
      <c r="G92" s="154"/>
      <c r="H92" s="153">
        <f t="shared" ref="H92:H101" si="43">D92/B92</f>
        <v>219.01580409864536</v>
      </c>
      <c r="I92" s="154">
        <f>SUM(D92:G92)</f>
        <v>1261093</v>
      </c>
      <c r="J92" s="102">
        <v>2746</v>
      </c>
      <c r="K92" s="103">
        <f>C92-J92</f>
        <v>8308</v>
      </c>
      <c r="L92" s="64">
        <v>5111</v>
      </c>
      <c r="M92" s="109">
        <v>5942</v>
      </c>
      <c r="N92" s="109">
        <f>C92-(L92+M92)</f>
        <v>1</v>
      </c>
    </row>
    <row r="93" spans="1:14" ht="18" x14ac:dyDescent="0.25">
      <c r="A93" s="67" t="s">
        <v>82</v>
      </c>
      <c r="B93" s="116">
        <v>8156</v>
      </c>
      <c r="C93" s="163">
        <v>16351</v>
      </c>
      <c r="D93" s="116">
        <v>18292334</v>
      </c>
      <c r="E93" s="113"/>
      <c r="F93" s="117"/>
      <c r="G93" s="155"/>
      <c r="H93" s="156">
        <f t="shared" si="43"/>
        <v>2242.8070132417852</v>
      </c>
      <c r="I93" s="154">
        <f>D93</f>
        <v>18292334</v>
      </c>
      <c r="J93" s="104">
        <v>4386</v>
      </c>
      <c r="K93" s="118">
        <f>C93-J93</f>
        <v>11965</v>
      </c>
      <c r="L93" s="119">
        <v>7140</v>
      </c>
      <c r="M93" s="114">
        <v>9210</v>
      </c>
      <c r="N93" s="114">
        <f>C93-(L93+M93)</f>
        <v>1</v>
      </c>
    </row>
    <row r="94" spans="1:14" ht="18" x14ac:dyDescent="0.25">
      <c r="A94" s="67" t="s">
        <v>83</v>
      </c>
      <c r="B94" s="116">
        <v>4262</v>
      </c>
      <c r="C94" s="163">
        <v>8658</v>
      </c>
      <c r="D94" s="116">
        <v>1005932</v>
      </c>
      <c r="E94" s="113"/>
      <c r="F94" s="117"/>
      <c r="G94" s="155"/>
      <c r="H94" s="156">
        <f t="shared" si="43"/>
        <v>236.02346316283436</v>
      </c>
      <c r="I94" s="154">
        <f t="shared" ref="I94:I100" si="44">SUM(D94:G94)</f>
        <v>1005932</v>
      </c>
      <c r="J94" s="104">
        <v>2261</v>
      </c>
      <c r="K94" s="118">
        <f t="shared" ref="K94:K95" si="45">C94-J94</f>
        <v>6397</v>
      </c>
      <c r="L94" s="119">
        <v>3904</v>
      </c>
      <c r="M94" s="114">
        <v>4752</v>
      </c>
      <c r="N94" s="114">
        <f t="shared" ref="N94:N95" si="46">C94-(L94+M94)</f>
        <v>2</v>
      </c>
    </row>
    <row r="95" spans="1:14" ht="18" x14ac:dyDescent="0.25">
      <c r="A95" s="67" t="s">
        <v>84</v>
      </c>
      <c r="B95" s="116">
        <v>2743</v>
      </c>
      <c r="C95" s="163">
        <v>5048</v>
      </c>
      <c r="D95" s="116">
        <v>584428</v>
      </c>
      <c r="E95" s="113"/>
      <c r="F95" s="117"/>
      <c r="G95" s="155"/>
      <c r="H95" s="156">
        <f t="shared" si="43"/>
        <v>213.06161137440759</v>
      </c>
      <c r="I95" s="154">
        <f t="shared" si="44"/>
        <v>584428</v>
      </c>
      <c r="J95" s="104">
        <v>1187</v>
      </c>
      <c r="K95" s="118">
        <f t="shared" si="45"/>
        <v>3861</v>
      </c>
      <c r="L95" s="119">
        <v>2170</v>
      </c>
      <c r="M95" s="114">
        <v>2877</v>
      </c>
      <c r="N95" s="114">
        <f t="shared" si="46"/>
        <v>1</v>
      </c>
    </row>
    <row r="96" spans="1:14" ht="18" x14ac:dyDescent="0.25">
      <c r="A96" s="67" t="s">
        <v>85</v>
      </c>
      <c r="B96" s="116">
        <v>5480</v>
      </c>
      <c r="C96" s="163">
        <v>11171</v>
      </c>
      <c r="D96" s="116">
        <v>1294661</v>
      </c>
      <c r="E96" s="113"/>
      <c r="F96" s="117"/>
      <c r="G96" s="155"/>
      <c r="H96" s="156">
        <f t="shared" si="43"/>
        <v>236.25200729927008</v>
      </c>
      <c r="I96" s="154">
        <f t="shared" si="44"/>
        <v>1294661</v>
      </c>
      <c r="J96" s="104">
        <v>2970</v>
      </c>
      <c r="K96" s="118">
        <f t="shared" ref="K96:K100" si="47">C96-J96</f>
        <v>8201</v>
      </c>
      <c r="L96" s="119">
        <v>5051</v>
      </c>
      <c r="M96" s="114">
        <v>6120</v>
      </c>
      <c r="N96" s="114">
        <f t="shared" ref="N96:N100" si="48">C96-(L96+M96)</f>
        <v>0</v>
      </c>
    </row>
    <row r="97" spans="1:14" ht="18" x14ac:dyDescent="0.25">
      <c r="A97" s="67" t="s">
        <v>86</v>
      </c>
      <c r="B97" s="116">
        <v>1191</v>
      </c>
      <c r="C97" s="163">
        <v>2676</v>
      </c>
      <c r="D97" s="116">
        <v>311597</v>
      </c>
      <c r="E97" s="113"/>
      <c r="F97" s="117"/>
      <c r="G97" s="155"/>
      <c r="H97" s="156">
        <f t="shared" si="43"/>
        <v>261.62636439966417</v>
      </c>
      <c r="I97" s="154">
        <f t="shared" si="44"/>
        <v>311597</v>
      </c>
      <c r="J97" s="104">
        <v>759</v>
      </c>
      <c r="K97" s="118">
        <f t="shared" si="47"/>
        <v>1917</v>
      </c>
      <c r="L97" s="119">
        <v>1304</v>
      </c>
      <c r="M97" s="114">
        <v>1372</v>
      </c>
      <c r="N97" s="114">
        <f t="shared" si="48"/>
        <v>0</v>
      </c>
    </row>
    <row r="98" spans="1:14" ht="18" x14ac:dyDescent="0.25">
      <c r="A98" s="67" t="s">
        <v>87</v>
      </c>
      <c r="B98" s="116">
        <v>16615</v>
      </c>
      <c r="C98" s="163">
        <v>31456</v>
      </c>
      <c r="D98" s="116">
        <v>3682207</v>
      </c>
      <c r="E98" s="113"/>
      <c r="F98" s="117"/>
      <c r="G98" s="155"/>
      <c r="H98" s="156">
        <f t="shared" si="43"/>
        <v>221.61944026482095</v>
      </c>
      <c r="I98" s="154">
        <f t="shared" si="44"/>
        <v>3682207</v>
      </c>
      <c r="J98" s="104">
        <v>8601</v>
      </c>
      <c r="K98" s="118">
        <f t="shared" si="47"/>
        <v>22855</v>
      </c>
      <c r="L98" s="119">
        <v>13477</v>
      </c>
      <c r="M98" s="114">
        <v>17976</v>
      </c>
      <c r="N98" s="114">
        <f t="shared" si="48"/>
        <v>3</v>
      </c>
    </row>
    <row r="99" spans="1:14" ht="16.5" customHeight="1" x14ac:dyDescent="0.25">
      <c r="A99" s="169" t="s">
        <v>88</v>
      </c>
      <c r="B99" s="116">
        <v>4661</v>
      </c>
      <c r="C99" s="163">
        <v>9534</v>
      </c>
      <c r="D99" s="116">
        <v>1081192</v>
      </c>
      <c r="E99" s="113"/>
      <c r="F99" s="117"/>
      <c r="G99" s="155"/>
      <c r="H99" s="156">
        <f t="shared" si="43"/>
        <v>231.96567260244584</v>
      </c>
      <c r="I99" s="154">
        <f t="shared" si="44"/>
        <v>1081192</v>
      </c>
      <c r="J99" s="104">
        <v>2658</v>
      </c>
      <c r="K99" s="118">
        <f t="shared" si="47"/>
        <v>6876</v>
      </c>
      <c r="L99" s="119">
        <v>4310</v>
      </c>
      <c r="M99" s="114">
        <v>5224</v>
      </c>
      <c r="N99" s="114">
        <f t="shared" si="48"/>
        <v>0</v>
      </c>
    </row>
    <row r="100" spans="1:14" ht="18.75" thickBot="1" x14ac:dyDescent="0.3">
      <c r="A100" s="67" t="s">
        <v>89</v>
      </c>
      <c r="B100" s="157">
        <v>6923</v>
      </c>
      <c r="C100" s="164">
        <v>13808</v>
      </c>
      <c r="D100" s="157">
        <v>1589923</v>
      </c>
      <c r="E100" s="159"/>
      <c r="F100" s="144"/>
      <c r="G100" s="184"/>
      <c r="H100" s="156">
        <f t="shared" si="43"/>
        <v>229.6580962010689</v>
      </c>
      <c r="I100" s="154">
        <f t="shared" si="44"/>
        <v>1589923</v>
      </c>
      <c r="J100" s="124">
        <v>3771</v>
      </c>
      <c r="K100" s="118">
        <f t="shared" si="47"/>
        <v>10037</v>
      </c>
      <c r="L100" s="119">
        <v>6229</v>
      </c>
      <c r="M100" s="114">
        <v>7579</v>
      </c>
      <c r="N100" s="114">
        <f t="shared" si="48"/>
        <v>0</v>
      </c>
    </row>
    <row r="101" spans="1:14" ht="18.75" thickBot="1" x14ac:dyDescent="0.3">
      <c r="A101" s="84" t="s">
        <v>48</v>
      </c>
      <c r="B101" s="131">
        <f>SUM(B92:B100)</f>
        <v>55789</v>
      </c>
      <c r="C101" s="131">
        <f t="shared" ref="C101:G101" si="49">SUM(C92:C100)</f>
        <v>109756</v>
      </c>
      <c r="D101" s="131">
        <f t="shared" si="49"/>
        <v>29103367</v>
      </c>
      <c r="E101" s="131">
        <f t="shared" si="49"/>
        <v>0</v>
      </c>
      <c r="F101" s="131">
        <f t="shared" si="49"/>
        <v>0</v>
      </c>
      <c r="G101" s="131">
        <f t="shared" si="49"/>
        <v>0</v>
      </c>
      <c r="H101" s="90">
        <f t="shared" si="43"/>
        <v>521.66855473301189</v>
      </c>
      <c r="I101" s="132">
        <f>SUM(I92:I100)</f>
        <v>29103367</v>
      </c>
      <c r="J101" s="89">
        <f t="shared" ref="J101:N101" si="50">SUM(J92:J100)</f>
        <v>29339</v>
      </c>
      <c r="K101" s="90">
        <f t="shared" si="50"/>
        <v>80417</v>
      </c>
      <c r="L101" s="91">
        <f t="shared" si="50"/>
        <v>48696</v>
      </c>
      <c r="M101" s="92">
        <f t="shared" si="50"/>
        <v>61052</v>
      </c>
      <c r="N101" s="92">
        <f t="shared" si="50"/>
        <v>8</v>
      </c>
    </row>
    <row r="102" spans="1:14" ht="18.75" thickBot="1" x14ac:dyDescent="0.3">
      <c r="A102" s="146"/>
      <c r="B102" s="147"/>
      <c r="C102" s="147"/>
      <c r="D102" s="147"/>
      <c r="E102" s="147"/>
      <c r="F102" s="147"/>
      <c r="G102" s="147"/>
      <c r="H102" s="148"/>
      <c r="I102" s="147"/>
      <c r="J102" s="81"/>
      <c r="K102" s="81"/>
      <c r="L102" s="81"/>
      <c r="M102" s="137"/>
      <c r="N102" s="137"/>
    </row>
    <row r="103" spans="1:14" ht="18.75" thickBot="1" x14ac:dyDescent="0.3">
      <c r="A103" s="96" t="s">
        <v>90</v>
      </c>
      <c r="B103" s="138"/>
      <c r="C103" s="138"/>
      <c r="D103" s="138"/>
      <c r="E103" s="139"/>
      <c r="F103" s="140"/>
      <c r="G103" s="138"/>
      <c r="H103" s="138"/>
      <c r="I103" s="140"/>
      <c r="J103" s="138"/>
      <c r="K103" s="138"/>
      <c r="L103" s="139"/>
      <c r="M103" s="138"/>
      <c r="N103" s="138"/>
    </row>
    <row r="104" spans="1:14" ht="18" x14ac:dyDescent="0.25">
      <c r="A104" s="170" t="s">
        <v>91</v>
      </c>
      <c r="B104" s="171">
        <v>4004</v>
      </c>
      <c r="C104" s="172">
        <v>9019</v>
      </c>
      <c r="D104" s="171">
        <v>1047361</v>
      </c>
      <c r="E104" s="173"/>
      <c r="F104" s="174"/>
      <c r="G104" s="167"/>
      <c r="H104" s="153">
        <f t="shared" ref="H104:H118" si="51">D104/B104</f>
        <v>261.57867132867131</v>
      </c>
      <c r="I104" s="154">
        <f>SUM(D104:G104)</f>
        <v>1047361</v>
      </c>
      <c r="J104" s="102">
        <v>2543</v>
      </c>
      <c r="K104" s="103">
        <f>C104-J104</f>
        <v>6476</v>
      </c>
      <c r="L104" s="64">
        <v>4195</v>
      </c>
      <c r="M104" s="109">
        <v>4823</v>
      </c>
      <c r="N104" s="109">
        <f>C104-(L104+M104)</f>
        <v>1</v>
      </c>
    </row>
    <row r="105" spans="1:14" ht="18" x14ac:dyDescent="0.25">
      <c r="A105" s="175" t="s">
        <v>92</v>
      </c>
      <c r="B105" s="116">
        <v>5678</v>
      </c>
      <c r="C105" s="117">
        <v>10975</v>
      </c>
      <c r="D105" s="116">
        <v>1259453</v>
      </c>
      <c r="E105" s="113"/>
      <c r="F105" s="117"/>
      <c r="G105" s="155"/>
      <c r="H105" s="156">
        <f t="shared" si="51"/>
        <v>221.81278619232123</v>
      </c>
      <c r="I105" s="154">
        <f t="shared" ref="I105:I117" si="52">SUM(D105:G105)</f>
        <v>1259453</v>
      </c>
      <c r="J105" s="104">
        <v>2981</v>
      </c>
      <c r="K105" s="118">
        <f>C105-J105</f>
        <v>7994</v>
      </c>
      <c r="L105" s="119">
        <v>4948</v>
      </c>
      <c r="M105" s="114">
        <v>6026</v>
      </c>
      <c r="N105" s="114">
        <f>C105-(L105+M105)</f>
        <v>1</v>
      </c>
    </row>
    <row r="106" spans="1:14" ht="18" x14ac:dyDescent="0.25">
      <c r="A106" s="175" t="s">
        <v>93</v>
      </c>
      <c r="B106" s="111">
        <v>888</v>
      </c>
      <c r="C106" s="162">
        <v>1845</v>
      </c>
      <c r="D106" s="111">
        <v>222294</v>
      </c>
      <c r="E106" s="108"/>
      <c r="F106" s="112"/>
      <c r="G106" s="154"/>
      <c r="H106" s="156">
        <f t="shared" si="51"/>
        <v>250.33108108108109</v>
      </c>
      <c r="I106" s="154">
        <f t="shared" si="52"/>
        <v>222294</v>
      </c>
      <c r="J106" s="104">
        <v>422</v>
      </c>
      <c r="K106" s="118">
        <f t="shared" ref="K106:K107" si="53">C106-J106</f>
        <v>1423</v>
      </c>
      <c r="L106" s="119">
        <v>922</v>
      </c>
      <c r="M106" s="114">
        <v>923</v>
      </c>
      <c r="N106" s="114">
        <f t="shared" ref="N106:N107" si="54">C106-(L106+M106)</f>
        <v>0</v>
      </c>
    </row>
    <row r="107" spans="1:14" ht="18" x14ac:dyDescent="0.25">
      <c r="A107" s="175" t="s">
        <v>94</v>
      </c>
      <c r="B107" s="116">
        <v>7744</v>
      </c>
      <c r="C107" s="163">
        <v>15801</v>
      </c>
      <c r="D107" s="116">
        <v>1815273</v>
      </c>
      <c r="E107" s="113"/>
      <c r="F107" s="117"/>
      <c r="G107" s="155"/>
      <c r="H107" s="156">
        <f t="shared" si="51"/>
        <v>234.41025309917356</v>
      </c>
      <c r="I107" s="154">
        <f t="shared" si="52"/>
        <v>1815273</v>
      </c>
      <c r="J107" s="104">
        <v>4499</v>
      </c>
      <c r="K107" s="118">
        <f t="shared" si="53"/>
        <v>11302</v>
      </c>
      <c r="L107" s="119">
        <v>7075</v>
      </c>
      <c r="M107" s="114">
        <v>8720</v>
      </c>
      <c r="N107" s="114">
        <f t="shared" si="54"/>
        <v>6</v>
      </c>
    </row>
    <row r="108" spans="1:14" ht="18" x14ac:dyDescent="0.25">
      <c r="A108" s="67" t="s">
        <v>95</v>
      </c>
      <c r="B108" s="116">
        <v>4900</v>
      </c>
      <c r="C108" s="163">
        <v>10175</v>
      </c>
      <c r="D108" s="116">
        <v>1182199</v>
      </c>
      <c r="E108" s="113"/>
      <c r="F108" s="117"/>
      <c r="G108" s="155"/>
      <c r="H108" s="156">
        <f t="shared" si="51"/>
        <v>241.26510204081632</v>
      </c>
      <c r="I108" s="154">
        <f t="shared" si="52"/>
        <v>1182199</v>
      </c>
      <c r="J108" s="104">
        <v>2911</v>
      </c>
      <c r="K108" s="118">
        <f t="shared" ref="K108:K117" si="55">C108-J108</f>
        <v>7264</v>
      </c>
      <c r="L108" s="119">
        <v>4600</v>
      </c>
      <c r="M108" s="114">
        <v>5574</v>
      </c>
      <c r="N108" s="114">
        <f t="shared" ref="N108:N117" si="56">C108-(L108+M108)</f>
        <v>1</v>
      </c>
    </row>
    <row r="109" spans="1:14" ht="18" x14ac:dyDescent="0.25">
      <c r="A109" s="67" t="s">
        <v>96</v>
      </c>
      <c r="B109" s="116">
        <v>3747</v>
      </c>
      <c r="C109" s="163">
        <v>8133</v>
      </c>
      <c r="D109" s="116">
        <v>946367</v>
      </c>
      <c r="E109" s="113"/>
      <c r="F109" s="117"/>
      <c r="G109" s="155"/>
      <c r="H109" s="156">
        <f t="shared" si="51"/>
        <v>252.56658660261542</v>
      </c>
      <c r="I109" s="154">
        <f t="shared" si="52"/>
        <v>946367</v>
      </c>
      <c r="J109" s="104">
        <v>2297</v>
      </c>
      <c r="K109" s="118">
        <f t="shared" si="55"/>
        <v>5836</v>
      </c>
      <c r="L109" s="119">
        <v>3927</v>
      </c>
      <c r="M109" s="114">
        <v>4203</v>
      </c>
      <c r="N109" s="114">
        <f t="shared" si="56"/>
        <v>3</v>
      </c>
    </row>
    <row r="110" spans="1:14" ht="18" x14ac:dyDescent="0.25">
      <c r="A110" s="67" t="s">
        <v>97</v>
      </c>
      <c r="B110" s="116">
        <v>9019</v>
      </c>
      <c r="C110" s="163">
        <v>19020</v>
      </c>
      <c r="D110" s="116">
        <v>2170462</v>
      </c>
      <c r="E110" s="113"/>
      <c r="F110" s="117"/>
      <c r="G110" s="155"/>
      <c r="H110" s="156">
        <f t="shared" si="51"/>
        <v>240.65439627453154</v>
      </c>
      <c r="I110" s="154">
        <f t="shared" si="52"/>
        <v>2170462</v>
      </c>
      <c r="J110" s="104">
        <v>5387</v>
      </c>
      <c r="K110" s="118">
        <f t="shared" si="55"/>
        <v>13633</v>
      </c>
      <c r="L110" s="119">
        <v>8436</v>
      </c>
      <c r="M110" s="114">
        <v>10582</v>
      </c>
      <c r="N110" s="114">
        <f t="shared" si="56"/>
        <v>2</v>
      </c>
    </row>
    <row r="111" spans="1:14" ht="18" x14ac:dyDescent="0.25">
      <c r="A111" s="67" t="s">
        <v>98</v>
      </c>
      <c r="B111" s="116">
        <v>5913</v>
      </c>
      <c r="C111" s="163">
        <v>12619</v>
      </c>
      <c r="D111" s="116">
        <v>1442880</v>
      </c>
      <c r="E111" s="113"/>
      <c r="F111" s="117"/>
      <c r="G111" s="155"/>
      <c r="H111" s="156">
        <f t="shared" si="51"/>
        <v>244.01826484018264</v>
      </c>
      <c r="I111" s="154">
        <f t="shared" si="52"/>
        <v>1442880</v>
      </c>
      <c r="J111" s="104">
        <v>3453</v>
      </c>
      <c r="K111" s="118">
        <f t="shared" si="55"/>
        <v>9166</v>
      </c>
      <c r="L111" s="119">
        <v>6078</v>
      </c>
      <c r="M111" s="114">
        <v>6540</v>
      </c>
      <c r="N111" s="114">
        <f t="shared" si="56"/>
        <v>1</v>
      </c>
    </row>
    <row r="112" spans="1:14" ht="18" x14ac:dyDescent="0.25">
      <c r="A112" s="67" t="s">
        <v>99</v>
      </c>
      <c r="B112" s="116">
        <v>5395</v>
      </c>
      <c r="C112" s="163">
        <v>11669</v>
      </c>
      <c r="D112" s="116">
        <v>1337667</v>
      </c>
      <c r="E112" s="113"/>
      <c r="F112" s="117"/>
      <c r="G112" s="155"/>
      <c r="H112" s="156">
        <f t="shared" si="51"/>
        <v>247.94569045412419</v>
      </c>
      <c r="I112" s="154">
        <f t="shared" si="52"/>
        <v>1337667</v>
      </c>
      <c r="J112" s="104">
        <v>3668</v>
      </c>
      <c r="K112" s="118">
        <f t="shared" si="55"/>
        <v>8001</v>
      </c>
      <c r="L112" s="119">
        <v>5271</v>
      </c>
      <c r="M112" s="114">
        <v>6392</v>
      </c>
      <c r="N112" s="114">
        <f t="shared" si="56"/>
        <v>6</v>
      </c>
    </row>
    <row r="113" spans="1:14" ht="18" x14ac:dyDescent="0.25">
      <c r="A113" s="67" t="s">
        <v>100</v>
      </c>
      <c r="B113" s="116">
        <v>7877</v>
      </c>
      <c r="C113" s="163">
        <v>15203</v>
      </c>
      <c r="D113" s="116">
        <v>1772846</v>
      </c>
      <c r="E113" s="113"/>
      <c r="F113" s="117"/>
      <c r="G113" s="155"/>
      <c r="H113" s="156">
        <f t="shared" si="51"/>
        <v>225.0661419322077</v>
      </c>
      <c r="I113" s="154">
        <f t="shared" si="52"/>
        <v>1772846</v>
      </c>
      <c r="J113" s="104">
        <v>4553</v>
      </c>
      <c r="K113" s="118">
        <f t="shared" si="55"/>
        <v>10650</v>
      </c>
      <c r="L113" s="119">
        <v>6381</v>
      </c>
      <c r="M113" s="114">
        <v>8821</v>
      </c>
      <c r="N113" s="114">
        <f t="shared" si="56"/>
        <v>1</v>
      </c>
    </row>
    <row r="114" spans="1:14" ht="18" x14ac:dyDescent="0.25">
      <c r="A114" s="67" t="s">
        <v>101</v>
      </c>
      <c r="B114" s="116">
        <v>8892</v>
      </c>
      <c r="C114" s="163">
        <v>19074</v>
      </c>
      <c r="D114" s="116">
        <v>2192013</v>
      </c>
      <c r="E114" s="113"/>
      <c r="F114" s="117"/>
      <c r="G114" s="155"/>
      <c r="H114" s="156">
        <f t="shared" si="51"/>
        <v>246.51518218623482</v>
      </c>
      <c r="I114" s="154">
        <f t="shared" si="52"/>
        <v>2192013</v>
      </c>
      <c r="J114" s="104">
        <v>5909</v>
      </c>
      <c r="K114" s="118">
        <f t="shared" si="55"/>
        <v>13165</v>
      </c>
      <c r="L114" s="119">
        <v>8271</v>
      </c>
      <c r="M114" s="114">
        <v>10798</v>
      </c>
      <c r="N114" s="114">
        <f t="shared" si="56"/>
        <v>5</v>
      </c>
    </row>
    <row r="115" spans="1:14" ht="18" x14ac:dyDescent="0.25">
      <c r="A115" s="67" t="s">
        <v>102</v>
      </c>
      <c r="B115" s="116">
        <v>16922</v>
      </c>
      <c r="C115" s="163">
        <v>34534</v>
      </c>
      <c r="D115" s="116">
        <v>4036119</v>
      </c>
      <c r="E115" s="113"/>
      <c r="F115" s="117"/>
      <c r="G115" s="155"/>
      <c r="H115" s="156">
        <f t="shared" si="51"/>
        <v>238.51311901666469</v>
      </c>
      <c r="I115" s="154">
        <f t="shared" si="52"/>
        <v>4036119</v>
      </c>
      <c r="J115" s="104">
        <v>10523</v>
      </c>
      <c r="K115" s="118">
        <f t="shared" si="55"/>
        <v>24011</v>
      </c>
      <c r="L115" s="119">
        <v>14955</v>
      </c>
      <c r="M115" s="114">
        <v>19575</v>
      </c>
      <c r="N115" s="114">
        <f t="shared" si="56"/>
        <v>4</v>
      </c>
    </row>
    <row r="116" spans="1:14" ht="18" x14ac:dyDescent="0.25">
      <c r="A116" s="67" t="s">
        <v>103</v>
      </c>
      <c r="B116" s="116">
        <v>5762</v>
      </c>
      <c r="C116" s="163">
        <v>12381</v>
      </c>
      <c r="D116" s="116">
        <v>1430365</v>
      </c>
      <c r="E116" s="113"/>
      <c r="F116" s="117"/>
      <c r="G116" s="155"/>
      <c r="H116" s="156">
        <f t="shared" si="51"/>
        <v>248.24106213120444</v>
      </c>
      <c r="I116" s="154">
        <f t="shared" si="52"/>
        <v>1430365</v>
      </c>
      <c r="J116" s="104">
        <v>3465</v>
      </c>
      <c r="K116" s="118">
        <f t="shared" si="55"/>
        <v>8916</v>
      </c>
      <c r="L116" s="119">
        <v>5675</v>
      </c>
      <c r="M116" s="114">
        <v>6704</v>
      </c>
      <c r="N116" s="114">
        <f t="shared" si="56"/>
        <v>2</v>
      </c>
    </row>
    <row r="117" spans="1:14" ht="18.75" thickBot="1" x14ac:dyDescent="0.3">
      <c r="A117" s="67" t="s">
        <v>104</v>
      </c>
      <c r="B117" s="157">
        <v>8738</v>
      </c>
      <c r="C117" s="164">
        <v>17491</v>
      </c>
      <c r="D117" s="157">
        <v>2027489</v>
      </c>
      <c r="E117" s="159"/>
      <c r="F117" s="144"/>
      <c r="G117" s="184"/>
      <c r="H117" s="156">
        <f t="shared" si="51"/>
        <v>232.03124284733349</v>
      </c>
      <c r="I117" s="154">
        <f t="shared" si="52"/>
        <v>2027489</v>
      </c>
      <c r="J117" s="124">
        <v>4544</v>
      </c>
      <c r="K117" s="118">
        <f t="shared" si="55"/>
        <v>12947</v>
      </c>
      <c r="L117" s="119">
        <v>7861</v>
      </c>
      <c r="M117" s="114">
        <v>9630</v>
      </c>
      <c r="N117" s="114">
        <f t="shared" si="56"/>
        <v>0</v>
      </c>
    </row>
    <row r="118" spans="1:14" ht="18.75" thickBot="1" x14ac:dyDescent="0.3">
      <c r="A118" s="84" t="s">
        <v>48</v>
      </c>
      <c r="B118" s="131">
        <f>SUM(B104:B117)</f>
        <v>95479</v>
      </c>
      <c r="C118" s="131">
        <f t="shared" ref="C118:G118" si="57">SUM(C104:C117)</f>
        <v>197939</v>
      </c>
      <c r="D118" s="131">
        <f t="shared" si="57"/>
        <v>22882788</v>
      </c>
      <c r="E118" s="131">
        <f t="shared" si="57"/>
        <v>0</v>
      </c>
      <c r="F118" s="131">
        <f t="shared" si="57"/>
        <v>0</v>
      </c>
      <c r="G118" s="131">
        <f t="shared" si="57"/>
        <v>0</v>
      </c>
      <c r="H118" s="90">
        <f t="shared" si="51"/>
        <v>239.66304632432264</v>
      </c>
      <c r="I118" s="132">
        <f t="shared" ref="I118:N118" si="58">SUM(I104:I117)</f>
        <v>22882788</v>
      </c>
      <c r="J118" s="89">
        <f t="shared" si="58"/>
        <v>57155</v>
      </c>
      <c r="K118" s="89">
        <f t="shared" si="58"/>
        <v>140784</v>
      </c>
      <c r="L118" s="91">
        <f t="shared" si="58"/>
        <v>88595</v>
      </c>
      <c r="M118" s="92">
        <f t="shared" si="58"/>
        <v>109311</v>
      </c>
      <c r="N118" s="92">
        <f t="shared" si="58"/>
        <v>33</v>
      </c>
    </row>
    <row r="119" spans="1:14" ht="18.75" thickBot="1" x14ac:dyDescent="0.3">
      <c r="A119" s="146"/>
      <c r="B119" s="147"/>
      <c r="C119" s="147"/>
      <c r="D119" s="147"/>
      <c r="E119" s="147"/>
      <c r="F119" s="147"/>
      <c r="G119" s="147"/>
      <c r="H119" s="148"/>
      <c r="I119" s="147"/>
      <c r="J119" s="81"/>
      <c r="K119" s="81"/>
      <c r="L119" s="81"/>
      <c r="M119" s="137"/>
      <c r="N119" s="137"/>
    </row>
    <row r="120" spans="1:14" ht="18.75" thickBot="1" x14ac:dyDescent="0.3">
      <c r="A120" s="46" t="s">
        <v>105</v>
      </c>
      <c r="B120" s="139"/>
      <c r="C120" s="138"/>
      <c r="D120" s="138"/>
      <c r="E120" s="139"/>
      <c r="F120" s="140"/>
      <c r="G120" s="138"/>
      <c r="H120" s="138"/>
      <c r="I120" s="140"/>
      <c r="J120" s="138"/>
      <c r="K120" s="138"/>
      <c r="L120" s="139"/>
      <c r="M120" s="138"/>
      <c r="N120" s="138"/>
    </row>
    <row r="121" spans="1:14" ht="18" x14ac:dyDescent="0.25">
      <c r="A121" s="54" t="s">
        <v>106</v>
      </c>
      <c r="B121" s="151">
        <v>1737</v>
      </c>
      <c r="C121" s="176">
        <v>3676</v>
      </c>
      <c r="D121" s="176">
        <v>428936</v>
      </c>
      <c r="E121" s="108"/>
      <c r="F121" s="112"/>
      <c r="G121" s="154"/>
      <c r="H121" s="153">
        <f t="shared" ref="H121:H129" si="59">D121/B121</f>
        <v>246.94070236039147</v>
      </c>
      <c r="I121" s="154">
        <f>SUM(D121:F121)</f>
        <v>428936</v>
      </c>
      <c r="J121" s="102">
        <v>1361</v>
      </c>
      <c r="K121" s="103">
        <f>C121-J121</f>
        <v>2315</v>
      </c>
      <c r="L121" s="64">
        <v>1560</v>
      </c>
      <c r="M121" s="109">
        <v>2116</v>
      </c>
      <c r="N121" s="109">
        <f>C121-(L121+M121)</f>
        <v>0</v>
      </c>
    </row>
    <row r="122" spans="1:14" ht="18" x14ac:dyDescent="0.25">
      <c r="A122" s="67" t="s">
        <v>107</v>
      </c>
      <c r="B122" s="111">
        <v>9627</v>
      </c>
      <c r="C122" s="162">
        <v>18349</v>
      </c>
      <c r="D122" s="111">
        <v>2131019</v>
      </c>
      <c r="E122" s="108"/>
      <c r="F122" s="112"/>
      <c r="G122" s="154"/>
      <c r="H122" s="156">
        <f t="shared" si="59"/>
        <v>221.35857484159135</v>
      </c>
      <c r="I122" s="154">
        <f t="shared" ref="I122:I128" si="60">SUM(D122:F122)</f>
        <v>2131019</v>
      </c>
      <c r="J122" s="104">
        <v>5615</v>
      </c>
      <c r="K122" s="118">
        <f>C122-J122</f>
        <v>12734</v>
      </c>
      <c r="L122" s="64">
        <v>7633</v>
      </c>
      <c r="M122" s="109">
        <v>10716</v>
      </c>
      <c r="N122" s="109">
        <f>C122-(L122+M122)</f>
        <v>0</v>
      </c>
    </row>
    <row r="123" spans="1:14" ht="18" x14ac:dyDescent="0.25">
      <c r="A123" s="67" t="s">
        <v>108</v>
      </c>
      <c r="B123" s="116">
        <v>1546</v>
      </c>
      <c r="C123" s="163">
        <v>3021</v>
      </c>
      <c r="D123" s="116">
        <v>347377</v>
      </c>
      <c r="E123" s="113"/>
      <c r="F123" s="117"/>
      <c r="G123" s="155"/>
      <c r="H123" s="156">
        <f t="shared" si="59"/>
        <v>224.69404915912031</v>
      </c>
      <c r="I123" s="154">
        <f t="shared" si="60"/>
        <v>347377</v>
      </c>
      <c r="J123" s="104">
        <v>947</v>
      </c>
      <c r="K123" s="118">
        <f t="shared" ref="K123:K124" si="61">C123-J123</f>
        <v>2074</v>
      </c>
      <c r="L123" s="64">
        <v>1255</v>
      </c>
      <c r="M123" s="109">
        <v>1765</v>
      </c>
      <c r="N123" s="109">
        <f t="shared" ref="N123:N124" si="62">C123-(L123+M123)</f>
        <v>1</v>
      </c>
    </row>
    <row r="124" spans="1:14" ht="18" x14ac:dyDescent="0.25">
      <c r="A124" s="67" t="s">
        <v>109</v>
      </c>
      <c r="B124" s="116">
        <v>8368</v>
      </c>
      <c r="C124" s="163">
        <v>14182</v>
      </c>
      <c r="D124" s="116">
        <v>1659113</v>
      </c>
      <c r="E124" s="113"/>
      <c r="F124" s="117"/>
      <c r="G124" s="155"/>
      <c r="H124" s="156">
        <f t="shared" si="59"/>
        <v>198.2687619502868</v>
      </c>
      <c r="I124" s="154">
        <f t="shared" si="60"/>
        <v>1659113</v>
      </c>
      <c r="J124" s="104">
        <v>3940</v>
      </c>
      <c r="K124" s="118">
        <f t="shared" si="61"/>
        <v>10242</v>
      </c>
      <c r="L124" s="119">
        <v>5860</v>
      </c>
      <c r="M124" s="114">
        <v>8322</v>
      </c>
      <c r="N124" s="114">
        <f t="shared" si="62"/>
        <v>0</v>
      </c>
    </row>
    <row r="125" spans="1:14" ht="18" x14ac:dyDescent="0.25">
      <c r="A125" s="67" t="s">
        <v>110</v>
      </c>
      <c r="B125" s="116">
        <v>11211</v>
      </c>
      <c r="C125" s="163">
        <v>22861</v>
      </c>
      <c r="D125" s="116">
        <v>2651417</v>
      </c>
      <c r="E125" s="113"/>
      <c r="F125" s="117"/>
      <c r="G125" s="155"/>
      <c r="H125" s="156">
        <f t="shared" si="59"/>
        <v>236.50138257068951</v>
      </c>
      <c r="I125" s="154">
        <f t="shared" si="60"/>
        <v>2651417</v>
      </c>
      <c r="J125" s="104">
        <v>8062</v>
      </c>
      <c r="K125" s="118">
        <f t="shared" ref="K125:K128" si="63">C125-J125</f>
        <v>14799</v>
      </c>
      <c r="L125" s="119">
        <v>8943</v>
      </c>
      <c r="M125" s="114">
        <v>13914</v>
      </c>
      <c r="N125" s="114">
        <f t="shared" ref="N125:N128" si="64">C125-(L125+M125)</f>
        <v>4</v>
      </c>
    </row>
    <row r="126" spans="1:14" ht="18" x14ac:dyDescent="0.25">
      <c r="A126" s="67" t="s">
        <v>111</v>
      </c>
      <c r="B126" s="116">
        <v>9697</v>
      </c>
      <c r="C126" s="163">
        <v>19194</v>
      </c>
      <c r="D126" s="116">
        <v>2202363</v>
      </c>
      <c r="E126" s="113"/>
      <c r="F126" s="117"/>
      <c r="G126" s="155"/>
      <c r="H126" s="156">
        <f t="shared" si="59"/>
        <v>227.11797463132928</v>
      </c>
      <c r="I126" s="154">
        <f t="shared" si="60"/>
        <v>2202363</v>
      </c>
      <c r="J126" s="104">
        <v>6848</v>
      </c>
      <c r="K126" s="118">
        <f t="shared" si="63"/>
        <v>12346</v>
      </c>
      <c r="L126" s="119">
        <v>7360</v>
      </c>
      <c r="M126" s="114">
        <v>11830</v>
      </c>
      <c r="N126" s="114">
        <f t="shared" si="64"/>
        <v>4</v>
      </c>
    </row>
    <row r="127" spans="1:14" ht="18" x14ac:dyDescent="0.25">
      <c r="A127" s="67" t="s">
        <v>112</v>
      </c>
      <c r="B127" s="116">
        <v>7715</v>
      </c>
      <c r="C127" s="163">
        <v>15814</v>
      </c>
      <c r="D127" s="116">
        <v>1845414</v>
      </c>
      <c r="E127" s="113"/>
      <c r="F127" s="117"/>
      <c r="G127" s="155"/>
      <c r="H127" s="156">
        <f t="shared" si="59"/>
        <v>239.19818535320803</v>
      </c>
      <c r="I127" s="154">
        <f t="shared" si="60"/>
        <v>1845414</v>
      </c>
      <c r="J127" s="104">
        <v>5685</v>
      </c>
      <c r="K127" s="118">
        <f t="shared" si="63"/>
        <v>10129</v>
      </c>
      <c r="L127" s="119">
        <v>6245</v>
      </c>
      <c r="M127" s="114">
        <v>9566</v>
      </c>
      <c r="N127" s="114">
        <f t="shared" si="64"/>
        <v>3</v>
      </c>
    </row>
    <row r="128" spans="1:14" ht="16.5" customHeight="1" thickBot="1" x14ac:dyDescent="0.3">
      <c r="A128" s="169" t="s">
        <v>113</v>
      </c>
      <c r="B128" s="157">
        <v>14466</v>
      </c>
      <c r="C128" s="164">
        <v>27226</v>
      </c>
      <c r="D128" s="157">
        <v>3148953</v>
      </c>
      <c r="E128" s="159"/>
      <c r="F128" s="144"/>
      <c r="G128" s="184"/>
      <c r="H128" s="156">
        <f t="shared" si="59"/>
        <v>217.67959352965573</v>
      </c>
      <c r="I128" s="154">
        <f t="shared" si="60"/>
        <v>3148953</v>
      </c>
      <c r="J128" s="124">
        <v>9121</v>
      </c>
      <c r="K128" s="118">
        <f t="shared" si="63"/>
        <v>18105</v>
      </c>
      <c r="L128" s="119">
        <v>10718</v>
      </c>
      <c r="M128" s="114">
        <v>16507</v>
      </c>
      <c r="N128" s="114">
        <f t="shared" si="64"/>
        <v>1</v>
      </c>
    </row>
    <row r="129" spans="1:14" ht="18.75" thickBot="1" x14ac:dyDescent="0.3">
      <c r="A129" s="84" t="s">
        <v>48</v>
      </c>
      <c r="B129" s="131">
        <f t="shared" ref="B129:G129" si="65">SUM(B121:B128)</f>
        <v>64367</v>
      </c>
      <c r="C129" s="131">
        <f t="shared" si="65"/>
        <v>124323</v>
      </c>
      <c r="D129" s="131">
        <f t="shared" si="65"/>
        <v>14414592</v>
      </c>
      <c r="E129" s="131">
        <f t="shared" si="65"/>
        <v>0</v>
      </c>
      <c r="F129" s="131">
        <f t="shared" si="65"/>
        <v>0</v>
      </c>
      <c r="G129" s="131">
        <f t="shared" si="65"/>
        <v>0</v>
      </c>
      <c r="H129" s="90">
        <f t="shared" si="59"/>
        <v>223.94382214488792</v>
      </c>
      <c r="I129" s="132">
        <f t="shared" ref="I129:N129" si="66">SUM(I121:I128)</f>
        <v>14414592</v>
      </c>
      <c r="J129" s="89">
        <f t="shared" si="66"/>
        <v>41579</v>
      </c>
      <c r="K129" s="89">
        <f t="shared" si="66"/>
        <v>82744</v>
      </c>
      <c r="L129" s="91">
        <f t="shared" si="66"/>
        <v>49574</v>
      </c>
      <c r="M129" s="92">
        <f t="shared" si="66"/>
        <v>74736</v>
      </c>
      <c r="N129" s="92">
        <f t="shared" si="66"/>
        <v>13</v>
      </c>
    </row>
    <row r="130" spans="1:14" ht="18.75" thickBot="1" x14ac:dyDescent="0.3">
      <c r="A130" s="146"/>
      <c r="B130" s="147"/>
      <c r="C130" s="147"/>
      <c r="D130" s="147"/>
      <c r="E130" s="147"/>
      <c r="F130" s="147"/>
      <c r="G130" s="147"/>
      <c r="H130" s="148"/>
      <c r="I130" s="147"/>
      <c r="J130" s="81"/>
      <c r="K130" s="81"/>
      <c r="L130" s="81"/>
      <c r="M130" s="137"/>
      <c r="N130" s="137"/>
    </row>
    <row r="131" spans="1:14" ht="18.75" thickBot="1" x14ac:dyDescent="0.3">
      <c r="A131" s="177" t="s">
        <v>114</v>
      </c>
      <c r="B131" s="133">
        <f t="shared" ref="B131:J131" si="67">SUM(B129+B118+B101+B89+B76+B67+B57+B47+B32+B16)</f>
        <v>669610</v>
      </c>
      <c r="C131" s="133">
        <f t="shared" si="67"/>
        <v>1325951</v>
      </c>
      <c r="D131" s="133">
        <f t="shared" si="67"/>
        <v>169481843</v>
      </c>
      <c r="E131" s="133">
        <f t="shared" si="67"/>
        <v>0</v>
      </c>
      <c r="F131" s="133">
        <f t="shared" si="67"/>
        <v>0</v>
      </c>
      <c r="G131" s="133">
        <f t="shared" si="67"/>
        <v>0</v>
      </c>
      <c r="H131" s="133">
        <f>D131/B131</f>
        <v>253.10530458027807</v>
      </c>
      <c r="I131" s="132">
        <f t="shared" si="67"/>
        <v>169481843</v>
      </c>
      <c r="J131" s="131">
        <f t="shared" si="67"/>
        <v>385195</v>
      </c>
      <c r="K131" s="178">
        <f>SUM(K129=K118=K101=K89=K76=K67=K57=K47=K32=K16)</f>
        <v>0</v>
      </c>
      <c r="L131" s="179">
        <f>SUM(L129+L118+L101+L89+L76+L67+L57+L47+L32+L16)</f>
        <v>577354</v>
      </c>
      <c r="M131" s="136">
        <f>SUM(M129+M118+M101+M89+M76+M67+M57+M47+M32+M16)</f>
        <v>748413</v>
      </c>
      <c r="N131" s="136">
        <f>SUM(N129+N118+N101+N89+N76+N67+N57+N47+N32+N16)</f>
        <v>190</v>
      </c>
    </row>
    <row r="132" spans="1:14" x14ac:dyDescent="0.2">
      <c r="K132" s="180"/>
    </row>
    <row r="134" spans="1:14" x14ac:dyDescent="0.2">
      <c r="B134" s="180"/>
      <c r="I134" s="180"/>
      <c r="K134" s="180"/>
    </row>
    <row r="135" spans="1:14" x14ac:dyDescent="0.2">
      <c r="I135" s="180"/>
    </row>
  </sheetData>
  <mergeCells count="10">
    <mergeCell ref="L4:N4"/>
    <mergeCell ref="C5:F5"/>
    <mergeCell ref="L5:N5"/>
    <mergeCell ref="L1:N1"/>
    <mergeCell ref="C2:F2"/>
    <mergeCell ref="L2:N2"/>
    <mergeCell ref="C3:F3"/>
    <mergeCell ref="L3:N3"/>
    <mergeCell ref="D1:F1"/>
    <mergeCell ref="C4:F4"/>
  </mergeCells>
  <pageMargins left="0.7" right="0.7" top="0.75" bottom="0.75" header="0.3" footer="0.3"/>
  <pageSetup scale="96" orientation="portrait" r:id="rId1"/>
  <rowBreaks count="1" manualBreakCount="1"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34"/>
  <sheetViews>
    <sheetView workbookViewId="0">
      <pane xSplit="1" ySplit="6" topLeftCell="B20" activePane="bottomRight" state="frozen"/>
      <selection pane="topRight" activeCell="B1" sqref="B1"/>
      <selection pane="bottomLeft" activeCell="A7" sqref="A7"/>
      <selection pane="bottomRight" activeCell="E25" sqref="E25:E27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5.85546875" style="33" customWidth="1"/>
    <col min="4" max="4" width="16.7109375" style="33" bestFit="1" customWidth="1"/>
    <col min="5" max="5" width="13.5703125" style="33" customWidth="1"/>
    <col min="6" max="6" width="15.7109375" style="33" bestFit="1" customWidth="1"/>
    <col min="7" max="7" width="12.42578125" style="33" customWidth="1"/>
    <col min="8" max="8" width="17" style="33" customWidth="1"/>
    <col min="9" max="9" width="11.28515625" style="33" bestFit="1" customWidth="1"/>
    <col min="10" max="10" width="15.140625" style="33" customWidth="1"/>
    <col min="11" max="11" width="12.85546875" style="33" bestFit="1" customWidth="1"/>
    <col min="12" max="12" width="12" style="33" customWidth="1"/>
    <col min="13" max="249" width="9.140625" style="33"/>
    <col min="250" max="250" width="18.7109375" style="33" bestFit="1" customWidth="1"/>
    <col min="251" max="251" width="9.140625" style="33"/>
    <col min="252" max="252" width="10.28515625" style="33" customWidth="1"/>
    <col min="253" max="253" width="12.7109375" style="33" bestFit="1" customWidth="1"/>
    <col min="254" max="254" width="10.85546875" style="33" customWidth="1"/>
    <col min="255" max="255" width="19.140625" style="33" bestFit="1" customWidth="1"/>
    <col min="256" max="256" width="9.140625" style="33"/>
    <col min="257" max="257" width="9.42578125" style="33" customWidth="1"/>
    <col min="258" max="258" width="11.140625" style="33" customWidth="1"/>
    <col min="259" max="259" width="10.42578125" style="33" bestFit="1" customWidth="1"/>
    <col min="260" max="260" width="19.140625" style="33" bestFit="1" customWidth="1"/>
    <col min="261" max="261" width="9.140625" style="33"/>
    <col min="262" max="262" width="9.5703125" style="33" customWidth="1"/>
    <col min="263" max="263" width="9.140625" style="33"/>
    <col min="264" max="264" width="10.42578125" style="33" bestFit="1" customWidth="1"/>
    <col min="265" max="505" width="9.140625" style="33"/>
    <col min="506" max="506" width="18.7109375" style="33" bestFit="1" customWidth="1"/>
    <col min="507" max="507" width="9.140625" style="33"/>
    <col min="508" max="508" width="10.28515625" style="33" customWidth="1"/>
    <col min="509" max="509" width="12.7109375" style="33" bestFit="1" customWidth="1"/>
    <col min="510" max="510" width="10.85546875" style="33" customWidth="1"/>
    <col min="511" max="511" width="19.140625" style="33" bestFit="1" customWidth="1"/>
    <col min="512" max="512" width="9.140625" style="33"/>
    <col min="513" max="513" width="9.42578125" style="33" customWidth="1"/>
    <col min="514" max="514" width="11.140625" style="33" customWidth="1"/>
    <col min="515" max="515" width="10.42578125" style="33" bestFit="1" customWidth="1"/>
    <col min="516" max="516" width="19.140625" style="33" bestFit="1" customWidth="1"/>
    <col min="517" max="517" width="9.140625" style="33"/>
    <col min="518" max="518" width="9.5703125" style="33" customWidth="1"/>
    <col min="519" max="519" width="9.140625" style="33"/>
    <col min="520" max="520" width="10.42578125" style="33" bestFit="1" customWidth="1"/>
    <col min="521" max="761" width="9.140625" style="33"/>
    <col min="762" max="762" width="18.7109375" style="33" bestFit="1" customWidth="1"/>
    <col min="763" max="763" width="9.140625" style="33"/>
    <col min="764" max="764" width="10.28515625" style="33" customWidth="1"/>
    <col min="765" max="765" width="12.7109375" style="33" bestFit="1" customWidth="1"/>
    <col min="766" max="766" width="10.85546875" style="33" customWidth="1"/>
    <col min="767" max="767" width="19.140625" style="33" bestFit="1" customWidth="1"/>
    <col min="768" max="768" width="9.140625" style="33"/>
    <col min="769" max="769" width="9.42578125" style="33" customWidth="1"/>
    <col min="770" max="770" width="11.140625" style="33" customWidth="1"/>
    <col min="771" max="771" width="10.42578125" style="33" bestFit="1" customWidth="1"/>
    <col min="772" max="772" width="19.140625" style="33" bestFit="1" customWidth="1"/>
    <col min="773" max="773" width="9.140625" style="33"/>
    <col min="774" max="774" width="9.5703125" style="33" customWidth="1"/>
    <col min="775" max="775" width="9.140625" style="33"/>
    <col min="776" max="776" width="10.42578125" style="33" bestFit="1" customWidth="1"/>
    <col min="777" max="1017" width="9.140625" style="33"/>
    <col min="1018" max="1018" width="18.7109375" style="33" bestFit="1" customWidth="1"/>
    <col min="1019" max="1019" width="9.140625" style="33"/>
    <col min="1020" max="1020" width="10.28515625" style="33" customWidth="1"/>
    <col min="1021" max="1021" width="12.7109375" style="33" bestFit="1" customWidth="1"/>
    <col min="1022" max="1022" width="10.85546875" style="33" customWidth="1"/>
    <col min="1023" max="1023" width="19.140625" style="33" bestFit="1" customWidth="1"/>
    <col min="1024" max="1024" width="9.140625" style="33"/>
    <col min="1025" max="1025" width="9.42578125" style="33" customWidth="1"/>
    <col min="1026" max="1026" width="11.140625" style="33" customWidth="1"/>
    <col min="1027" max="1027" width="10.42578125" style="33" bestFit="1" customWidth="1"/>
    <col min="1028" max="1028" width="19.140625" style="33" bestFit="1" customWidth="1"/>
    <col min="1029" max="1029" width="9.140625" style="33"/>
    <col min="1030" max="1030" width="9.5703125" style="33" customWidth="1"/>
    <col min="1031" max="1031" width="9.140625" style="33"/>
    <col min="1032" max="1032" width="10.42578125" style="33" bestFit="1" customWidth="1"/>
    <col min="1033" max="1273" width="9.140625" style="33"/>
    <col min="1274" max="1274" width="18.7109375" style="33" bestFit="1" customWidth="1"/>
    <col min="1275" max="1275" width="9.140625" style="33"/>
    <col min="1276" max="1276" width="10.28515625" style="33" customWidth="1"/>
    <col min="1277" max="1277" width="12.7109375" style="33" bestFit="1" customWidth="1"/>
    <col min="1278" max="1278" width="10.85546875" style="33" customWidth="1"/>
    <col min="1279" max="1279" width="19.140625" style="33" bestFit="1" customWidth="1"/>
    <col min="1280" max="1280" width="9.140625" style="33"/>
    <col min="1281" max="1281" width="9.42578125" style="33" customWidth="1"/>
    <col min="1282" max="1282" width="11.140625" style="33" customWidth="1"/>
    <col min="1283" max="1283" width="10.42578125" style="33" bestFit="1" customWidth="1"/>
    <col min="1284" max="1284" width="19.140625" style="33" bestFit="1" customWidth="1"/>
    <col min="1285" max="1285" width="9.140625" style="33"/>
    <col min="1286" max="1286" width="9.5703125" style="33" customWidth="1"/>
    <col min="1287" max="1287" width="9.140625" style="33"/>
    <col min="1288" max="1288" width="10.42578125" style="33" bestFit="1" customWidth="1"/>
    <col min="1289" max="1529" width="9.140625" style="33"/>
    <col min="1530" max="1530" width="18.7109375" style="33" bestFit="1" customWidth="1"/>
    <col min="1531" max="1531" width="9.140625" style="33"/>
    <col min="1532" max="1532" width="10.28515625" style="33" customWidth="1"/>
    <col min="1533" max="1533" width="12.7109375" style="33" bestFit="1" customWidth="1"/>
    <col min="1534" max="1534" width="10.85546875" style="33" customWidth="1"/>
    <col min="1535" max="1535" width="19.140625" style="33" bestFit="1" customWidth="1"/>
    <col min="1536" max="1536" width="9.140625" style="33"/>
    <col min="1537" max="1537" width="9.42578125" style="33" customWidth="1"/>
    <col min="1538" max="1538" width="11.140625" style="33" customWidth="1"/>
    <col min="1539" max="1539" width="10.42578125" style="33" bestFit="1" customWidth="1"/>
    <col min="1540" max="1540" width="19.140625" style="33" bestFit="1" customWidth="1"/>
    <col min="1541" max="1541" width="9.140625" style="33"/>
    <col min="1542" max="1542" width="9.5703125" style="33" customWidth="1"/>
    <col min="1543" max="1543" width="9.140625" style="33"/>
    <col min="1544" max="1544" width="10.42578125" style="33" bestFit="1" customWidth="1"/>
    <col min="1545" max="1785" width="9.140625" style="33"/>
    <col min="1786" max="1786" width="18.7109375" style="33" bestFit="1" customWidth="1"/>
    <col min="1787" max="1787" width="9.140625" style="33"/>
    <col min="1788" max="1788" width="10.28515625" style="33" customWidth="1"/>
    <col min="1789" max="1789" width="12.7109375" style="33" bestFit="1" customWidth="1"/>
    <col min="1790" max="1790" width="10.85546875" style="33" customWidth="1"/>
    <col min="1791" max="1791" width="19.140625" style="33" bestFit="1" customWidth="1"/>
    <col min="1792" max="1792" width="9.140625" style="33"/>
    <col min="1793" max="1793" width="9.42578125" style="33" customWidth="1"/>
    <col min="1794" max="1794" width="11.140625" style="33" customWidth="1"/>
    <col min="1795" max="1795" width="10.42578125" style="33" bestFit="1" customWidth="1"/>
    <col min="1796" max="1796" width="19.140625" style="33" bestFit="1" customWidth="1"/>
    <col min="1797" max="1797" width="9.140625" style="33"/>
    <col min="1798" max="1798" width="9.5703125" style="33" customWidth="1"/>
    <col min="1799" max="1799" width="9.140625" style="33"/>
    <col min="1800" max="1800" width="10.42578125" style="33" bestFit="1" customWidth="1"/>
    <col min="1801" max="2041" width="9.140625" style="33"/>
    <col min="2042" max="2042" width="18.7109375" style="33" bestFit="1" customWidth="1"/>
    <col min="2043" max="2043" width="9.140625" style="33"/>
    <col min="2044" max="2044" width="10.28515625" style="33" customWidth="1"/>
    <col min="2045" max="2045" width="12.7109375" style="33" bestFit="1" customWidth="1"/>
    <col min="2046" max="2046" width="10.85546875" style="33" customWidth="1"/>
    <col min="2047" max="2047" width="19.140625" style="33" bestFit="1" customWidth="1"/>
    <col min="2048" max="2048" width="9.140625" style="33"/>
    <col min="2049" max="2049" width="9.42578125" style="33" customWidth="1"/>
    <col min="2050" max="2050" width="11.140625" style="33" customWidth="1"/>
    <col min="2051" max="2051" width="10.42578125" style="33" bestFit="1" customWidth="1"/>
    <col min="2052" max="2052" width="19.140625" style="33" bestFit="1" customWidth="1"/>
    <col min="2053" max="2053" width="9.140625" style="33"/>
    <col min="2054" max="2054" width="9.5703125" style="33" customWidth="1"/>
    <col min="2055" max="2055" width="9.140625" style="33"/>
    <col min="2056" max="2056" width="10.42578125" style="33" bestFit="1" customWidth="1"/>
    <col min="2057" max="2297" width="9.140625" style="33"/>
    <col min="2298" max="2298" width="18.7109375" style="33" bestFit="1" customWidth="1"/>
    <col min="2299" max="2299" width="9.140625" style="33"/>
    <col min="2300" max="2300" width="10.28515625" style="33" customWidth="1"/>
    <col min="2301" max="2301" width="12.7109375" style="33" bestFit="1" customWidth="1"/>
    <col min="2302" max="2302" width="10.85546875" style="33" customWidth="1"/>
    <col min="2303" max="2303" width="19.140625" style="33" bestFit="1" customWidth="1"/>
    <col min="2304" max="2304" width="9.140625" style="33"/>
    <col min="2305" max="2305" width="9.42578125" style="33" customWidth="1"/>
    <col min="2306" max="2306" width="11.140625" style="33" customWidth="1"/>
    <col min="2307" max="2307" width="10.42578125" style="33" bestFit="1" customWidth="1"/>
    <col min="2308" max="2308" width="19.140625" style="33" bestFit="1" customWidth="1"/>
    <col min="2309" max="2309" width="9.140625" style="33"/>
    <col min="2310" max="2310" width="9.5703125" style="33" customWidth="1"/>
    <col min="2311" max="2311" width="9.140625" style="33"/>
    <col min="2312" max="2312" width="10.42578125" style="33" bestFit="1" customWidth="1"/>
    <col min="2313" max="2553" width="9.140625" style="33"/>
    <col min="2554" max="2554" width="18.7109375" style="33" bestFit="1" customWidth="1"/>
    <col min="2555" max="2555" width="9.140625" style="33"/>
    <col min="2556" max="2556" width="10.28515625" style="33" customWidth="1"/>
    <col min="2557" max="2557" width="12.7109375" style="33" bestFit="1" customWidth="1"/>
    <col min="2558" max="2558" width="10.85546875" style="33" customWidth="1"/>
    <col min="2559" max="2559" width="19.140625" style="33" bestFit="1" customWidth="1"/>
    <col min="2560" max="2560" width="9.140625" style="33"/>
    <col min="2561" max="2561" width="9.42578125" style="33" customWidth="1"/>
    <col min="2562" max="2562" width="11.140625" style="33" customWidth="1"/>
    <col min="2563" max="2563" width="10.42578125" style="33" bestFit="1" customWidth="1"/>
    <col min="2564" max="2564" width="19.140625" style="33" bestFit="1" customWidth="1"/>
    <col min="2565" max="2565" width="9.140625" style="33"/>
    <col min="2566" max="2566" width="9.5703125" style="33" customWidth="1"/>
    <col min="2567" max="2567" width="9.140625" style="33"/>
    <col min="2568" max="2568" width="10.42578125" style="33" bestFit="1" customWidth="1"/>
    <col min="2569" max="2809" width="9.140625" style="33"/>
    <col min="2810" max="2810" width="18.7109375" style="33" bestFit="1" customWidth="1"/>
    <col min="2811" max="2811" width="9.140625" style="33"/>
    <col min="2812" max="2812" width="10.28515625" style="33" customWidth="1"/>
    <col min="2813" max="2813" width="12.7109375" style="33" bestFit="1" customWidth="1"/>
    <col min="2814" max="2814" width="10.85546875" style="33" customWidth="1"/>
    <col min="2815" max="2815" width="19.140625" style="33" bestFit="1" customWidth="1"/>
    <col min="2816" max="2816" width="9.140625" style="33"/>
    <col min="2817" max="2817" width="9.42578125" style="33" customWidth="1"/>
    <col min="2818" max="2818" width="11.140625" style="33" customWidth="1"/>
    <col min="2819" max="2819" width="10.42578125" style="33" bestFit="1" customWidth="1"/>
    <col min="2820" max="2820" width="19.140625" style="33" bestFit="1" customWidth="1"/>
    <col min="2821" max="2821" width="9.140625" style="33"/>
    <col min="2822" max="2822" width="9.5703125" style="33" customWidth="1"/>
    <col min="2823" max="2823" width="9.140625" style="33"/>
    <col min="2824" max="2824" width="10.42578125" style="33" bestFit="1" customWidth="1"/>
    <col min="2825" max="3065" width="9.140625" style="33"/>
    <col min="3066" max="3066" width="18.7109375" style="33" bestFit="1" customWidth="1"/>
    <col min="3067" max="3067" width="9.140625" style="33"/>
    <col min="3068" max="3068" width="10.28515625" style="33" customWidth="1"/>
    <col min="3069" max="3069" width="12.7109375" style="33" bestFit="1" customWidth="1"/>
    <col min="3070" max="3070" width="10.85546875" style="33" customWidth="1"/>
    <col min="3071" max="3071" width="19.140625" style="33" bestFit="1" customWidth="1"/>
    <col min="3072" max="3072" width="9.140625" style="33"/>
    <col min="3073" max="3073" width="9.42578125" style="33" customWidth="1"/>
    <col min="3074" max="3074" width="11.140625" style="33" customWidth="1"/>
    <col min="3075" max="3075" width="10.42578125" style="33" bestFit="1" customWidth="1"/>
    <col min="3076" max="3076" width="19.140625" style="33" bestFit="1" customWidth="1"/>
    <col min="3077" max="3077" width="9.140625" style="33"/>
    <col min="3078" max="3078" width="9.5703125" style="33" customWidth="1"/>
    <col min="3079" max="3079" width="9.140625" style="33"/>
    <col min="3080" max="3080" width="10.42578125" style="33" bestFit="1" customWidth="1"/>
    <col min="3081" max="3321" width="9.140625" style="33"/>
    <col min="3322" max="3322" width="18.7109375" style="33" bestFit="1" customWidth="1"/>
    <col min="3323" max="3323" width="9.140625" style="33"/>
    <col min="3324" max="3324" width="10.28515625" style="33" customWidth="1"/>
    <col min="3325" max="3325" width="12.7109375" style="33" bestFit="1" customWidth="1"/>
    <col min="3326" max="3326" width="10.85546875" style="33" customWidth="1"/>
    <col min="3327" max="3327" width="19.140625" style="33" bestFit="1" customWidth="1"/>
    <col min="3328" max="3328" width="9.140625" style="33"/>
    <col min="3329" max="3329" width="9.42578125" style="33" customWidth="1"/>
    <col min="3330" max="3330" width="11.140625" style="33" customWidth="1"/>
    <col min="3331" max="3331" width="10.42578125" style="33" bestFit="1" customWidth="1"/>
    <col min="3332" max="3332" width="19.140625" style="33" bestFit="1" customWidth="1"/>
    <col min="3333" max="3333" width="9.140625" style="33"/>
    <col min="3334" max="3334" width="9.5703125" style="33" customWidth="1"/>
    <col min="3335" max="3335" width="9.140625" style="33"/>
    <col min="3336" max="3336" width="10.42578125" style="33" bestFit="1" customWidth="1"/>
    <col min="3337" max="3577" width="9.140625" style="33"/>
    <col min="3578" max="3578" width="18.7109375" style="33" bestFit="1" customWidth="1"/>
    <col min="3579" max="3579" width="9.140625" style="33"/>
    <col min="3580" max="3580" width="10.28515625" style="33" customWidth="1"/>
    <col min="3581" max="3581" width="12.7109375" style="33" bestFit="1" customWidth="1"/>
    <col min="3582" max="3582" width="10.85546875" style="33" customWidth="1"/>
    <col min="3583" max="3583" width="19.140625" style="33" bestFit="1" customWidth="1"/>
    <col min="3584" max="3584" width="9.140625" style="33"/>
    <col min="3585" max="3585" width="9.42578125" style="33" customWidth="1"/>
    <col min="3586" max="3586" width="11.140625" style="33" customWidth="1"/>
    <col min="3587" max="3587" width="10.42578125" style="33" bestFit="1" customWidth="1"/>
    <col min="3588" max="3588" width="19.140625" style="33" bestFit="1" customWidth="1"/>
    <col min="3589" max="3589" width="9.140625" style="33"/>
    <col min="3590" max="3590" width="9.5703125" style="33" customWidth="1"/>
    <col min="3591" max="3591" width="9.140625" style="33"/>
    <col min="3592" max="3592" width="10.42578125" style="33" bestFit="1" customWidth="1"/>
    <col min="3593" max="3833" width="9.140625" style="33"/>
    <col min="3834" max="3834" width="18.7109375" style="33" bestFit="1" customWidth="1"/>
    <col min="3835" max="3835" width="9.140625" style="33"/>
    <col min="3836" max="3836" width="10.28515625" style="33" customWidth="1"/>
    <col min="3837" max="3837" width="12.7109375" style="33" bestFit="1" customWidth="1"/>
    <col min="3838" max="3838" width="10.85546875" style="33" customWidth="1"/>
    <col min="3839" max="3839" width="19.140625" style="33" bestFit="1" customWidth="1"/>
    <col min="3840" max="3840" width="9.140625" style="33"/>
    <col min="3841" max="3841" width="9.42578125" style="33" customWidth="1"/>
    <col min="3842" max="3842" width="11.140625" style="33" customWidth="1"/>
    <col min="3843" max="3843" width="10.42578125" style="33" bestFit="1" customWidth="1"/>
    <col min="3844" max="3844" width="19.140625" style="33" bestFit="1" customWidth="1"/>
    <col min="3845" max="3845" width="9.140625" style="33"/>
    <col min="3846" max="3846" width="9.5703125" style="33" customWidth="1"/>
    <col min="3847" max="3847" width="9.140625" style="33"/>
    <col min="3848" max="3848" width="10.42578125" style="33" bestFit="1" customWidth="1"/>
    <col min="3849" max="4089" width="9.140625" style="33"/>
    <col min="4090" max="4090" width="18.7109375" style="33" bestFit="1" customWidth="1"/>
    <col min="4091" max="4091" width="9.140625" style="33"/>
    <col min="4092" max="4092" width="10.28515625" style="33" customWidth="1"/>
    <col min="4093" max="4093" width="12.7109375" style="33" bestFit="1" customWidth="1"/>
    <col min="4094" max="4094" width="10.85546875" style="33" customWidth="1"/>
    <col min="4095" max="4095" width="19.140625" style="33" bestFit="1" customWidth="1"/>
    <col min="4096" max="4096" width="9.140625" style="33"/>
    <col min="4097" max="4097" width="9.42578125" style="33" customWidth="1"/>
    <col min="4098" max="4098" width="11.140625" style="33" customWidth="1"/>
    <col min="4099" max="4099" width="10.42578125" style="33" bestFit="1" customWidth="1"/>
    <col min="4100" max="4100" width="19.140625" style="33" bestFit="1" customWidth="1"/>
    <col min="4101" max="4101" width="9.140625" style="33"/>
    <col min="4102" max="4102" width="9.5703125" style="33" customWidth="1"/>
    <col min="4103" max="4103" width="9.140625" style="33"/>
    <col min="4104" max="4104" width="10.42578125" style="33" bestFit="1" customWidth="1"/>
    <col min="4105" max="4345" width="9.140625" style="33"/>
    <col min="4346" max="4346" width="18.7109375" style="33" bestFit="1" customWidth="1"/>
    <col min="4347" max="4347" width="9.140625" style="33"/>
    <col min="4348" max="4348" width="10.28515625" style="33" customWidth="1"/>
    <col min="4349" max="4349" width="12.7109375" style="33" bestFit="1" customWidth="1"/>
    <col min="4350" max="4350" width="10.85546875" style="33" customWidth="1"/>
    <col min="4351" max="4351" width="19.140625" style="33" bestFit="1" customWidth="1"/>
    <col min="4352" max="4352" width="9.140625" style="33"/>
    <col min="4353" max="4353" width="9.42578125" style="33" customWidth="1"/>
    <col min="4354" max="4354" width="11.140625" style="33" customWidth="1"/>
    <col min="4355" max="4355" width="10.42578125" style="33" bestFit="1" customWidth="1"/>
    <col min="4356" max="4356" width="19.140625" style="33" bestFit="1" customWidth="1"/>
    <col min="4357" max="4357" width="9.140625" style="33"/>
    <col min="4358" max="4358" width="9.5703125" style="33" customWidth="1"/>
    <col min="4359" max="4359" width="9.140625" style="33"/>
    <col min="4360" max="4360" width="10.42578125" style="33" bestFit="1" customWidth="1"/>
    <col min="4361" max="4601" width="9.140625" style="33"/>
    <col min="4602" max="4602" width="18.7109375" style="33" bestFit="1" customWidth="1"/>
    <col min="4603" max="4603" width="9.140625" style="33"/>
    <col min="4604" max="4604" width="10.28515625" style="33" customWidth="1"/>
    <col min="4605" max="4605" width="12.7109375" style="33" bestFit="1" customWidth="1"/>
    <col min="4606" max="4606" width="10.85546875" style="33" customWidth="1"/>
    <col min="4607" max="4607" width="19.140625" style="33" bestFit="1" customWidth="1"/>
    <col min="4608" max="4608" width="9.140625" style="33"/>
    <col min="4609" max="4609" width="9.42578125" style="33" customWidth="1"/>
    <col min="4610" max="4610" width="11.140625" style="33" customWidth="1"/>
    <col min="4611" max="4611" width="10.42578125" style="33" bestFit="1" customWidth="1"/>
    <col min="4612" max="4612" width="19.140625" style="33" bestFit="1" customWidth="1"/>
    <col min="4613" max="4613" width="9.140625" style="33"/>
    <col min="4614" max="4614" width="9.5703125" style="33" customWidth="1"/>
    <col min="4615" max="4615" width="9.140625" style="33"/>
    <col min="4616" max="4616" width="10.42578125" style="33" bestFit="1" customWidth="1"/>
    <col min="4617" max="4857" width="9.140625" style="33"/>
    <col min="4858" max="4858" width="18.7109375" style="33" bestFit="1" customWidth="1"/>
    <col min="4859" max="4859" width="9.140625" style="33"/>
    <col min="4860" max="4860" width="10.28515625" style="33" customWidth="1"/>
    <col min="4861" max="4861" width="12.7109375" style="33" bestFit="1" customWidth="1"/>
    <col min="4862" max="4862" width="10.85546875" style="33" customWidth="1"/>
    <col min="4863" max="4863" width="19.140625" style="33" bestFit="1" customWidth="1"/>
    <col min="4864" max="4864" width="9.140625" style="33"/>
    <col min="4865" max="4865" width="9.42578125" style="33" customWidth="1"/>
    <col min="4866" max="4866" width="11.140625" style="33" customWidth="1"/>
    <col min="4867" max="4867" width="10.42578125" style="33" bestFit="1" customWidth="1"/>
    <col min="4868" max="4868" width="19.140625" style="33" bestFit="1" customWidth="1"/>
    <col min="4869" max="4869" width="9.140625" style="33"/>
    <col min="4870" max="4870" width="9.5703125" style="33" customWidth="1"/>
    <col min="4871" max="4871" width="9.140625" style="33"/>
    <col min="4872" max="4872" width="10.42578125" style="33" bestFit="1" customWidth="1"/>
    <col min="4873" max="5113" width="9.140625" style="33"/>
    <col min="5114" max="5114" width="18.7109375" style="33" bestFit="1" customWidth="1"/>
    <col min="5115" max="5115" width="9.140625" style="33"/>
    <col min="5116" max="5116" width="10.28515625" style="33" customWidth="1"/>
    <col min="5117" max="5117" width="12.7109375" style="33" bestFit="1" customWidth="1"/>
    <col min="5118" max="5118" width="10.85546875" style="33" customWidth="1"/>
    <col min="5119" max="5119" width="19.140625" style="33" bestFit="1" customWidth="1"/>
    <col min="5120" max="5120" width="9.140625" style="33"/>
    <col min="5121" max="5121" width="9.42578125" style="33" customWidth="1"/>
    <col min="5122" max="5122" width="11.140625" style="33" customWidth="1"/>
    <col min="5123" max="5123" width="10.42578125" style="33" bestFit="1" customWidth="1"/>
    <col min="5124" max="5124" width="19.140625" style="33" bestFit="1" customWidth="1"/>
    <col min="5125" max="5125" width="9.140625" style="33"/>
    <col min="5126" max="5126" width="9.5703125" style="33" customWidth="1"/>
    <col min="5127" max="5127" width="9.140625" style="33"/>
    <col min="5128" max="5128" width="10.42578125" style="33" bestFit="1" customWidth="1"/>
    <col min="5129" max="5369" width="9.140625" style="33"/>
    <col min="5370" max="5370" width="18.7109375" style="33" bestFit="1" customWidth="1"/>
    <col min="5371" max="5371" width="9.140625" style="33"/>
    <col min="5372" max="5372" width="10.28515625" style="33" customWidth="1"/>
    <col min="5373" max="5373" width="12.7109375" style="33" bestFit="1" customWidth="1"/>
    <col min="5374" max="5374" width="10.85546875" style="33" customWidth="1"/>
    <col min="5375" max="5375" width="19.140625" style="33" bestFit="1" customWidth="1"/>
    <col min="5376" max="5376" width="9.140625" style="33"/>
    <col min="5377" max="5377" width="9.42578125" style="33" customWidth="1"/>
    <col min="5378" max="5378" width="11.140625" style="33" customWidth="1"/>
    <col min="5379" max="5379" width="10.42578125" style="33" bestFit="1" customWidth="1"/>
    <col min="5380" max="5380" width="19.140625" style="33" bestFit="1" customWidth="1"/>
    <col min="5381" max="5381" width="9.140625" style="33"/>
    <col min="5382" max="5382" width="9.5703125" style="33" customWidth="1"/>
    <col min="5383" max="5383" width="9.140625" style="33"/>
    <col min="5384" max="5384" width="10.42578125" style="33" bestFit="1" customWidth="1"/>
    <col min="5385" max="5625" width="9.140625" style="33"/>
    <col min="5626" max="5626" width="18.7109375" style="33" bestFit="1" customWidth="1"/>
    <col min="5627" max="5627" width="9.140625" style="33"/>
    <col min="5628" max="5628" width="10.28515625" style="33" customWidth="1"/>
    <col min="5629" max="5629" width="12.7109375" style="33" bestFit="1" customWidth="1"/>
    <col min="5630" max="5630" width="10.85546875" style="33" customWidth="1"/>
    <col min="5631" max="5631" width="19.140625" style="33" bestFit="1" customWidth="1"/>
    <col min="5632" max="5632" width="9.140625" style="33"/>
    <col min="5633" max="5633" width="9.42578125" style="33" customWidth="1"/>
    <col min="5634" max="5634" width="11.140625" style="33" customWidth="1"/>
    <col min="5635" max="5635" width="10.42578125" style="33" bestFit="1" customWidth="1"/>
    <col min="5636" max="5636" width="19.140625" style="33" bestFit="1" customWidth="1"/>
    <col min="5637" max="5637" width="9.140625" style="33"/>
    <col min="5638" max="5638" width="9.5703125" style="33" customWidth="1"/>
    <col min="5639" max="5639" width="9.140625" style="33"/>
    <col min="5640" max="5640" width="10.42578125" style="33" bestFit="1" customWidth="1"/>
    <col min="5641" max="5881" width="9.140625" style="33"/>
    <col min="5882" max="5882" width="18.7109375" style="33" bestFit="1" customWidth="1"/>
    <col min="5883" max="5883" width="9.140625" style="33"/>
    <col min="5884" max="5884" width="10.28515625" style="33" customWidth="1"/>
    <col min="5885" max="5885" width="12.7109375" style="33" bestFit="1" customWidth="1"/>
    <col min="5886" max="5886" width="10.85546875" style="33" customWidth="1"/>
    <col min="5887" max="5887" width="19.140625" style="33" bestFit="1" customWidth="1"/>
    <col min="5888" max="5888" width="9.140625" style="33"/>
    <col min="5889" max="5889" width="9.42578125" style="33" customWidth="1"/>
    <col min="5890" max="5890" width="11.140625" style="33" customWidth="1"/>
    <col min="5891" max="5891" width="10.42578125" style="33" bestFit="1" customWidth="1"/>
    <col min="5892" max="5892" width="19.140625" style="33" bestFit="1" customWidth="1"/>
    <col min="5893" max="5893" width="9.140625" style="33"/>
    <col min="5894" max="5894" width="9.5703125" style="33" customWidth="1"/>
    <col min="5895" max="5895" width="9.140625" style="33"/>
    <col min="5896" max="5896" width="10.42578125" style="33" bestFit="1" customWidth="1"/>
    <col min="5897" max="6137" width="9.140625" style="33"/>
    <col min="6138" max="6138" width="18.7109375" style="33" bestFit="1" customWidth="1"/>
    <col min="6139" max="6139" width="9.140625" style="33"/>
    <col min="6140" max="6140" width="10.28515625" style="33" customWidth="1"/>
    <col min="6141" max="6141" width="12.7109375" style="33" bestFit="1" customWidth="1"/>
    <col min="6142" max="6142" width="10.85546875" style="33" customWidth="1"/>
    <col min="6143" max="6143" width="19.140625" style="33" bestFit="1" customWidth="1"/>
    <col min="6144" max="6144" width="9.140625" style="33"/>
    <col min="6145" max="6145" width="9.42578125" style="33" customWidth="1"/>
    <col min="6146" max="6146" width="11.140625" style="33" customWidth="1"/>
    <col min="6147" max="6147" width="10.42578125" style="33" bestFit="1" customWidth="1"/>
    <col min="6148" max="6148" width="19.140625" style="33" bestFit="1" customWidth="1"/>
    <col min="6149" max="6149" width="9.140625" style="33"/>
    <col min="6150" max="6150" width="9.5703125" style="33" customWidth="1"/>
    <col min="6151" max="6151" width="9.140625" style="33"/>
    <col min="6152" max="6152" width="10.42578125" style="33" bestFit="1" customWidth="1"/>
    <col min="6153" max="6393" width="9.140625" style="33"/>
    <col min="6394" max="6394" width="18.7109375" style="33" bestFit="1" customWidth="1"/>
    <col min="6395" max="6395" width="9.140625" style="33"/>
    <col min="6396" max="6396" width="10.28515625" style="33" customWidth="1"/>
    <col min="6397" max="6397" width="12.7109375" style="33" bestFit="1" customWidth="1"/>
    <col min="6398" max="6398" width="10.85546875" style="33" customWidth="1"/>
    <col min="6399" max="6399" width="19.140625" style="33" bestFit="1" customWidth="1"/>
    <col min="6400" max="6400" width="9.140625" style="33"/>
    <col min="6401" max="6401" width="9.42578125" style="33" customWidth="1"/>
    <col min="6402" max="6402" width="11.140625" style="33" customWidth="1"/>
    <col min="6403" max="6403" width="10.42578125" style="33" bestFit="1" customWidth="1"/>
    <col min="6404" max="6404" width="19.140625" style="33" bestFit="1" customWidth="1"/>
    <col min="6405" max="6405" width="9.140625" style="33"/>
    <col min="6406" max="6406" width="9.5703125" style="33" customWidth="1"/>
    <col min="6407" max="6407" width="9.140625" style="33"/>
    <col min="6408" max="6408" width="10.42578125" style="33" bestFit="1" customWidth="1"/>
    <col min="6409" max="6649" width="9.140625" style="33"/>
    <col min="6650" max="6650" width="18.7109375" style="33" bestFit="1" customWidth="1"/>
    <col min="6651" max="6651" width="9.140625" style="33"/>
    <col min="6652" max="6652" width="10.28515625" style="33" customWidth="1"/>
    <col min="6653" max="6653" width="12.7109375" style="33" bestFit="1" customWidth="1"/>
    <col min="6654" max="6654" width="10.85546875" style="33" customWidth="1"/>
    <col min="6655" max="6655" width="19.140625" style="33" bestFit="1" customWidth="1"/>
    <col min="6656" max="6656" width="9.140625" style="33"/>
    <col min="6657" max="6657" width="9.42578125" style="33" customWidth="1"/>
    <col min="6658" max="6658" width="11.140625" style="33" customWidth="1"/>
    <col min="6659" max="6659" width="10.42578125" style="33" bestFit="1" customWidth="1"/>
    <col min="6660" max="6660" width="19.140625" style="33" bestFit="1" customWidth="1"/>
    <col min="6661" max="6661" width="9.140625" style="33"/>
    <col min="6662" max="6662" width="9.5703125" style="33" customWidth="1"/>
    <col min="6663" max="6663" width="9.140625" style="33"/>
    <col min="6664" max="6664" width="10.42578125" style="33" bestFit="1" customWidth="1"/>
    <col min="6665" max="6905" width="9.140625" style="33"/>
    <col min="6906" max="6906" width="18.7109375" style="33" bestFit="1" customWidth="1"/>
    <col min="6907" max="6907" width="9.140625" style="33"/>
    <col min="6908" max="6908" width="10.28515625" style="33" customWidth="1"/>
    <col min="6909" max="6909" width="12.7109375" style="33" bestFit="1" customWidth="1"/>
    <col min="6910" max="6910" width="10.85546875" style="33" customWidth="1"/>
    <col min="6911" max="6911" width="19.140625" style="33" bestFit="1" customWidth="1"/>
    <col min="6912" max="6912" width="9.140625" style="33"/>
    <col min="6913" max="6913" width="9.42578125" style="33" customWidth="1"/>
    <col min="6914" max="6914" width="11.140625" style="33" customWidth="1"/>
    <col min="6915" max="6915" width="10.42578125" style="33" bestFit="1" customWidth="1"/>
    <col min="6916" max="6916" width="19.140625" style="33" bestFit="1" customWidth="1"/>
    <col min="6917" max="6917" width="9.140625" style="33"/>
    <col min="6918" max="6918" width="9.5703125" style="33" customWidth="1"/>
    <col min="6919" max="6919" width="9.140625" style="33"/>
    <col min="6920" max="6920" width="10.42578125" style="33" bestFit="1" customWidth="1"/>
    <col min="6921" max="7161" width="9.140625" style="33"/>
    <col min="7162" max="7162" width="18.7109375" style="33" bestFit="1" customWidth="1"/>
    <col min="7163" max="7163" width="9.140625" style="33"/>
    <col min="7164" max="7164" width="10.28515625" style="33" customWidth="1"/>
    <col min="7165" max="7165" width="12.7109375" style="33" bestFit="1" customWidth="1"/>
    <col min="7166" max="7166" width="10.85546875" style="33" customWidth="1"/>
    <col min="7167" max="7167" width="19.140625" style="33" bestFit="1" customWidth="1"/>
    <col min="7168" max="7168" width="9.140625" style="33"/>
    <col min="7169" max="7169" width="9.42578125" style="33" customWidth="1"/>
    <col min="7170" max="7170" width="11.140625" style="33" customWidth="1"/>
    <col min="7171" max="7171" width="10.42578125" style="33" bestFit="1" customWidth="1"/>
    <col min="7172" max="7172" width="19.140625" style="33" bestFit="1" customWidth="1"/>
    <col min="7173" max="7173" width="9.140625" style="33"/>
    <col min="7174" max="7174" width="9.5703125" style="33" customWidth="1"/>
    <col min="7175" max="7175" width="9.140625" style="33"/>
    <col min="7176" max="7176" width="10.42578125" style="33" bestFit="1" customWidth="1"/>
    <col min="7177" max="7417" width="9.140625" style="33"/>
    <col min="7418" max="7418" width="18.7109375" style="33" bestFit="1" customWidth="1"/>
    <col min="7419" max="7419" width="9.140625" style="33"/>
    <col min="7420" max="7420" width="10.28515625" style="33" customWidth="1"/>
    <col min="7421" max="7421" width="12.7109375" style="33" bestFit="1" customWidth="1"/>
    <col min="7422" max="7422" width="10.85546875" style="33" customWidth="1"/>
    <col min="7423" max="7423" width="19.140625" style="33" bestFit="1" customWidth="1"/>
    <col min="7424" max="7424" width="9.140625" style="33"/>
    <col min="7425" max="7425" width="9.42578125" style="33" customWidth="1"/>
    <col min="7426" max="7426" width="11.140625" style="33" customWidth="1"/>
    <col min="7427" max="7427" width="10.42578125" style="33" bestFit="1" customWidth="1"/>
    <col min="7428" max="7428" width="19.140625" style="33" bestFit="1" customWidth="1"/>
    <col min="7429" max="7429" width="9.140625" style="33"/>
    <col min="7430" max="7430" width="9.5703125" style="33" customWidth="1"/>
    <col min="7431" max="7431" width="9.140625" style="33"/>
    <col min="7432" max="7432" width="10.42578125" style="33" bestFit="1" customWidth="1"/>
    <col min="7433" max="7673" width="9.140625" style="33"/>
    <col min="7674" max="7674" width="18.7109375" style="33" bestFit="1" customWidth="1"/>
    <col min="7675" max="7675" width="9.140625" style="33"/>
    <col min="7676" max="7676" width="10.28515625" style="33" customWidth="1"/>
    <col min="7677" max="7677" width="12.7109375" style="33" bestFit="1" customWidth="1"/>
    <col min="7678" max="7678" width="10.85546875" style="33" customWidth="1"/>
    <col min="7679" max="7679" width="19.140625" style="33" bestFit="1" customWidth="1"/>
    <col min="7680" max="7680" width="9.140625" style="33"/>
    <col min="7681" max="7681" width="9.42578125" style="33" customWidth="1"/>
    <col min="7682" max="7682" width="11.140625" style="33" customWidth="1"/>
    <col min="7683" max="7683" width="10.42578125" style="33" bestFit="1" customWidth="1"/>
    <col min="7684" max="7684" width="19.140625" style="33" bestFit="1" customWidth="1"/>
    <col min="7685" max="7685" width="9.140625" style="33"/>
    <col min="7686" max="7686" width="9.5703125" style="33" customWidth="1"/>
    <col min="7687" max="7687" width="9.140625" style="33"/>
    <col min="7688" max="7688" width="10.42578125" style="33" bestFit="1" customWidth="1"/>
    <col min="7689" max="7929" width="9.140625" style="33"/>
    <col min="7930" max="7930" width="18.7109375" style="33" bestFit="1" customWidth="1"/>
    <col min="7931" max="7931" width="9.140625" style="33"/>
    <col min="7932" max="7932" width="10.28515625" style="33" customWidth="1"/>
    <col min="7933" max="7933" width="12.7109375" style="33" bestFit="1" customWidth="1"/>
    <col min="7934" max="7934" width="10.85546875" style="33" customWidth="1"/>
    <col min="7935" max="7935" width="19.140625" style="33" bestFit="1" customWidth="1"/>
    <col min="7936" max="7936" width="9.140625" style="33"/>
    <col min="7937" max="7937" width="9.42578125" style="33" customWidth="1"/>
    <col min="7938" max="7938" width="11.140625" style="33" customWidth="1"/>
    <col min="7939" max="7939" width="10.42578125" style="33" bestFit="1" customWidth="1"/>
    <col min="7940" max="7940" width="19.140625" style="33" bestFit="1" customWidth="1"/>
    <col min="7941" max="7941" width="9.140625" style="33"/>
    <col min="7942" max="7942" width="9.5703125" style="33" customWidth="1"/>
    <col min="7943" max="7943" width="9.140625" style="33"/>
    <col min="7944" max="7944" width="10.42578125" style="33" bestFit="1" customWidth="1"/>
    <col min="7945" max="8185" width="9.140625" style="33"/>
    <col min="8186" max="8186" width="18.7109375" style="33" bestFit="1" customWidth="1"/>
    <col min="8187" max="8187" width="9.140625" style="33"/>
    <col min="8188" max="8188" width="10.28515625" style="33" customWidth="1"/>
    <col min="8189" max="8189" width="12.7109375" style="33" bestFit="1" customWidth="1"/>
    <col min="8190" max="8190" width="10.85546875" style="33" customWidth="1"/>
    <col min="8191" max="8191" width="19.140625" style="33" bestFit="1" customWidth="1"/>
    <col min="8192" max="8192" width="9.140625" style="33"/>
    <col min="8193" max="8193" width="9.42578125" style="33" customWidth="1"/>
    <col min="8194" max="8194" width="11.140625" style="33" customWidth="1"/>
    <col min="8195" max="8195" width="10.42578125" style="33" bestFit="1" customWidth="1"/>
    <col min="8196" max="8196" width="19.140625" style="33" bestFit="1" customWidth="1"/>
    <col min="8197" max="8197" width="9.140625" style="33"/>
    <col min="8198" max="8198" width="9.5703125" style="33" customWidth="1"/>
    <col min="8199" max="8199" width="9.140625" style="33"/>
    <col min="8200" max="8200" width="10.42578125" style="33" bestFit="1" customWidth="1"/>
    <col min="8201" max="8441" width="9.140625" style="33"/>
    <col min="8442" max="8442" width="18.7109375" style="33" bestFit="1" customWidth="1"/>
    <col min="8443" max="8443" width="9.140625" style="33"/>
    <col min="8444" max="8444" width="10.28515625" style="33" customWidth="1"/>
    <col min="8445" max="8445" width="12.7109375" style="33" bestFit="1" customWidth="1"/>
    <col min="8446" max="8446" width="10.85546875" style="33" customWidth="1"/>
    <col min="8447" max="8447" width="19.140625" style="33" bestFit="1" customWidth="1"/>
    <col min="8448" max="8448" width="9.140625" style="33"/>
    <col min="8449" max="8449" width="9.42578125" style="33" customWidth="1"/>
    <col min="8450" max="8450" width="11.140625" style="33" customWidth="1"/>
    <col min="8451" max="8451" width="10.42578125" style="33" bestFit="1" customWidth="1"/>
    <col min="8452" max="8452" width="19.140625" style="33" bestFit="1" customWidth="1"/>
    <col min="8453" max="8453" width="9.140625" style="33"/>
    <col min="8454" max="8454" width="9.5703125" style="33" customWidth="1"/>
    <col min="8455" max="8455" width="9.140625" style="33"/>
    <col min="8456" max="8456" width="10.42578125" style="33" bestFit="1" customWidth="1"/>
    <col min="8457" max="8697" width="9.140625" style="33"/>
    <col min="8698" max="8698" width="18.7109375" style="33" bestFit="1" customWidth="1"/>
    <col min="8699" max="8699" width="9.140625" style="33"/>
    <col min="8700" max="8700" width="10.28515625" style="33" customWidth="1"/>
    <col min="8701" max="8701" width="12.7109375" style="33" bestFit="1" customWidth="1"/>
    <col min="8702" max="8702" width="10.85546875" style="33" customWidth="1"/>
    <col min="8703" max="8703" width="19.140625" style="33" bestFit="1" customWidth="1"/>
    <col min="8704" max="8704" width="9.140625" style="33"/>
    <col min="8705" max="8705" width="9.42578125" style="33" customWidth="1"/>
    <col min="8706" max="8706" width="11.140625" style="33" customWidth="1"/>
    <col min="8707" max="8707" width="10.42578125" style="33" bestFit="1" customWidth="1"/>
    <col min="8708" max="8708" width="19.140625" style="33" bestFit="1" customWidth="1"/>
    <col min="8709" max="8709" width="9.140625" style="33"/>
    <col min="8710" max="8710" width="9.5703125" style="33" customWidth="1"/>
    <col min="8711" max="8711" width="9.140625" style="33"/>
    <col min="8712" max="8712" width="10.42578125" style="33" bestFit="1" customWidth="1"/>
    <col min="8713" max="8953" width="9.140625" style="33"/>
    <col min="8954" max="8954" width="18.7109375" style="33" bestFit="1" customWidth="1"/>
    <col min="8955" max="8955" width="9.140625" style="33"/>
    <col min="8956" max="8956" width="10.28515625" style="33" customWidth="1"/>
    <col min="8957" max="8957" width="12.7109375" style="33" bestFit="1" customWidth="1"/>
    <col min="8958" max="8958" width="10.85546875" style="33" customWidth="1"/>
    <col min="8959" max="8959" width="19.140625" style="33" bestFit="1" customWidth="1"/>
    <col min="8960" max="8960" width="9.140625" style="33"/>
    <col min="8961" max="8961" width="9.42578125" style="33" customWidth="1"/>
    <col min="8962" max="8962" width="11.140625" style="33" customWidth="1"/>
    <col min="8963" max="8963" width="10.42578125" style="33" bestFit="1" customWidth="1"/>
    <col min="8964" max="8964" width="19.140625" style="33" bestFit="1" customWidth="1"/>
    <col min="8965" max="8965" width="9.140625" style="33"/>
    <col min="8966" max="8966" width="9.5703125" style="33" customWidth="1"/>
    <col min="8967" max="8967" width="9.140625" style="33"/>
    <col min="8968" max="8968" width="10.42578125" style="33" bestFit="1" customWidth="1"/>
    <col min="8969" max="9209" width="9.140625" style="33"/>
    <col min="9210" max="9210" width="18.7109375" style="33" bestFit="1" customWidth="1"/>
    <col min="9211" max="9211" width="9.140625" style="33"/>
    <col min="9212" max="9212" width="10.28515625" style="33" customWidth="1"/>
    <col min="9213" max="9213" width="12.7109375" style="33" bestFit="1" customWidth="1"/>
    <col min="9214" max="9214" width="10.85546875" style="33" customWidth="1"/>
    <col min="9215" max="9215" width="19.140625" style="33" bestFit="1" customWidth="1"/>
    <col min="9216" max="9216" width="9.140625" style="33"/>
    <col min="9217" max="9217" width="9.42578125" style="33" customWidth="1"/>
    <col min="9218" max="9218" width="11.140625" style="33" customWidth="1"/>
    <col min="9219" max="9219" width="10.42578125" style="33" bestFit="1" customWidth="1"/>
    <col min="9220" max="9220" width="19.140625" style="33" bestFit="1" customWidth="1"/>
    <col min="9221" max="9221" width="9.140625" style="33"/>
    <col min="9222" max="9222" width="9.5703125" style="33" customWidth="1"/>
    <col min="9223" max="9223" width="9.140625" style="33"/>
    <col min="9224" max="9224" width="10.42578125" style="33" bestFit="1" customWidth="1"/>
    <col min="9225" max="9465" width="9.140625" style="33"/>
    <col min="9466" max="9466" width="18.7109375" style="33" bestFit="1" customWidth="1"/>
    <col min="9467" max="9467" width="9.140625" style="33"/>
    <col min="9468" max="9468" width="10.28515625" style="33" customWidth="1"/>
    <col min="9469" max="9469" width="12.7109375" style="33" bestFit="1" customWidth="1"/>
    <col min="9470" max="9470" width="10.85546875" style="33" customWidth="1"/>
    <col min="9471" max="9471" width="19.140625" style="33" bestFit="1" customWidth="1"/>
    <col min="9472" max="9472" width="9.140625" style="33"/>
    <col min="9473" max="9473" width="9.42578125" style="33" customWidth="1"/>
    <col min="9474" max="9474" width="11.140625" style="33" customWidth="1"/>
    <col min="9475" max="9475" width="10.42578125" style="33" bestFit="1" customWidth="1"/>
    <col min="9476" max="9476" width="19.140625" style="33" bestFit="1" customWidth="1"/>
    <col min="9477" max="9477" width="9.140625" style="33"/>
    <col min="9478" max="9478" width="9.5703125" style="33" customWidth="1"/>
    <col min="9479" max="9479" width="9.140625" style="33"/>
    <col min="9480" max="9480" width="10.42578125" style="33" bestFit="1" customWidth="1"/>
    <col min="9481" max="9721" width="9.140625" style="33"/>
    <col min="9722" max="9722" width="18.7109375" style="33" bestFit="1" customWidth="1"/>
    <col min="9723" max="9723" width="9.140625" style="33"/>
    <col min="9724" max="9724" width="10.28515625" style="33" customWidth="1"/>
    <col min="9725" max="9725" width="12.7109375" style="33" bestFit="1" customWidth="1"/>
    <col min="9726" max="9726" width="10.85546875" style="33" customWidth="1"/>
    <col min="9727" max="9727" width="19.140625" style="33" bestFit="1" customWidth="1"/>
    <col min="9728" max="9728" width="9.140625" style="33"/>
    <col min="9729" max="9729" width="9.42578125" style="33" customWidth="1"/>
    <col min="9730" max="9730" width="11.140625" style="33" customWidth="1"/>
    <col min="9731" max="9731" width="10.42578125" style="33" bestFit="1" customWidth="1"/>
    <col min="9732" max="9732" width="19.140625" style="33" bestFit="1" customWidth="1"/>
    <col min="9733" max="9733" width="9.140625" style="33"/>
    <col min="9734" max="9734" width="9.5703125" style="33" customWidth="1"/>
    <col min="9735" max="9735" width="9.140625" style="33"/>
    <col min="9736" max="9736" width="10.42578125" style="33" bestFit="1" customWidth="1"/>
    <col min="9737" max="9977" width="9.140625" style="33"/>
    <col min="9978" max="9978" width="18.7109375" style="33" bestFit="1" customWidth="1"/>
    <col min="9979" max="9979" width="9.140625" style="33"/>
    <col min="9980" max="9980" width="10.28515625" style="33" customWidth="1"/>
    <col min="9981" max="9981" width="12.7109375" style="33" bestFit="1" customWidth="1"/>
    <col min="9982" max="9982" width="10.85546875" style="33" customWidth="1"/>
    <col min="9983" max="9983" width="19.140625" style="33" bestFit="1" customWidth="1"/>
    <col min="9984" max="9984" width="9.140625" style="33"/>
    <col min="9985" max="9985" width="9.42578125" style="33" customWidth="1"/>
    <col min="9986" max="9986" width="11.140625" style="33" customWidth="1"/>
    <col min="9987" max="9987" width="10.42578125" style="33" bestFit="1" customWidth="1"/>
    <col min="9988" max="9988" width="19.140625" style="33" bestFit="1" customWidth="1"/>
    <col min="9989" max="9989" width="9.140625" style="33"/>
    <col min="9990" max="9990" width="9.5703125" style="33" customWidth="1"/>
    <col min="9991" max="9991" width="9.140625" style="33"/>
    <col min="9992" max="9992" width="10.42578125" style="33" bestFit="1" customWidth="1"/>
    <col min="9993" max="10233" width="9.140625" style="33"/>
    <col min="10234" max="10234" width="18.7109375" style="33" bestFit="1" customWidth="1"/>
    <col min="10235" max="10235" width="9.140625" style="33"/>
    <col min="10236" max="10236" width="10.28515625" style="33" customWidth="1"/>
    <col min="10237" max="10237" width="12.7109375" style="33" bestFit="1" customWidth="1"/>
    <col min="10238" max="10238" width="10.85546875" style="33" customWidth="1"/>
    <col min="10239" max="10239" width="19.140625" style="33" bestFit="1" customWidth="1"/>
    <col min="10240" max="10240" width="9.140625" style="33"/>
    <col min="10241" max="10241" width="9.42578125" style="33" customWidth="1"/>
    <col min="10242" max="10242" width="11.140625" style="33" customWidth="1"/>
    <col min="10243" max="10243" width="10.42578125" style="33" bestFit="1" customWidth="1"/>
    <col min="10244" max="10244" width="19.140625" style="33" bestFit="1" customWidth="1"/>
    <col min="10245" max="10245" width="9.140625" style="33"/>
    <col min="10246" max="10246" width="9.5703125" style="33" customWidth="1"/>
    <col min="10247" max="10247" width="9.140625" style="33"/>
    <col min="10248" max="10248" width="10.42578125" style="33" bestFit="1" customWidth="1"/>
    <col min="10249" max="10489" width="9.140625" style="33"/>
    <col min="10490" max="10490" width="18.7109375" style="33" bestFit="1" customWidth="1"/>
    <col min="10491" max="10491" width="9.140625" style="33"/>
    <col min="10492" max="10492" width="10.28515625" style="33" customWidth="1"/>
    <col min="10493" max="10493" width="12.7109375" style="33" bestFit="1" customWidth="1"/>
    <col min="10494" max="10494" width="10.85546875" style="33" customWidth="1"/>
    <col min="10495" max="10495" width="19.140625" style="33" bestFit="1" customWidth="1"/>
    <col min="10496" max="10496" width="9.140625" style="33"/>
    <col min="10497" max="10497" width="9.42578125" style="33" customWidth="1"/>
    <col min="10498" max="10498" width="11.140625" style="33" customWidth="1"/>
    <col min="10499" max="10499" width="10.42578125" style="33" bestFit="1" customWidth="1"/>
    <col min="10500" max="10500" width="19.140625" style="33" bestFit="1" customWidth="1"/>
    <col min="10501" max="10501" width="9.140625" style="33"/>
    <col min="10502" max="10502" width="9.5703125" style="33" customWidth="1"/>
    <col min="10503" max="10503" width="9.140625" style="33"/>
    <col min="10504" max="10504" width="10.42578125" style="33" bestFit="1" customWidth="1"/>
    <col min="10505" max="10745" width="9.140625" style="33"/>
    <col min="10746" max="10746" width="18.7109375" style="33" bestFit="1" customWidth="1"/>
    <col min="10747" max="10747" width="9.140625" style="33"/>
    <col min="10748" max="10748" width="10.28515625" style="33" customWidth="1"/>
    <col min="10749" max="10749" width="12.7109375" style="33" bestFit="1" customWidth="1"/>
    <col min="10750" max="10750" width="10.85546875" style="33" customWidth="1"/>
    <col min="10751" max="10751" width="19.140625" style="33" bestFit="1" customWidth="1"/>
    <col min="10752" max="10752" width="9.140625" style="33"/>
    <col min="10753" max="10753" width="9.42578125" style="33" customWidth="1"/>
    <col min="10754" max="10754" width="11.140625" style="33" customWidth="1"/>
    <col min="10755" max="10755" width="10.42578125" style="33" bestFit="1" customWidth="1"/>
    <col min="10756" max="10756" width="19.140625" style="33" bestFit="1" customWidth="1"/>
    <col min="10757" max="10757" width="9.140625" style="33"/>
    <col min="10758" max="10758" width="9.5703125" style="33" customWidth="1"/>
    <col min="10759" max="10759" width="9.140625" style="33"/>
    <col min="10760" max="10760" width="10.42578125" style="33" bestFit="1" customWidth="1"/>
    <col min="10761" max="11001" width="9.140625" style="33"/>
    <col min="11002" max="11002" width="18.7109375" style="33" bestFit="1" customWidth="1"/>
    <col min="11003" max="11003" width="9.140625" style="33"/>
    <col min="11004" max="11004" width="10.28515625" style="33" customWidth="1"/>
    <col min="11005" max="11005" width="12.7109375" style="33" bestFit="1" customWidth="1"/>
    <col min="11006" max="11006" width="10.85546875" style="33" customWidth="1"/>
    <col min="11007" max="11007" width="19.140625" style="33" bestFit="1" customWidth="1"/>
    <col min="11008" max="11008" width="9.140625" style="33"/>
    <col min="11009" max="11009" width="9.42578125" style="33" customWidth="1"/>
    <col min="11010" max="11010" width="11.140625" style="33" customWidth="1"/>
    <col min="11011" max="11011" width="10.42578125" style="33" bestFit="1" customWidth="1"/>
    <col min="11012" max="11012" width="19.140625" style="33" bestFit="1" customWidth="1"/>
    <col min="11013" max="11013" width="9.140625" style="33"/>
    <col min="11014" max="11014" width="9.5703125" style="33" customWidth="1"/>
    <col min="11015" max="11015" width="9.140625" style="33"/>
    <col min="11016" max="11016" width="10.42578125" style="33" bestFit="1" customWidth="1"/>
    <col min="11017" max="11257" width="9.140625" style="33"/>
    <col min="11258" max="11258" width="18.7109375" style="33" bestFit="1" customWidth="1"/>
    <col min="11259" max="11259" width="9.140625" style="33"/>
    <col min="11260" max="11260" width="10.28515625" style="33" customWidth="1"/>
    <col min="11261" max="11261" width="12.7109375" style="33" bestFit="1" customWidth="1"/>
    <col min="11262" max="11262" width="10.85546875" style="33" customWidth="1"/>
    <col min="11263" max="11263" width="19.140625" style="33" bestFit="1" customWidth="1"/>
    <col min="11264" max="11264" width="9.140625" style="33"/>
    <col min="11265" max="11265" width="9.42578125" style="33" customWidth="1"/>
    <col min="11266" max="11266" width="11.140625" style="33" customWidth="1"/>
    <col min="11267" max="11267" width="10.42578125" style="33" bestFit="1" customWidth="1"/>
    <col min="11268" max="11268" width="19.140625" style="33" bestFit="1" customWidth="1"/>
    <col min="11269" max="11269" width="9.140625" style="33"/>
    <col min="11270" max="11270" width="9.5703125" style="33" customWidth="1"/>
    <col min="11271" max="11271" width="9.140625" style="33"/>
    <col min="11272" max="11272" width="10.42578125" style="33" bestFit="1" customWidth="1"/>
    <col min="11273" max="11513" width="9.140625" style="33"/>
    <col min="11514" max="11514" width="18.7109375" style="33" bestFit="1" customWidth="1"/>
    <col min="11515" max="11515" width="9.140625" style="33"/>
    <col min="11516" max="11516" width="10.28515625" style="33" customWidth="1"/>
    <col min="11517" max="11517" width="12.7109375" style="33" bestFit="1" customWidth="1"/>
    <col min="11518" max="11518" width="10.85546875" style="33" customWidth="1"/>
    <col min="11519" max="11519" width="19.140625" style="33" bestFit="1" customWidth="1"/>
    <col min="11520" max="11520" width="9.140625" style="33"/>
    <col min="11521" max="11521" width="9.42578125" style="33" customWidth="1"/>
    <col min="11522" max="11522" width="11.140625" style="33" customWidth="1"/>
    <col min="11523" max="11523" width="10.42578125" style="33" bestFit="1" customWidth="1"/>
    <col min="11524" max="11524" width="19.140625" style="33" bestFit="1" customWidth="1"/>
    <col min="11525" max="11525" width="9.140625" style="33"/>
    <col min="11526" max="11526" width="9.5703125" style="33" customWidth="1"/>
    <col min="11527" max="11527" width="9.140625" style="33"/>
    <col min="11528" max="11528" width="10.42578125" style="33" bestFit="1" customWidth="1"/>
    <col min="11529" max="11769" width="9.140625" style="33"/>
    <col min="11770" max="11770" width="18.7109375" style="33" bestFit="1" customWidth="1"/>
    <col min="11771" max="11771" width="9.140625" style="33"/>
    <col min="11772" max="11772" width="10.28515625" style="33" customWidth="1"/>
    <col min="11773" max="11773" width="12.7109375" style="33" bestFit="1" customWidth="1"/>
    <col min="11774" max="11774" width="10.85546875" style="33" customWidth="1"/>
    <col min="11775" max="11775" width="19.140625" style="33" bestFit="1" customWidth="1"/>
    <col min="11776" max="11776" width="9.140625" style="33"/>
    <col min="11777" max="11777" width="9.42578125" style="33" customWidth="1"/>
    <col min="11778" max="11778" width="11.140625" style="33" customWidth="1"/>
    <col min="11779" max="11779" width="10.42578125" style="33" bestFit="1" customWidth="1"/>
    <col min="11780" max="11780" width="19.140625" style="33" bestFit="1" customWidth="1"/>
    <col min="11781" max="11781" width="9.140625" style="33"/>
    <col min="11782" max="11782" width="9.5703125" style="33" customWidth="1"/>
    <col min="11783" max="11783" width="9.140625" style="33"/>
    <col min="11784" max="11784" width="10.42578125" style="33" bestFit="1" customWidth="1"/>
    <col min="11785" max="12025" width="9.140625" style="33"/>
    <col min="12026" max="12026" width="18.7109375" style="33" bestFit="1" customWidth="1"/>
    <col min="12027" max="12027" width="9.140625" style="33"/>
    <col min="12028" max="12028" width="10.28515625" style="33" customWidth="1"/>
    <col min="12029" max="12029" width="12.7109375" style="33" bestFit="1" customWidth="1"/>
    <col min="12030" max="12030" width="10.85546875" style="33" customWidth="1"/>
    <col min="12031" max="12031" width="19.140625" style="33" bestFit="1" customWidth="1"/>
    <col min="12032" max="12032" width="9.140625" style="33"/>
    <col min="12033" max="12033" width="9.42578125" style="33" customWidth="1"/>
    <col min="12034" max="12034" width="11.140625" style="33" customWidth="1"/>
    <col min="12035" max="12035" width="10.42578125" style="33" bestFit="1" customWidth="1"/>
    <col min="12036" max="12036" width="19.140625" style="33" bestFit="1" customWidth="1"/>
    <col min="12037" max="12037" width="9.140625" style="33"/>
    <col min="12038" max="12038" width="9.5703125" style="33" customWidth="1"/>
    <col min="12039" max="12039" width="9.140625" style="33"/>
    <col min="12040" max="12040" width="10.42578125" style="33" bestFit="1" customWidth="1"/>
    <col min="12041" max="12281" width="9.140625" style="33"/>
    <col min="12282" max="12282" width="18.7109375" style="33" bestFit="1" customWidth="1"/>
    <col min="12283" max="12283" width="9.140625" style="33"/>
    <col min="12284" max="12284" width="10.28515625" style="33" customWidth="1"/>
    <col min="12285" max="12285" width="12.7109375" style="33" bestFit="1" customWidth="1"/>
    <col min="12286" max="12286" width="10.85546875" style="33" customWidth="1"/>
    <col min="12287" max="12287" width="19.140625" style="33" bestFit="1" customWidth="1"/>
    <col min="12288" max="12288" width="9.140625" style="33"/>
    <col min="12289" max="12289" width="9.42578125" style="33" customWidth="1"/>
    <col min="12290" max="12290" width="11.140625" style="33" customWidth="1"/>
    <col min="12291" max="12291" width="10.42578125" style="33" bestFit="1" customWidth="1"/>
    <col min="12292" max="12292" width="19.140625" style="33" bestFit="1" customWidth="1"/>
    <col min="12293" max="12293" width="9.140625" style="33"/>
    <col min="12294" max="12294" width="9.5703125" style="33" customWidth="1"/>
    <col min="12295" max="12295" width="9.140625" style="33"/>
    <col min="12296" max="12296" width="10.42578125" style="33" bestFit="1" customWidth="1"/>
    <col min="12297" max="12537" width="9.140625" style="33"/>
    <col min="12538" max="12538" width="18.7109375" style="33" bestFit="1" customWidth="1"/>
    <col min="12539" max="12539" width="9.140625" style="33"/>
    <col min="12540" max="12540" width="10.28515625" style="33" customWidth="1"/>
    <col min="12541" max="12541" width="12.7109375" style="33" bestFit="1" customWidth="1"/>
    <col min="12542" max="12542" width="10.85546875" style="33" customWidth="1"/>
    <col min="12543" max="12543" width="19.140625" style="33" bestFit="1" customWidth="1"/>
    <col min="12544" max="12544" width="9.140625" style="33"/>
    <col min="12545" max="12545" width="9.42578125" style="33" customWidth="1"/>
    <col min="12546" max="12546" width="11.140625" style="33" customWidth="1"/>
    <col min="12547" max="12547" width="10.42578125" style="33" bestFit="1" customWidth="1"/>
    <col min="12548" max="12548" width="19.140625" style="33" bestFit="1" customWidth="1"/>
    <col min="12549" max="12549" width="9.140625" style="33"/>
    <col min="12550" max="12550" width="9.5703125" style="33" customWidth="1"/>
    <col min="12551" max="12551" width="9.140625" style="33"/>
    <col min="12552" max="12552" width="10.42578125" style="33" bestFit="1" customWidth="1"/>
    <col min="12553" max="12793" width="9.140625" style="33"/>
    <col min="12794" max="12794" width="18.7109375" style="33" bestFit="1" customWidth="1"/>
    <col min="12795" max="12795" width="9.140625" style="33"/>
    <col min="12796" max="12796" width="10.28515625" style="33" customWidth="1"/>
    <col min="12797" max="12797" width="12.7109375" style="33" bestFit="1" customWidth="1"/>
    <col min="12798" max="12798" width="10.85546875" style="33" customWidth="1"/>
    <col min="12799" max="12799" width="19.140625" style="33" bestFit="1" customWidth="1"/>
    <col min="12800" max="12800" width="9.140625" style="33"/>
    <col min="12801" max="12801" width="9.42578125" style="33" customWidth="1"/>
    <col min="12802" max="12802" width="11.140625" style="33" customWidth="1"/>
    <col min="12803" max="12803" width="10.42578125" style="33" bestFit="1" customWidth="1"/>
    <col min="12804" max="12804" width="19.140625" style="33" bestFit="1" customWidth="1"/>
    <col min="12805" max="12805" width="9.140625" style="33"/>
    <col min="12806" max="12806" width="9.5703125" style="33" customWidth="1"/>
    <col min="12807" max="12807" width="9.140625" style="33"/>
    <col min="12808" max="12808" width="10.42578125" style="33" bestFit="1" customWidth="1"/>
    <col min="12809" max="13049" width="9.140625" style="33"/>
    <col min="13050" max="13050" width="18.7109375" style="33" bestFit="1" customWidth="1"/>
    <col min="13051" max="13051" width="9.140625" style="33"/>
    <col min="13052" max="13052" width="10.28515625" style="33" customWidth="1"/>
    <col min="13053" max="13053" width="12.7109375" style="33" bestFit="1" customWidth="1"/>
    <col min="13054" max="13054" width="10.85546875" style="33" customWidth="1"/>
    <col min="13055" max="13055" width="19.140625" style="33" bestFit="1" customWidth="1"/>
    <col min="13056" max="13056" width="9.140625" style="33"/>
    <col min="13057" max="13057" width="9.42578125" style="33" customWidth="1"/>
    <col min="13058" max="13058" width="11.140625" style="33" customWidth="1"/>
    <col min="13059" max="13059" width="10.42578125" style="33" bestFit="1" customWidth="1"/>
    <col min="13060" max="13060" width="19.140625" style="33" bestFit="1" customWidth="1"/>
    <col min="13061" max="13061" width="9.140625" style="33"/>
    <col min="13062" max="13062" width="9.5703125" style="33" customWidth="1"/>
    <col min="13063" max="13063" width="9.140625" style="33"/>
    <col min="13064" max="13064" width="10.42578125" style="33" bestFit="1" customWidth="1"/>
    <col min="13065" max="13305" width="9.140625" style="33"/>
    <col min="13306" max="13306" width="18.7109375" style="33" bestFit="1" customWidth="1"/>
    <col min="13307" max="13307" width="9.140625" style="33"/>
    <col min="13308" max="13308" width="10.28515625" style="33" customWidth="1"/>
    <col min="13309" max="13309" width="12.7109375" style="33" bestFit="1" customWidth="1"/>
    <col min="13310" max="13310" width="10.85546875" style="33" customWidth="1"/>
    <col min="13311" max="13311" width="19.140625" style="33" bestFit="1" customWidth="1"/>
    <col min="13312" max="13312" width="9.140625" style="33"/>
    <col min="13313" max="13313" width="9.42578125" style="33" customWidth="1"/>
    <col min="13314" max="13314" width="11.140625" style="33" customWidth="1"/>
    <col min="13315" max="13315" width="10.42578125" style="33" bestFit="1" customWidth="1"/>
    <col min="13316" max="13316" width="19.140625" style="33" bestFit="1" customWidth="1"/>
    <col min="13317" max="13317" width="9.140625" style="33"/>
    <col min="13318" max="13318" width="9.5703125" style="33" customWidth="1"/>
    <col min="13319" max="13319" width="9.140625" style="33"/>
    <col min="13320" max="13320" width="10.42578125" style="33" bestFit="1" customWidth="1"/>
    <col min="13321" max="13561" width="9.140625" style="33"/>
    <col min="13562" max="13562" width="18.7109375" style="33" bestFit="1" customWidth="1"/>
    <col min="13563" max="13563" width="9.140625" style="33"/>
    <col min="13564" max="13564" width="10.28515625" style="33" customWidth="1"/>
    <col min="13565" max="13565" width="12.7109375" style="33" bestFit="1" customWidth="1"/>
    <col min="13566" max="13566" width="10.85546875" style="33" customWidth="1"/>
    <col min="13567" max="13567" width="19.140625" style="33" bestFit="1" customWidth="1"/>
    <col min="13568" max="13568" width="9.140625" style="33"/>
    <col min="13569" max="13569" width="9.42578125" style="33" customWidth="1"/>
    <col min="13570" max="13570" width="11.140625" style="33" customWidth="1"/>
    <col min="13571" max="13571" width="10.42578125" style="33" bestFit="1" customWidth="1"/>
    <col min="13572" max="13572" width="19.140625" style="33" bestFit="1" customWidth="1"/>
    <col min="13573" max="13573" width="9.140625" style="33"/>
    <col min="13574" max="13574" width="9.5703125" style="33" customWidth="1"/>
    <col min="13575" max="13575" width="9.140625" style="33"/>
    <col min="13576" max="13576" width="10.42578125" style="33" bestFit="1" customWidth="1"/>
    <col min="13577" max="13817" width="9.140625" style="33"/>
    <col min="13818" max="13818" width="18.7109375" style="33" bestFit="1" customWidth="1"/>
    <col min="13819" max="13819" width="9.140625" style="33"/>
    <col min="13820" max="13820" width="10.28515625" style="33" customWidth="1"/>
    <col min="13821" max="13821" width="12.7109375" style="33" bestFit="1" customWidth="1"/>
    <col min="13822" max="13822" width="10.85546875" style="33" customWidth="1"/>
    <col min="13823" max="13823" width="19.140625" style="33" bestFit="1" customWidth="1"/>
    <col min="13824" max="13824" width="9.140625" style="33"/>
    <col min="13825" max="13825" width="9.42578125" style="33" customWidth="1"/>
    <col min="13826" max="13826" width="11.140625" style="33" customWidth="1"/>
    <col min="13827" max="13827" width="10.42578125" style="33" bestFit="1" customWidth="1"/>
    <col min="13828" max="13828" width="19.140625" style="33" bestFit="1" customWidth="1"/>
    <col min="13829" max="13829" width="9.140625" style="33"/>
    <col min="13830" max="13830" width="9.5703125" style="33" customWidth="1"/>
    <col min="13831" max="13831" width="9.140625" style="33"/>
    <col min="13832" max="13832" width="10.42578125" style="33" bestFit="1" customWidth="1"/>
    <col min="13833" max="14073" width="9.140625" style="33"/>
    <col min="14074" max="14074" width="18.7109375" style="33" bestFit="1" customWidth="1"/>
    <col min="14075" max="14075" width="9.140625" style="33"/>
    <col min="14076" max="14076" width="10.28515625" style="33" customWidth="1"/>
    <col min="14077" max="14077" width="12.7109375" style="33" bestFit="1" customWidth="1"/>
    <col min="14078" max="14078" width="10.85546875" style="33" customWidth="1"/>
    <col min="14079" max="14079" width="19.140625" style="33" bestFit="1" customWidth="1"/>
    <col min="14080" max="14080" width="9.140625" style="33"/>
    <col min="14081" max="14081" width="9.42578125" style="33" customWidth="1"/>
    <col min="14082" max="14082" width="11.140625" style="33" customWidth="1"/>
    <col min="14083" max="14083" width="10.42578125" style="33" bestFit="1" customWidth="1"/>
    <col min="14084" max="14084" width="19.140625" style="33" bestFit="1" customWidth="1"/>
    <col min="14085" max="14085" width="9.140625" style="33"/>
    <col min="14086" max="14086" width="9.5703125" style="33" customWidth="1"/>
    <col min="14087" max="14087" width="9.140625" style="33"/>
    <col min="14088" max="14088" width="10.42578125" style="33" bestFit="1" customWidth="1"/>
    <col min="14089" max="14329" width="9.140625" style="33"/>
    <col min="14330" max="14330" width="18.7109375" style="33" bestFit="1" customWidth="1"/>
    <col min="14331" max="14331" width="9.140625" style="33"/>
    <col min="14332" max="14332" width="10.28515625" style="33" customWidth="1"/>
    <col min="14333" max="14333" width="12.7109375" style="33" bestFit="1" customWidth="1"/>
    <col min="14334" max="14334" width="10.85546875" style="33" customWidth="1"/>
    <col min="14335" max="14335" width="19.140625" style="33" bestFit="1" customWidth="1"/>
    <col min="14336" max="14336" width="9.140625" style="33"/>
    <col min="14337" max="14337" width="9.42578125" style="33" customWidth="1"/>
    <col min="14338" max="14338" width="11.140625" style="33" customWidth="1"/>
    <col min="14339" max="14339" width="10.42578125" style="33" bestFit="1" customWidth="1"/>
    <col min="14340" max="14340" width="19.140625" style="33" bestFit="1" customWidth="1"/>
    <col min="14341" max="14341" width="9.140625" style="33"/>
    <col min="14342" max="14342" width="9.5703125" style="33" customWidth="1"/>
    <col min="14343" max="14343" width="9.140625" style="33"/>
    <col min="14344" max="14344" width="10.42578125" style="33" bestFit="1" customWidth="1"/>
    <col min="14345" max="14585" width="9.140625" style="33"/>
    <col min="14586" max="14586" width="18.7109375" style="33" bestFit="1" customWidth="1"/>
    <col min="14587" max="14587" width="9.140625" style="33"/>
    <col min="14588" max="14588" width="10.28515625" style="33" customWidth="1"/>
    <col min="14589" max="14589" width="12.7109375" style="33" bestFit="1" customWidth="1"/>
    <col min="14590" max="14590" width="10.85546875" style="33" customWidth="1"/>
    <col min="14591" max="14591" width="19.140625" style="33" bestFit="1" customWidth="1"/>
    <col min="14592" max="14592" width="9.140625" style="33"/>
    <col min="14593" max="14593" width="9.42578125" style="33" customWidth="1"/>
    <col min="14594" max="14594" width="11.140625" style="33" customWidth="1"/>
    <col min="14595" max="14595" width="10.42578125" style="33" bestFit="1" customWidth="1"/>
    <col min="14596" max="14596" width="19.140625" style="33" bestFit="1" customWidth="1"/>
    <col min="14597" max="14597" width="9.140625" style="33"/>
    <col min="14598" max="14598" width="9.5703125" style="33" customWidth="1"/>
    <col min="14599" max="14599" width="9.140625" style="33"/>
    <col min="14600" max="14600" width="10.42578125" style="33" bestFit="1" customWidth="1"/>
    <col min="14601" max="14841" width="9.140625" style="33"/>
    <col min="14842" max="14842" width="18.7109375" style="33" bestFit="1" customWidth="1"/>
    <col min="14843" max="14843" width="9.140625" style="33"/>
    <col min="14844" max="14844" width="10.28515625" style="33" customWidth="1"/>
    <col min="14845" max="14845" width="12.7109375" style="33" bestFit="1" customWidth="1"/>
    <col min="14846" max="14846" width="10.85546875" style="33" customWidth="1"/>
    <col min="14847" max="14847" width="19.140625" style="33" bestFit="1" customWidth="1"/>
    <col min="14848" max="14848" width="9.140625" style="33"/>
    <col min="14849" max="14849" width="9.42578125" style="33" customWidth="1"/>
    <col min="14850" max="14850" width="11.140625" style="33" customWidth="1"/>
    <col min="14851" max="14851" width="10.42578125" style="33" bestFit="1" customWidth="1"/>
    <col min="14852" max="14852" width="19.140625" style="33" bestFit="1" customWidth="1"/>
    <col min="14853" max="14853" width="9.140625" style="33"/>
    <col min="14854" max="14854" width="9.5703125" style="33" customWidth="1"/>
    <col min="14855" max="14855" width="9.140625" style="33"/>
    <col min="14856" max="14856" width="10.42578125" style="33" bestFit="1" customWidth="1"/>
    <col min="14857" max="15097" width="9.140625" style="33"/>
    <col min="15098" max="15098" width="18.7109375" style="33" bestFit="1" customWidth="1"/>
    <col min="15099" max="15099" width="9.140625" style="33"/>
    <col min="15100" max="15100" width="10.28515625" style="33" customWidth="1"/>
    <col min="15101" max="15101" width="12.7109375" style="33" bestFit="1" customWidth="1"/>
    <col min="15102" max="15102" width="10.85546875" style="33" customWidth="1"/>
    <col min="15103" max="15103" width="19.140625" style="33" bestFit="1" customWidth="1"/>
    <col min="15104" max="15104" width="9.140625" style="33"/>
    <col min="15105" max="15105" width="9.42578125" style="33" customWidth="1"/>
    <col min="15106" max="15106" width="11.140625" style="33" customWidth="1"/>
    <col min="15107" max="15107" width="10.42578125" style="33" bestFit="1" customWidth="1"/>
    <col min="15108" max="15108" width="19.140625" style="33" bestFit="1" customWidth="1"/>
    <col min="15109" max="15109" width="9.140625" style="33"/>
    <col min="15110" max="15110" width="9.5703125" style="33" customWidth="1"/>
    <col min="15111" max="15111" width="9.140625" style="33"/>
    <col min="15112" max="15112" width="10.42578125" style="33" bestFit="1" customWidth="1"/>
    <col min="15113" max="15353" width="9.140625" style="33"/>
    <col min="15354" max="15354" width="18.7109375" style="33" bestFit="1" customWidth="1"/>
    <col min="15355" max="15355" width="9.140625" style="33"/>
    <col min="15356" max="15356" width="10.28515625" style="33" customWidth="1"/>
    <col min="15357" max="15357" width="12.7109375" style="33" bestFit="1" customWidth="1"/>
    <col min="15358" max="15358" width="10.85546875" style="33" customWidth="1"/>
    <col min="15359" max="15359" width="19.140625" style="33" bestFit="1" customWidth="1"/>
    <col min="15360" max="15360" width="9.140625" style="33"/>
    <col min="15361" max="15361" width="9.42578125" style="33" customWidth="1"/>
    <col min="15362" max="15362" width="11.140625" style="33" customWidth="1"/>
    <col min="15363" max="15363" width="10.42578125" style="33" bestFit="1" customWidth="1"/>
    <col min="15364" max="15364" width="19.140625" style="33" bestFit="1" customWidth="1"/>
    <col min="15365" max="15365" width="9.140625" style="33"/>
    <col min="15366" max="15366" width="9.5703125" style="33" customWidth="1"/>
    <col min="15367" max="15367" width="9.140625" style="33"/>
    <col min="15368" max="15368" width="10.42578125" style="33" bestFit="1" customWidth="1"/>
    <col min="15369" max="15609" width="9.140625" style="33"/>
    <col min="15610" max="15610" width="18.7109375" style="33" bestFit="1" customWidth="1"/>
    <col min="15611" max="15611" width="9.140625" style="33"/>
    <col min="15612" max="15612" width="10.28515625" style="33" customWidth="1"/>
    <col min="15613" max="15613" width="12.7109375" style="33" bestFit="1" customWidth="1"/>
    <col min="15614" max="15614" width="10.85546875" style="33" customWidth="1"/>
    <col min="15615" max="15615" width="19.140625" style="33" bestFit="1" customWidth="1"/>
    <col min="15616" max="15616" width="9.140625" style="33"/>
    <col min="15617" max="15617" width="9.42578125" style="33" customWidth="1"/>
    <col min="15618" max="15618" width="11.140625" style="33" customWidth="1"/>
    <col min="15619" max="15619" width="10.42578125" style="33" bestFit="1" customWidth="1"/>
    <col min="15620" max="15620" width="19.140625" style="33" bestFit="1" customWidth="1"/>
    <col min="15621" max="15621" width="9.140625" style="33"/>
    <col min="15622" max="15622" width="9.5703125" style="33" customWidth="1"/>
    <col min="15623" max="15623" width="9.140625" style="33"/>
    <col min="15624" max="15624" width="10.42578125" style="33" bestFit="1" customWidth="1"/>
    <col min="15625" max="15865" width="9.140625" style="33"/>
    <col min="15866" max="15866" width="18.7109375" style="33" bestFit="1" customWidth="1"/>
    <col min="15867" max="15867" width="9.140625" style="33"/>
    <col min="15868" max="15868" width="10.28515625" style="33" customWidth="1"/>
    <col min="15869" max="15869" width="12.7109375" style="33" bestFit="1" customWidth="1"/>
    <col min="15870" max="15870" width="10.85546875" style="33" customWidth="1"/>
    <col min="15871" max="15871" width="19.140625" style="33" bestFit="1" customWidth="1"/>
    <col min="15872" max="15872" width="9.140625" style="33"/>
    <col min="15873" max="15873" width="9.42578125" style="33" customWidth="1"/>
    <col min="15874" max="15874" width="11.140625" style="33" customWidth="1"/>
    <col min="15875" max="15875" width="10.42578125" style="33" bestFit="1" customWidth="1"/>
    <col min="15876" max="15876" width="19.140625" style="33" bestFit="1" customWidth="1"/>
    <col min="15877" max="15877" width="9.140625" style="33"/>
    <col min="15878" max="15878" width="9.5703125" style="33" customWidth="1"/>
    <col min="15879" max="15879" width="9.140625" style="33"/>
    <col min="15880" max="15880" width="10.42578125" style="33" bestFit="1" customWidth="1"/>
    <col min="15881" max="16121" width="9.140625" style="33"/>
    <col min="16122" max="16122" width="18.7109375" style="33" bestFit="1" customWidth="1"/>
    <col min="16123" max="16123" width="9.140625" style="33"/>
    <col min="16124" max="16124" width="10.28515625" style="33" customWidth="1"/>
    <col min="16125" max="16125" width="12.7109375" style="33" bestFit="1" customWidth="1"/>
    <col min="16126" max="16126" width="10.85546875" style="33" customWidth="1"/>
    <col min="16127" max="16127" width="19.140625" style="33" bestFit="1" customWidth="1"/>
    <col min="16128" max="16128" width="9.140625" style="33"/>
    <col min="16129" max="16129" width="9.42578125" style="33" customWidth="1"/>
    <col min="16130" max="16130" width="11.140625" style="33" customWidth="1"/>
    <col min="16131" max="16131" width="10.42578125" style="33" bestFit="1" customWidth="1"/>
    <col min="16132" max="16132" width="19.140625" style="33" bestFit="1" customWidth="1"/>
    <col min="16133" max="16133" width="9.140625" style="33"/>
    <col min="16134" max="16134" width="9.5703125" style="33" customWidth="1"/>
    <col min="16135" max="16135" width="9.140625" style="33"/>
    <col min="16136" max="16136" width="10.42578125" style="33" bestFit="1" customWidth="1"/>
    <col min="16137" max="16384" width="9.140625" style="33"/>
  </cols>
  <sheetData>
    <row r="1" spans="1:12" ht="18" x14ac:dyDescent="0.25">
      <c r="D1" s="594" t="s">
        <v>0</v>
      </c>
      <c r="E1" s="594"/>
      <c r="F1" s="594"/>
      <c r="G1" s="34"/>
      <c r="H1" s="34"/>
      <c r="I1" s="334"/>
      <c r="J1" s="334"/>
    </row>
    <row r="2" spans="1:12" ht="18" x14ac:dyDescent="0.25">
      <c r="C2" s="594" t="s">
        <v>1</v>
      </c>
      <c r="D2" s="594"/>
      <c r="E2" s="594"/>
      <c r="F2" s="594"/>
      <c r="G2" s="34"/>
      <c r="H2" s="34"/>
      <c r="I2" s="334"/>
      <c r="J2" s="334"/>
    </row>
    <row r="3" spans="1:12" ht="15.75" x14ac:dyDescent="0.25">
      <c r="C3" s="596" t="s">
        <v>123</v>
      </c>
      <c r="D3" s="596"/>
      <c r="E3" s="596"/>
      <c r="F3" s="596"/>
      <c r="G3" s="35"/>
      <c r="H3" s="35"/>
      <c r="I3" s="335"/>
      <c r="J3" s="335"/>
    </row>
    <row r="4" spans="1:12" ht="18" x14ac:dyDescent="0.25">
      <c r="C4" s="594" t="s">
        <v>140</v>
      </c>
      <c r="D4" s="594"/>
      <c r="E4" s="594"/>
      <c r="F4" s="594"/>
      <c r="G4" s="34"/>
      <c r="H4" s="34"/>
      <c r="I4" s="334"/>
      <c r="J4" s="334"/>
    </row>
    <row r="5" spans="1:12" ht="18.75" thickBot="1" x14ac:dyDescent="0.3">
      <c r="C5" s="595" t="s">
        <v>118</v>
      </c>
      <c r="D5" s="595"/>
      <c r="E5" s="595"/>
      <c r="F5" s="595"/>
      <c r="G5" s="36"/>
      <c r="H5" s="36"/>
      <c r="I5" s="36"/>
      <c r="J5" s="36"/>
    </row>
    <row r="6" spans="1:12" ht="63.75" thickBot="1" x14ac:dyDescent="0.25">
      <c r="A6" s="37"/>
      <c r="B6" s="38" t="s">
        <v>2</v>
      </c>
      <c r="C6" s="39" t="s">
        <v>6</v>
      </c>
      <c r="D6" s="40" t="s">
        <v>4</v>
      </c>
      <c r="E6" s="41" t="s">
        <v>119</v>
      </c>
      <c r="F6" s="42" t="s">
        <v>120</v>
      </c>
      <c r="G6" s="41" t="s">
        <v>5</v>
      </c>
      <c r="H6" s="42" t="s">
        <v>121</v>
      </c>
      <c r="I6" s="266" t="s">
        <v>144</v>
      </c>
      <c r="J6" s="43" t="s">
        <v>145</v>
      </c>
      <c r="K6" s="43" t="s">
        <v>8</v>
      </c>
      <c r="L6" s="43" t="s">
        <v>9</v>
      </c>
    </row>
    <row r="7" spans="1:12" ht="18.75" thickBot="1" x14ac:dyDescent="0.3">
      <c r="A7" s="46" t="s">
        <v>7</v>
      </c>
      <c r="B7" s="47"/>
      <c r="C7" s="47"/>
      <c r="D7" s="47"/>
      <c r="E7" s="48"/>
      <c r="F7" s="49"/>
      <c r="G7" s="191"/>
      <c r="H7" s="49"/>
      <c r="I7" s="47"/>
      <c r="J7" s="47"/>
      <c r="K7" s="48"/>
      <c r="L7" s="47"/>
    </row>
    <row r="8" spans="1:12" ht="18" x14ac:dyDescent="0.25">
      <c r="A8" s="54" t="s">
        <v>10</v>
      </c>
      <c r="B8" s="55">
        <v>8071</v>
      </c>
      <c r="C8" s="56">
        <v>16774</v>
      </c>
      <c r="D8" s="57">
        <v>1930556</v>
      </c>
      <c r="E8" s="58"/>
      <c r="F8" s="57"/>
      <c r="G8" s="107">
        <f>D8/B8</f>
        <v>239.19662990955271</v>
      </c>
      <c r="H8" s="61">
        <f>D8</f>
        <v>1930556</v>
      </c>
      <c r="I8" s="182">
        <v>4360</v>
      </c>
      <c r="J8" s="182">
        <v>12414</v>
      </c>
      <c r="K8" s="62">
        <f>C8-L8</f>
        <v>7623</v>
      </c>
      <c r="L8" s="63">
        <v>9151</v>
      </c>
    </row>
    <row r="9" spans="1:12" ht="18" x14ac:dyDescent="0.25">
      <c r="A9" s="67" t="s">
        <v>11</v>
      </c>
      <c r="B9" s="68">
        <v>5804</v>
      </c>
      <c r="C9" s="69">
        <v>11516</v>
      </c>
      <c r="D9" s="70">
        <v>1365823</v>
      </c>
      <c r="E9" s="58"/>
      <c r="F9" s="57"/>
      <c r="G9" s="107">
        <f t="shared" ref="G9:G15" si="0">D9/B9</f>
        <v>235.32443142660233</v>
      </c>
      <c r="H9" s="61">
        <f>D9</f>
        <v>1365823</v>
      </c>
      <c r="I9" s="182">
        <v>3265</v>
      </c>
      <c r="J9" s="182">
        <v>8251</v>
      </c>
      <c r="K9" s="62">
        <f t="shared" ref="K9:K15" si="1">C9-L9</f>
        <v>5157</v>
      </c>
      <c r="L9" s="63">
        <v>6359</v>
      </c>
    </row>
    <row r="10" spans="1:12" ht="18" x14ac:dyDescent="0.25">
      <c r="A10" s="67" t="s">
        <v>12</v>
      </c>
      <c r="B10" s="68">
        <v>6513</v>
      </c>
      <c r="C10" s="69">
        <v>12347</v>
      </c>
      <c r="D10" s="70">
        <v>1468743</v>
      </c>
      <c r="E10" s="58"/>
      <c r="F10" s="57"/>
      <c r="G10" s="107">
        <f t="shared" si="0"/>
        <v>225.50944265315522</v>
      </c>
      <c r="H10" s="61">
        <f t="shared" ref="H10:H15" si="2">D10</f>
        <v>1468743</v>
      </c>
      <c r="I10" s="182">
        <v>3215</v>
      </c>
      <c r="J10" s="182">
        <v>9132</v>
      </c>
      <c r="K10" s="62">
        <f t="shared" si="1"/>
        <v>5501</v>
      </c>
      <c r="L10" s="63">
        <v>6846</v>
      </c>
    </row>
    <row r="11" spans="1:12" ht="18" x14ac:dyDescent="0.25">
      <c r="A11" s="67" t="s">
        <v>13</v>
      </c>
      <c r="B11" s="68">
        <v>8509</v>
      </c>
      <c r="C11" s="69">
        <v>16867</v>
      </c>
      <c r="D11" s="70">
        <v>1951656</v>
      </c>
      <c r="E11" s="58"/>
      <c r="F11" s="57"/>
      <c r="G11" s="107">
        <f t="shared" si="0"/>
        <v>229.36373251850981</v>
      </c>
      <c r="H11" s="61">
        <f t="shared" si="2"/>
        <v>1951656</v>
      </c>
      <c r="I11" s="182">
        <v>4327</v>
      </c>
      <c r="J11" s="182">
        <v>12540</v>
      </c>
      <c r="K11" s="62">
        <f t="shared" si="1"/>
        <v>7636</v>
      </c>
      <c r="L11" s="63">
        <v>9231</v>
      </c>
    </row>
    <row r="12" spans="1:12" ht="18" x14ac:dyDescent="0.25">
      <c r="A12" s="67" t="s">
        <v>14</v>
      </c>
      <c r="B12" s="68">
        <v>2134</v>
      </c>
      <c r="C12" s="69">
        <v>4498</v>
      </c>
      <c r="D12" s="70">
        <v>526820</v>
      </c>
      <c r="E12" s="58"/>
      <c r="F12" s="57"/>
      <c r="G12" s="107">
        <f t="shared" si="0"/>
        <v>246.86972820993441</v>
      </c>
      <c r="H12" s="61">
        <f t="shared" si="2"/>
        <v>526820</v>
      </c>
      <c r="I12" s="182">
        <v>1185</v>
      </c>
      <c r="J12" s="182">
        <v>3313</v>
      </c>
      <c r="K12" s="62">
        <f t="shared" si="1"/>
        <v>2140</v>
      </c>
      <c r="L12" s="63">
        <v>2358</v>
      </c>
    </row>
    <row r="13" spans="1:12" ht="18" x14ac:dyDescent="0.25">
      <c r="A13" s="67" t="s">
        <v>15</v>
      </c>
      <c r="B13" s="68">
        <v>8574</v>
      </c>
      <c r="C13" s="69">
        <v>17828</v>
      </c>
      <c r="D13" s="70">
        <v>2073899</v>
      </c>
      <c r="E13" s="58"/>
      <c r="F13" s="57"/>
      <c r="G13" s="107">
        <f t="shared" si="0"/>
        <v>241.882318637742</v>
      </c>
      <c r="H13" s="61">
        <f t="shared" si="2"/>
        <v>2073899</v>
      </c>
      <c r="I13" s="182">
        <v>4897</v>
      </c>
      <c r="J13" s="182">
        <v>12931</v>
      </c>
      <c r="K13" s="62">
        <f t="shared" si="1"/>
        <v>8217</v>
      </c>
      <c r="L13" s="63">
        <v>9611</v>
      </c>
    </row>
    <row r="14" spans="1:12" ht="18" x14ac:dyDescent="0.25">
      <c r="A14" s="67" t="s">
        <v>16</v>
      </c>
      <c r="B14" s="68">
        <v>3108</v>
      </c>
      <c r="C14" s="69">
        <v>5896</v>
      </c>
      <c r="D14" s="70">
        <v>685383</v>
      </c>
      <c r="E14" s="58"/>
      <c r="F14" s="57"/>
      <c r="G14" s="107">
        <f t="shared" si="0"/>
        <v>220.52220077220076</v>
      </c>
      <c r="H14" s="61">
        <f t="shared" si="2"/>
        <v>685383</v>
      </c>
      <c r="I14" s="182">
        <v>1491</v>
      </c>
      <c r="J14" s="182">
        <v>4405</v>
      </c>
      <c r="K14" s="62">
        <f t="shared" si="1"/>
        <v>2694</v>
      </c>
      <c r="L14" s="63">
        <v>3202</v>
      </c>
    </row>
    <row r="15" spans="1:12" ht="18.75" thickBot="1" x14ac:dyDescent="0.3">
      <c r="A15" s="72" t="s">
        <v>17</v>
      </c>
      <c r="B15" s="73">
        <v>10050</v>
      </c>
      <c r="C15" s="74">
        <v>19692</v>
      </c>
      <c r="D15" s="75">
        <v>2331101</v>
      </c>
      <c r="E15" s="76"/>
      <c r="F15" s="345"/>
      <c r="G15" s="107">
        <f t="shared" si="0"/>
        <v>231.95034825870647</v>
      </c>
      <c r="H15" s="61">
        <f t="shared" si="2"/>
        <v>2331101</v>
      </c>
      <c r="I15" s="183">
        <v>5139</v>
      </c>
      <c r="J15" s="183">
        <v>14553</v>
      </c>
      <c r="K15" s="62">
        <f t="shared" si="1"/>
        <v>8916</v>
      </c>
      <c r="L15" s="80">
        <v>10776</v>
      </c>
    </row>
    <row r="16" spans="1:12" ht="18.75" thickBot="1" x14ac:dyDescent="0.3">
      <c r="A16" s="84" t="s">
        <v>18</v>
      </c>
      <c r="B16" s="85">
        <f>SUM(B8:B15)</f>
        <v>52763</v>
      </c>
      <c r="C16" s="85">
        <f t="shared" ref="C16:D16" si="3">SUM(C8:C15)</f>
        <v>105418</v>
      </c>
      <c r="D16" s="86">
        <f t="shared" si="3"/>
        <v>12333981</v>
      </c>
      <c r="E16" s="85">
        <f t="shared" ref="E16:G16" si="4">SUM(E8:E15)</f>
        <v>0</v>
      </c>
      <c r="F16" s="87">
        <f t="shared" si="4"/>
        <v>0</v>
      </c>
      <c r="G16" s="134">
        <f t="shared" si="4"/>
        <v>1870.6188323864037</v>
      </c>
      <c r="H16" s="86">
        <f>SUM(H8:H15)</f>
        <v>12333981</v>
      </c>
      <c r="I16" s="86">
        <f>SUM(I8:I15)</f>
        <v>27879</v>
      </c>
      <c r="J16" s="86">
        <f>SUM(J8:J15)</f>
        <v>77539</v>
      </c>
      <c r="K16" s="89">
        <f t="shared" ref="K16:L16" si="5">SUM(K8:K15)</f>
        <v>47884</v>
      </c>
      <c r="L16" s="90">
        <f t="shared" si="5"/>
        <v>57534</v>
      </c>
    </row>
    <row r="17" spans="1:12" ht="18.75" thickBot="1" x14ac:dyDescent="0.3">
      <c r="A17" s="95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2" ht="18.75" thickBot="1" x14ac:dyDescent="0.3">
      <c r="A18" s="96" t="s">
        <v>19</v>
      </c>
      <c r="B18" s="97"/>
      <c r="C18" s="97"/>
      <c r="D18" s="97"/>
      <c r="E18" s="98"/>
      <c r="F18" s="99"/>
      <c r="G18" s="97"/>
      <c r="H18" s="99"/>
      <c r="I18" s="97"/>
      <c r="J18" s="97"/>
      <c r="K18" s="97"/>
      <c r="L18" s="97"/>
    </row>
    <row r="19" spans="1:12" ht="18" x14ac:dyDescent="0.25">
      <c r="A19" s="100" t="s">
        <v>20</v>
      </c>
      <c r="B19" s="55">
        <v>14756</v>
      </c>
      <c r="C19" s="56">
        <v>27285</v>
      </c>
      <c r="D19" s="57">
        <v>3248409</v>
      </c>
      <c r="E19" s="101"/>
      <c r="F19" s="59"/>
      <c r="G19" s="62">
        <f>D19/B19</f>
        <v>220.14156953103821</v>
      </c>
      <c r="H19" s="59">
        <f>D19</f>
        <v>3248409</v>
      </c>
      <c r="I19" s="294">
        <v>7172</v>
      </c>
      <c r="J19" s="182">
        <f>C19-I19</f>
        <v>20113</v>
      </c>
      <c r="K19" s="102">
        <f>C19-L19</f>
        <v>12188</v>
      </c>
      <c r="L19" s="103">
        <v>15097</v>
      </c>
    </row>
    <row r="20" spans="1:12" ht="18" x14ac:dyDescent="0.25">
      <c r="A20" s="100" t="s">
        <v>21</v>
      </c>
      <c r="B20" s="66">
        <v>7344</v>
      </c>
      <c r="C20" s="56">
        <v>13194</v>
      </c>
      <c r="D20" s="57">
        <v>1579642</v>
      </c>
      <c r="E20" s="101"/>
      <c r="F20" s="59"/>
      <c r="G20" s="104">
        <f t="shared" ref="G20:G31" si="6">D20/B20</f>
        <v>215.09286492374727</v>
      </c>
      <c r="H20" s="105">
        <f>D20</f>
        <v>1579642</v>
      </c>
      <c r="I20" s="101">
        <v>3461</v>
      </c>
      <c r="J20" s="182">
        <f>C20-I20</f>
        <v>9733</v>
      </c>
      <c r="K20" s="62">
        <f t="shared" ref="K20:K31" si="7">C20-L20</f>
        <v>5710</v>
      </c>
      <c r="L20" s="106">
        <v>7484</v>
      </c>
    </row>
    <row r="21" spans="1:12" ht="18" x14ac:dyDescent="0.25">
      <c r="A21" s="54" t="s">
        <v>22</v>
      </c>
      <c r="B21" s="108">
        <v>5960</v>
      </c>
      <c r="C21" s="109">
        <v>11364</v>
      </c>
      <c r="D21" s="110">
        <v>1336268</v>
      </c>
      <c r="E21" s="111"/>
      <c r="F21" s="112"/>
      <c r="G21" s="104">
        <f t="shared" si="6"/>
        <v>224.20604026845638</v>
      </c>
      <c r="H21" s="105">
        <f t="shared" ref="H21:H31" si="8">D21</f>
        <v>1336268</v>
      </c>
      <c r="I21" s="101">
        <v>3179</v>
      </c>
      <c r="J21" s="182">
        <f t="shared" ref="J21:J31" si="9">C21-I21</f>
        <v>8185</v>
      </c>
      <c r="K21" s="62">
        <f t="shared" si="7"/>
        <v>5024</v>
      </c>
      <c r="L21" s="106">
        <v>6340</v>
      </c>
    </row>
    <row r="22" spans="1:12" ht="18" x14ac:dyDescent="0.25">
      <c r="A22" s="67" t="s">
        <v>23</v>
      </c>
      <c r="B22" s="113">
        <v>7427</v>
      </c>
      <c r="C22" s="114">
        <v>14632</v>
      </c>
      <c r="D22" s="115">
        <v>1691053</v>
      </c>
      <c r="E22" s="116"/>
      <c r="F22" s="117"/>
      <c r="G22" s="104">
        <f t="shared" si="6"/>
        <v>227.68991517436382</v>
      </c>
      <c r="H22" s="105">
        <f t="shared" si="8"/>
        <v>1691053</v>
      </c>
      <c r="I22" s="285">
        <v>3758</v>
      </c>
      <c r="J22" s="182">
        <f t="shared" si="9"/>
        <v>10874</v>
      </c>
      <c r="K22" s="104">
        <f t="shared" si="7"/>
        <v>6633</v>
      </c>
      <c r="L22" s="118">
        <v>7999</v>
      </c>
    </row>
    <row r="23" spans="1:12" ht="18" x14ac:dyDescent="0.25">
      <c r="A23" s="67" t="s">
        <v>24</v>
      </c>
      <c r="B23" s="113">
        <v>4916</v>
      </c>
      <c r="C23" s="114">
        <v>9855</v>
      </c>
      <c r="D23" s="115">
        <v>1143532</v>
      </c>
      <c r="E23" s="116"/>
      <c r="F23" s="117"/>
      <c r="G23" s="104">
        <f t="shared" si="6"/>
        <v>232.61432058584214</v>
      </c>
      <c r="H23" s="105">
        <f t="shared" si="8"/>
        <v>1143532</v>
      </c>
      <c r="I23" s="285">
        <v>2678</v>
      </c>
      <c r="J23" s="182">
        <f t="shared" si="9"/>
        <v>7177</v>
      </c>
      <c r="K23" s="104">
        <f t="shared" si="7"/>
        <v>4580</v>
      </c>
      <c r="L23" s="118">
        <v>5275</v>
      </c>
    </row>
    <row r="24" spans="1:12" ht="18" x14ac:dyDescent="0.25">
      <c r="A24" s="67" t="s">
        <v>25</v>
      </c>
      <c r="B24" s="113">
        <v>3351</v>
      </c>
      <c r="C24" s="114">
        <v>6777</v>
      </c>
      <c r="D24" s="115">
        <v>796105</v>
      </c>
      <c r="E24" s="116"/>
      <c r="F24" s="117"/>
      <c r="G24" s="104">
        <f t="shared" si="6"/>
        <v>237.5723664577738</v>
      </c>
      <c r="H24" s="105">
        <f t="shared" si="8"/>
        <v>796105</v>
      </c>
      <c r="I24" s="285">
        <v>1952</v>
      </c>
      <c r="J24" s="182">
        <f t="shared" si="9"/>
        <v>4825</v>
      </c>
      <c r="K24" s="104">
        <f t="shared" si="7"/>
        <v>3056</v>
      </c>
      <c r="L24" s="118">
        <v>3721</v>
      </c>
    </row>
    <row r="25" spans="1:12" ht="18" x14ac:dyDescent="0.25">
      <c r="A25" s="67" t="s">
        <v>26</v>
      </c>
      <c r="B25" s="113">
        <v>8541</v>
      </c>
      <c r="C25" s="114">
        <v>16603</v>
      </c>
      <c r="D25" s="115">
        <v>1952938</v>
      </c>
      <c r="E25" s="116"/>
      <c r="F25" s="117"/>
      <c r="G25" s="104">
        <f t="shared" si="6"/>
        <v>228.6544901065449</v>
      </c>
      <c r="H25" s="105">
        <f t="shared" si="8"/>
        <v>1952938</v>
      </c>
      <c r="I25" s="285">
        <v>4413</v>
      </c>
      <c r="J25" s="182">
        <f t="shared" si="9"/>
        <v>12190</v>
      </c>
      <c r="K25" s="104">
        <f t="shared" si="7"/>
        <v>7500</v>
      </c>
      <c r="L25" s="118">
        <v>9103</v>
      </c>
    </row>
    <row r="26" spans="1:12" ht="18" x14ac:dyDescent="0.25">
      <c r="A26" s="67" t="s">
        <v>27</v>
      </c>
      <c r="B26" s="113">
        <v>7737</v>
      </c>
      <c r="C26" s="114">
        <v>15878</v>
      </c>
      <c r="D26" s="115">
        <v>1867127</v>
      </c>
      <c r="E26" s="116"/>
      <c r="F26" s="117"/>
      <c r="G26" s="104">
        <f t="shared" si="6"/>
        <v>241.32441514799018</v>
      </c>
      <c r="H26" s="105">
        <f t="shared" si="8"/>
        <v>1867127</v>
      </c>
      <c r="I26" s="285">
        <v>3958</v>
      </c>
      <c r="J26" s="182">
        <f t="shared" si="9"/>
        <v>11920</v>
      </c>
      <c r="K26" s="104">
        <f t="shared" si="7"/>
        <v>7552</v>
      </c>
      <c r="L26" s="118">
        <v>8326</v>
      </c>
    </row>
    <row r="27" spans="1:12" ht="18" x14ac:dyDescent="0.25">
      <c r="A27" s="67" t="s">
        <v>28</v>
      </c>
      <c r="B27" s="113">
        <v>9670</v>
      </c>
      <c r="C27" s="114">
        <v>18468</v>
      </c>
      <c r="D27" s="115">
        <v>2161691</v>
      </c>
      <c r="E27" s="116"/>
      <c r="F27" s="117"/>
      <c r="G27" s="104">
        <f t="shared" si="6"/>
        <v>223.54612202688728</v>
      </c>
      <c r="H27" s="105">
        <f t="shared" si="8"/>
        <v>2161691</v>
      </c>
      <c r="I27" s="285">
        <v>5351</v>
      </c>
      <c r="J27" s="182">
        <f t="shared" si="9"/>
        <v>13117</v>
      </c>
      <c r="K27" s="104">
        <f t="shared" si="7"/>
        <v>7968</v>
      </c>
      <c r="L27" s="118">
        <v>10500</v>
      </c>
    </row>
    <row r="28" spans="1:12" ht="18" x14ac:dyDescent="0.25">
      <c r="A28" s="67" t="s">
        <v>29</v>
      </c>
      <c r="B28" s="113">
        <v>6884</v>
      </c>
      <c r="C28" s="114">
        <v>14474</v>
      </c>
      <c r="D28" s="115">
        <v>1676458</v>
      </c>
      <c r="E28" s="116"/>
      <c r="F28" s="117"/>
      <c r="G28" s="104">
        <f t="shared" si="6"/>
        <v>243.52963393375944</v>
      </c>
      <c r="H28" s="105">
        <f t="shared" si="8"/>
        <v>1676458</v>
      </c>
      <c r="I28" s="285">
        <v>4145</v>
      </c>
      <c r="J28" s="182">
        <f t="shared" si="9"/>
        <v>10329</v>
      </c>
      <c r="K28" s="104">
        <f t="shared" si="7"/>
        <v>6636</v>
      </c>
      <c r="L28" s="118">
        <v>7838</v>
      </c>
    </row>
    <row r="29" spans="1:12" ht="18" x14ac:dyDescent="0.25">
      <c r="A29" s="67" t="s">
        <v>30</v>
      </c>
      <c r="B29" s="113">
        <v>5664</v>
      </c>
      <c r="C29" s="114">
        <v>11432</v>
      </c>
      <c r="D29" s="115">
        <v>1322783</v>
      </c>
      <c r="E29" s="116"/>
      <c r="F29" s="117"/>
      <c r="G29" s="104">
        <f t="shared" si="6"/>
        <v>233.54219632768363</v>
      </c>
      <c r="H29" s="105">
        <f t="shared" si="8"/>
        <v>1322783</v>
      </c>
      <c r="I29" s="285">
        <v>3060</v>
      </c>
      <c r="J29" s="182">
        <f t="shared" si="9"/>
        <v>8372</v>
      </c>
      <c r="K29" s="104">
        <f t="shared" si="7"/>
        <v>5219</v>
      </c>
      <c r="L29" s="118">
        <v>6213</v>
      </c>
    </row>
    <row r="30" spans="1:12" ht="18" x14ac:dyDescent="0.25">
      <c r="A30" s="82" t="s">
        <v>31</v>
      </c>
      <c r="B30" s="113">
        <v>5426</v>
      </c>
      <c r="C30" s="120">
        <v>11092</v>
      </c>
      <c r="D30" s="121">
        <v>1308114</v>
      </c>
      <c r="E30" s="122"/>
      <c r="F30" s="123"/>
      <c r="G30" s="104">
        <f t="shared" si="6"/>
        <v>241.08256542572798</v>
      </c>
      <c r="H30" s="105">
        <f t="shared" si="8"/>
        <v>1308114</v>
      </c>
      <c r="I30" s="346">
        <v>2990</v>
      </c>
      <c r="J30" s="182">
        <f t="shared" si="9"/>
        <v>8102</v>
      </c>
      <c r="K30" s="104">
        <f t="shared" si="7"/>
        <v>5165</v>
      </c>
      <c r="L30" s="125">
        <v>5927</v>
      </c>
    </row>
    <row r="31" spans="1:12" ht="18.75" thickBot="1" x14ac:dyDescent="0.3">
      <c r="A31" s="82" t="s">
        <v>32</v>
      </c>
      <c r="B31" s="127">
        <v>2010</v>
      </c>
      <c r="C31" s="120">
        <v>4114</v>
      </c>
      <c r="D31" s="121">
        <v>485771</v>
      </c>
      <c r="E31" s="122"/>
      <c r="F31" s="123"/>
      <c r="G31" s="104">
        <f t="shared" si="6"/>
        <v>241.67711442786069</v>
      </c>
      <c r="H31" s="105">
        <f t="shared" si="8"/>
        <v>485771</v>
      </c>
      <c r="I31" s="346">
        <v>1052</v>
      </c>
      <c r="J31" s="182">
        <f t="shared" si="9"/>
        <v>3062</v>
      </c>
      <c r="K31" s="104">
        <f t="shared" si="7"/>
        <v>1988</v>
      </c>
      <c r="L31" s="125">
        <v>2126</v>
      </c>
    </row>
    <row r="32" spans="1:12" ht="18.75" thickBot="1" x14ac:dyDescent="0.3">
      <c r="A32" s="84" t="s">
        <v>33</v>
      </c>
      <c r="B32" s="131">
        <f>SUM(B19:B31)</f>
        <v>89686</v>
      </c>
      <c r="C32" s="131">
        <f t="shared" ref="C32:G32" si="10">SUM(C19:C31)</f>
        <v>175168</v>
      </c>
      <c r="D32" s="132">
        <f t="shared" si="10"/>
        <v>20569891</v>
      </c>
      <c r="E32" s="131">
        <f t="shared" si="10"/>
        <v>0</v>
      </c>
      <c r="F32" s="133">
        <f t="shared" si="10"/>
        <v>0</v>
      </c>
      <c r="G32" s="134">
        <f t="shared" si="10"/>
        <v>3010.6736143376747</v>
      </c>
      <c r="H32" s="135">
        <f>SUM(H19:H31)</f>
        <v>20569891</v>
      </c>
      <c r="I32" s="135">
        <f>SUM(I19:I31)</f>
        <v>47169</v>
      </c>
      <c r="J32" s="135">
        <f>SUM(J19:J31)</f>
        <v>127999</v>
      </c>
      <c r="K32" s="89">
        <f>SUM(K19:K31)</f>
        <v>79219</v>
      </c>
      <c r="L32" s="90">
        <f t="shared" ref="L32" si="11">SUM(L19:L31)</f>
        <v>95949</v>
      </c>
    </row>
    <row r="33" spans="1:12" ht="18.75" thickBot="1" x14ac:dyDescent="0.3">
      <c r="A33" s="95"/>
      <c r="B33" s="137"/>
      <c r="C33" s="137"/>
      <c r="D33" s="137"/>
      <c r="E33" s="137"/>
      <c r="F33" s="137"/>
      <c r="G33" s="81"/>
      <c r="H33" s="137"/>
      <c r="I33" s="137"/>
      <c r="J33" s="137"/>
      <c r="K33" s="81"/>
      <c r="L33" s="81"/>
    </row>
    <row r="34" spans="1:12" ht="18.75" thickBot="1" x14ac:dyDescent="0.3">
      <c r="A34" s="46" t="s">
        <v>34</v>
      </c>
      <c r="B34" s="138"/>
      <c r="C34" s="138"/>
      <c r="D34" s="138"/>
      <c r="E34" s="139"/>
      <c r="F34" s="140"/>
      <c r="G34" s="138"/>
      <c r="H34" s="140"/>
      <c r="I34" s="138"/>
      <c r="J34" s="138"/>
      <c r="K34" s="138"/>
      <c r="L34" s="138"/>
    </row>
    <row r="35" spans="1:12" ht="18" x14ac:dyDescent="0.25">
      <c r="A35" s="67" t="s">
        <v>36</v>
      </c>
      <c r="B35" s="116">
        <v>11431</v>
      </c>
      <c r="C35" s="114">
        <v>21839</v>
      </c>
      <c r="D35" s="117">
        <v>2547499</v>
      </c>
      <c r="E35" s="111"/>
      <c r="F35" s="110"/>
      <c r="G35" s="71">
        <f>D35/B35</f>
        <v>222.85880500393665</v>
      </c>
      <c r="H35" s="112">
        <f>D35</f>
        <v>2547499</v>
      </c>
      <c r="I35" s="154">
        <v>6767</v>
      </c>
      <c r="J35" s="176">
        <f>C35-I35</f>
        <v>15072</v>
      </c>
      <c r="K35" s="284">
        <f>C35-L35</f>
        <v>8645</v>
      </c>
      <c r="L35" s="118">
        <v>13194</v>
      </c>
    </row>
    <row r="36" spans="1:12" ht="18" x14ac:dyDescent="0.25">
      <c r="A36" s="67" t="s">
        <v>37</v>
      </c>
      <c r="B36" s="116">
        <v>15546</v>
      </c>
      <c r="C36" s="114">
        <v>31165</v>
      </c>
      <c r="D36" s="117">
        <v>3601691</v>
      </c>
      <c r="E36" s="116"/>
      <c r="F36" s="115"/>
      <c r="G36" s="141">
        <f t="shared" ref="G36:G46" si="12">D36/B36</f>
        <v>231.67959603756594</v>
      </c>
      <c r="H36" s="117">
        <f>D36</f>
        <v>3601691</v>
      </c>
      <c r="I36" s="155">
        <v>10060</v>
      </c>
      <c r="J36" s="113">
        <f>C36-I36</f>
        <v>21105</v>
      </c>
      <c r="K36" s="156">
        <f t="shared" ref="K36:K46" si="13">C36-L36</f>
        <v>12627</v>
      </c>
      <c r="L36" s="118">
        <v>18538</v>
      </c>
    </row>
    <row r="37" spans="1:12" ht="18" x14ac:dyDescent="0.25">
      <c r="A37" s="67" t="s">
        <v>38</v>
      </c>
      <c r="B37" s="116">
        <v>5398</v>
      </c>
      <c r="C37" s="114">
        <v>10936</v>
      </c>
      <c r="D37" s="117">
        <v>1287829</v>
      </c>
      <c r="E37" s="116"/>
      <c r="F37" s="115"/>
      <c r="G37" s="141">
        <f t="shared" si="12"/>
        <v>238.57521304186736</v>
      </c>
      <c r="H37" s="117">
        <f t="shared" ref="H37:H46" si="14">D37</f>
        <v>1287829</v>
      </c>
      <c r="I37" s="155">
        <v>3679</v>
      </c>
      <c r="J37" s="113">
        <f t="shared" ref="J37:J46" si="15">C37-I37</f>
        <v>7257</v>
      </c>
      <c r="K37" s="156">
        <f t="shared" si="13"/>
        <v>4570</v>
      </c>
      <c r="L37" s="118">
        <v>6366</v>
      </c>
    </row>
    <row r="38" spans="1:12" ht="18" x14ac:dyDescent="0.25">
      <c r="A38" s="67" t="s">
        <v>39</v>
      </c>
      <c r="B38" s="116">
        <v>8408</v>
      </c>
      <c r="C38" s="114">
        <v>17240</v>
      </c>
      <c r="D38" s="117">
        <v>1995142</v>
      </c>
      <c r="E38" s="116"/>
      <c r="F38" s="115"/>
      <c r="G38" s="141">
        <f t="shared" si="12"/>
        <v>237.29091341579448</v>
      </c>
      <c r="H38" s="117">
        <f t="shared" si="14"/>
        <v>1995142</v>
      </c>
      <c r="I38" s="155">
        <v>4797</v>
      </c>
      <c r="J38" s="113">
        <f t="shared" si="15"/>
        <v>12443</v>
      </c>
      <c r="K38" s="156">
        <f t="shared" si="13"/>
        <v>7914</v>
      </c>
      <c r="L38" s="118">
        <v>9326</v>
      </c>
    </row>
    <row r="39" spans="1:12" ht="18" x14ac:dyDescent="0.25">
      <c r="A39" s="67" t="s">
        <v>40</v>
      </c>
      <c r="B39" s="116">
        <v>5796</v>
      </c>
      <c r="C39" s="114">
        <v>11364</v>
      </c>
      <c r="D39" s="117">
        <v>1311874</v>
      </c>
      <c r="E39" s="116"/>
      <c r="F39" s="115"/>
      <c r="G39" s="141">
        <f t="shared" si="12"/>
        <v>226.34126984126985</v>
      </c>
      <c r="H39" s="117">
        <f t="shared" si="14"/>
        <v>1311874</v>
      </c>
      <c r="I39" s="155">
        <v>3477</v>
      </c>
      <c r="J39" s="113">
        <f t="shared" si="15"/>
        <v>7887</v>
      </c>
      <c r="K39" s="156">
        <f t="shared" si="13"/>
        <v>4811</v>
      </c>
      <c r="L39" s="118">
        <v>6553</v>
      </c>
    </row>
    <row r="40" spans="1:12" ht="18" x14ac:dyDescent="0.25">
      <c r="A40" s="67" t="s">
        <v>41</v>
      </c>
      <c r="B40" s="116">
        <v>7465</v>
      </c>
      <c r="C40" s="114">
        <v>15505</v>
      </c>
      <c r="D40" s="117">
        <v>1793176</v>
      </c>
      <c r="E40" s="116"/>
      <c r="F40" s="115"/>
      <c r="G40" s="141">
        <f t="shared" si="12"/>
        <v>240.2111185532485</v>
      </c>
      <c r="H40" s="117">
        <f t="shared" si="14"/>
        <v>1793176</v>
      </c>
      <c r="I40" s="155">
        <v>4309</v>
      </c>
      <c r="J40" s="113">
        <f t="shared" si="15"/>
        <v>11196</v>
      </c>
      <c r="K40" s="156">
        <f t="shared" si="13"/>
        <v>7205</v>
      </c>
      <c r="L40" s="118">
        <v>8300</v>
      </c>
    </row>
    <row r="41" spans="1:12" ht="18" x14ac:dyDescent="0.25">
      <c r="A41" s="67" t="s">
        <v>42</v>
      </c>
      <c r="B41" s="116">
        <v>10012</v>
      </c>
      <c r="C41" s="114">
        <v>20653</v>
      </c>
      <c r="D41" s="117">
        <v>2376626</v>
      </c>
      <c r="E41" s="116"/>
      <c r="F41" s="115"/>
      <c r="G41" s="141">
        <f t="shared" si="12"/>
        <v>237.37774670395527</v>
      </c>
      <c r="H41" s="117">
        <f t="shared" si="14"/>
        <v>2376626</v>
      </c>
      <c r="I41" s="155">
        <v>6362</v>
      </c>
      <c r="J41" s="113">
        <f t="shared" si="15"/>
        <v>14291</v>
      </c>
      <c r="K41" s="156">
        <f t="shared" si="13"/>
        <v>8968</v>
      </c>
      <c r="L41" s="118">
        <v>11685</v>
      </c>
    </row>
    <row r="42" spans="1:12" ht="18" x14ac:dyDescent="0.25">
      <c r="A42" s="67" t="s">
        <v>43</v>
      </c>
      <c r="B42" s="116">
        <v>6892</v>
      </c>
      <c r="C42" s="114">
        <v>13642</v>
      </c>
      <c r="D42" s="117">
        <v>1579527</v>
      </c>
      <c r="E42" s="116"/>
      <c r="F42" s="115"/>
      <c r="G42" s="71">
        <f>D42/B42</f>
        <v>229.18267556587347</v>
      </c>
      <c r="H42" s="117">
        <f t="shared" si="14"/>
        <v>1579527</v>
      </c>
      <c r="I42" s="155">
        <v>4195</v>
      </c>
      <c r="J42" s="113">
        <f t="shared" si="15"/>
        <v>9447</v>
      </c>
      <c r="K42" s="156">
        <f t="shared" si="13"/>
        <v>5741</v>
      </c>
      <c r="L42" s="118">
        <v>7901</v>
      </c>
    </row>
    <row r="43" spans="1:12" ht="18" x14ac:dyDescent="0.25">
      <c r="A43" s="67" t="s">
        <v>44</v>
      </c>
      <c r="B43" s="116">
        <v>5289</v>
      </c>
      <c r="C43" s="114">
        <v>10199</v>
      </c>
      <c r="D43" s="117">
        <v>1180007</v>
      </c>
      <c r="E43" s="116"/>
      <c r="F43" s="115"/>
      <c r="G43" s="141">
        <f t="shared" si="12"/>
        <v>223.10588012856871</v>
      </c>
      <c r="H43" s="117">
        <f t="shared" si="14"/>
        <v>1180007</v>
      </c>
      <c r="I43" s="155">
        <v>3199</v>
      </c>
      <c r="J43" s="113">
        <f t="shared" si="15"/>
        <v>7000</v>
      </c>
      <c r="K43" s="156">
        <f t="shared" si="13"/>
        <v>4007</v>
      </c>
      <c r="L43" s="118">
        <v>6192</v>
      </c>
    </row>
    <row r="44" spans="1:12" ht="18" x14ac:dyDescent="0.25">
      <c r="A44" s="67" t="s">
        <v>45</v>
      </c>
      <c r="B44" s="116">
        <v>7797</v>
      </c>
      <c r="C44" s="114">
        <v>15878</v>
      </c>
      <c r="D44" s="117">
        <v>1838854</v>
      </c>
      <c r="E44" s="116"/>
      <c r="F44" s="115"/>
      <c r="G44" s="141">
        <f t="shared" si="12"/>
        <v>235.84122098242915</v>
      </c>
      <c r="H44" s="117">
        <f t="shared" si="14"/>
        <v>1838854</v>
      </c>
      <c r="I44" s="155">
        <v>4984</v>
      </c>
      <c r="J44" s="113">
        <f t="shared" si="15"/>
        <v>10894</v>
      </c>
      <c r="K44" s="156">
        <f t="shared" si="13"/>
        <v>6932</v>
      </c>
      <c r="L44" s="118">
        <v>8946</v>
      </c>
    </row>
    <row r="45" spans="1:12" ht="18" x14ac:dyDescent="0.25">
      <c r="A45" s="82" t="s">
        <v>46</v>
      </c>
      <c r="B45" s="116">
        <v>6653</v>
      </c>
      <c r="C45" s="114">
        <v>13075</v>
      </c>
      <c r="D45" s="117">
        <v>1531551</v>
      </c>
      <c r="E45" s="116"/>
      <c r="F45" s="115"/>
      <c r="G45" s="141">
        <f t="shared" si="12"/>
        <v>230.20456936720277</v>
      </c>
      <c r="H45" s="117">
        <f t="shared" si="14"/>
        <v>1531551</v>
      </c>
      <c r="I45" s="184">
        <v>3795</v>
      </c>
      <c r="J45" s="113">
        <f t="shared" si="15"/>
        <v>9280</v>
      </c>
      <c r="K45" s="156">
        <f t="shared" si="13"/>
        <v>5713</v>
      </c>
      <c r="L45" s="125">
        <v>7362</v>
      </c>
    </row>
    <row r="46" spans="1:12" ht="18.75" thickBot="1" x14ac:dyDescent="0.3">
      <c r="A46" s="82" t="s">
        <v>47</v>
      </c>
      <c r="B46" s="142">
        <v>4694</v>
      </c>
      <c r="C46" s="143">
        <v>9090</v>
      </c>
      <c r="D46" s="144">
        <v>1050303</v>
      </c>
      <c r="E46" s="122"/>
      <c r="F46" s="121"/>
      <c r="G46" s="141">
        <f t="shared" si="12"/>
        <v>223.75436727737537</v>
      </c>
      <c r="H46" s="117">
        <f t="shared" si="14"/>
        <v>1050303</v>
      </c>
      <c r="I46" s="184">
        <v>2496</v>
      </c>
      <c r="J46" s="113">
        <f t="shared" si="15"/>
        <v>6594</v>
      </c>
      <c r="K46" s="202">
        <f t="shared" si="13"/>
        <v>4015</v>
      </c>
      <c r="L46" s="125">
        <v>5075</v>
      </c>
    </row>
    <row r="47" spans="1:12" ht="18.75" thickBot="1" x14ac:dyDescent="0.3">
      <c r="A47" s="84" t="s">
        <v>48</v>
      </c>
      <c r="B47" s="131">
        <f>SUM(B35:B46)</f>
        <v>95381</v>
      </c>
      <c r="C47" s="131">
        <f t="shared" ref="C47:G47" si="16">SUM(C35:C46)</f>
        <v>190586</v>
      </c>
      <c r="D47" s="132">
        <f t="shared" si="16"/>
        <v>22094079</v>
      </c>
      <c r="E47" s="131">
        <f t="shared" si="16"/>
        <v>0</v>
      </c>
      <c r="F47" s="133">
        <f t="shared" si="16"/>
        <v>0</v>
      </c>
      <c r="G47" s="134">
        <f t="shared" si="16"/>
        <v>2776.4233759190874</v>
      </c>
      <c r="H47" s="135">
        <f>SUM(H35:H46)</f>
        <v>22094079</v>
      </c>
      <c r="I47" s="135">
        <f>SUM(I35:I46)</f>
        <v>58120</v>
      </c>
      <c r="J47" s="135">
        <f>SUM(J35:J46)</f>
        <v>132466</v>
      </c>
      <c r="K47" s="85">
        <f>SUM(K35:K46)</f>
        <v>81148</v>
      </c>
      <c r="L47" s="85">
        <f>SUM(L35:L46)</f>
        <v>109438</v>
      </c>
    </row>
    <row r="48" spans="1:12" ht="18.75" thickBot="1" x14ac:dyDescent="0.3">
      <c r="A48" s="146"/>
      <c r="B48" s="147"/>
      <c r="C48" s="147"/>
      <c r="D48" s="147"/>
      <c r="E48" s="147"/>
      <c r="F48" s="147"/>
      <c r="G48" s="148"/>
      <c r="H48" s="147"/>
      <c r="I48" s="137"/>
      <c r="J48" s="137"/>
      <c r="K48" s="81"/>
      <c r="L48" s="81"/>
    </row>
    <row r="49" spans="1:12" ht="18.75" thickBot="1" x14ac:dyDescent="0.3">
      <c r="A49" s="46" t="s">
        <v>49</v>
      </c>
      <c r="B49" s="138"/>
      <c r="C49" s="138"/>
      <c r="D49" s="150"/>
      <c r="E49" s="139"/>
      <c r="F49" s="138"/>
      <c r="G49" s="139"/>
      <c r="H49" s="140"/>
      <c r="I49" s="138"/>
      <c r="J49" s="138"/>
      <c r="K49" s="138"/>
      <c r="L49" s="138"/>
    </row>
    <row r="50" spans="1:12" ht="18" x14ac:dyDescent="0.25">
      <c r="A50" s="54" t="s">
        <v>50</v>
      </c>
      <c r="B50" s="151">
        <v>5517</v>
      </c>
      <c r="C50" s="152">
        <v>10745</v>
      </c>
      <c r="D50" s="151">
        <v>1252495</v>
      </c>
      <c r="E50" s="108"/>
      <c r="F50" s="110"/>
      <c r="G50" s="71">
        <f>D50/B50</f>
        <v>227.02465107848468</v>
      </c>
      <c r="H50" s="162">
        <f>D50</f>
        <v>1252495</v>
      </c>
      <c r="I50" s="151">
        <v>3172</v>
      </c>
      <c r="J50" s="154">
        <f>C50-I50</f>
        <v>7573</v>
      </c>
      <c r="K50" s="60">
        <f>C50-L50</f>
        <v>4598</v>
      </c>
      <c r="L50" s="103">
        <v>6147</v>
      </c>
    </row>
    <row r="51" spans="1:12" ht="18" x14ac:dyDescent="0.25">
      <c r="A51" s="67" t="s">
        <v>51</v>
      </c>
      <c r="B51" s="116">
        <v>8105</v>
      </c>
      <c r="C51" s="155">
        <v>17044</v>
      </c>
      <c r="D51" s="116">
        <v>1990575</v>
      </c>
      <c r="E51" s="113"/>
      <c r="F51" s="115"/>
      <c r="G51" s="141">
        <f t="shared" ref="G51:G56" si="17">D51/B51</f>
        <v>245.59839605181986</v>
      </c>
      <c r="H51" s="162">
        <f>D51</f>
        <v>1990575</v>
      </c>
      <c r="I51" s="111">
        <v>5058</v>
      </c>
      <c r="J51" s="154">
        <f>C51-I51</f>
        <v>11986</v>
      </c>
      <c r="K51" s="141">
        <f t="shared" ref="K51:K56" si="18">C51-L51</f>
        <v>7818</v>
      </c>
      <c r="L51" s="118">
        <v>9226</v>
      </c>
    </row>
    <row r="52" spans="1:12" ht="18" x14ac:dyDescent="0.25">
      <c r="A52" s="67" t="s">
        <v>122</v>
      </c>
      <c r="B52" s="116">
        <v>22912</v>
      </c>
      <c r="C52" s="155">
        <v>43509</v>
      </c>
      <c r="D52" s="116">
        <v>5052126</v>
      </c>
      <c r="E52" s="113"/>
      <c r="F52" s="115"/>
      <c r="G52" s="141">
        <f t="shared" si="17"/>
        <v>220.50130935754191</v>
      </c>
      <c r="H52" s="162">
        <f t="shared" ref="H52:H56" si="19">D52</f>
        <v>5052126</v>
      </c>
      <c r="I52" s="111">
        <v>12569</v>
      </c>
      <c r="J52" s="154">
        <f t="shared" ref="J52:J56" si="20">C52-I52</f>
        <v>30940</v>
      </c>
      <c r="K52" s="141">
        <f t="shared" si="18"/>
        <v>17992</v>
      </c>
      <c r="L52" s="118">
        <v>25517</v>
      </c>
    </row>
    <row r="53" spans="1:12" ht="18" x14ac:dyDescent="0.25">
      <c r="A53" s="67" t="s">
        <v>53</v>
      </c>
      <c r="B53" s="116">
        <v>7834</v>
      </c>
      <c r="C53" s="155">
        <v>15520</v>
      </c>
      <c r="D53" s="116">
        <v>1786629</v>
      </c>
      <c r="E53" s="113"/>
      <c r="F53" s="115"/>
      <c r="G53" s="141">
        <f t="shared" si="17"/>
        <v>228.06088843502681</v>
      </c>
      <c r="H53" s="162">
        <f t="shared" si="19"/>
        <v>1786629</v>
      </c>
      <c r="I53" s="111">
        <v>4378</v>
      </c>
      <c r="J53" s="154">
        <f t="shared" si="20"/>
        <v>11142</v>
      </c>
      <c r="K53" s="141">
        <f t="shared" si="18"/>
        <v>6828</v>
      </c>
      <c r="L53" s="118">
        <v>8692</v>
      </c>
    </row>
    <row r="54" spans="1:12" ht="18" x14ac:dyDescent="0.25">
      <c r="A54" s="67" t="s">
        <v>54</v>
      </c>
      <c r="B54" s="116">
        <v>5841</v>
      </c>
      <c r="C54" s="155">
        <v>11221</v>
      </c>
      <c r="D54" s="116">
        <v>1334056</v>
      </c>
      <c r="E54" s="113"/>
      <c r="F54" s="115"/>
      <c r="G54" s="141">
        <f t="shared" si="17"/>
        <v>228.39513781886663</v>
      </c>
      <c r="H54" s="162">
        <f t="shared" si="19"/>
        <v>1334056</v>
      </c>
      <c r="I54" s="111">
        <v>3196</v>
      </c>
      <c r="J54" s="154">
        <f t="shared" si="20"/>
        <v>8025</v>
      </c>
      <c r="K54" s="141">
        <f t="shared" si="18"/>
        <v>5167</v>
      </c>
      <c r="L54" s="118">
        <v>6054</v>
      </c>
    </row>
    <row r="55" spans="1:12" ht="18" x14ac:dyDescent="0.25">
      <c r="A55" s="67" t="s">
        <v>55</v>
      </c>
      <c r="B55" s="116">
        <v>5659</v>
      </c>
      <c r="C55" s="155">
        <v>11133</v>
      </c>
      <c r="D55" s="116">
        <v>1295700</v>
      </c>
      <c r="E55" s="113"/>
      <c r="F55" s="115"/>
      <c r="G55" s="141">
        <f t="shared" si="17"/>
        <v>228.96271426047005</v>
      </c>
      <c r="H55" s="162">
        <f t="shared" si="19"/>
        <v>1295700</v>
      </c>
      <c r="I55" s="111">
        <v>3072</v>
      </c>
      <c r="J55" s="154">
        <f t="shared" si="20"/>
        <v>8061</v>
      </c>
      <c r="K55" s="141">
        <f t="shared" si="18"/>
        <v>4852</v>
      </c>
      <c r="L55" s="118">
        <v>6281</v>
      </c>
    </row>
    <row r="56" spans="1:12" ht="18.75" thickBot="1" x14ac:dyDescent="0.3">
      <c r="A56" s="67" t="s">
        <v>56</v>
      </c>
      <c r="B56" s="157">
        <v>8305</v>
      </c>
      <c r="C56" s="158">
        <v>15896</v>
      </c>
      <c r="D56" s="157">
        <v>1839179</v>
      </c>
      <c r="E56" s="159"/>
      <c r="F56" s="298"/>
      <c r="G56" s="141">
        <f t="shared" si="17"/>
        <v>221.45442504515353</v>
      </c>
      <c r="H56" s="162">
        <f t="shared" si="19"/>
        <v>1839179</v>
      </c>
      <c r="I56" s="142">
        <v>4033</v>
      </c>
      <c r="J56" s="154">
        <f t="shared" si="20"/>
        <v>11863</v>
      </c>
      <c r="K56" s="145">
        <f t="shared" si="18"/>
        <v>7093</v>
      </c>
      <c r="L56" s="125">
        <v>8803</v>
      </c>
    </row>
    <row r="57" spans="1:12" ht="18.75" thickBot="1" x14ac:dyDescent="0.3">
      <c r="A57" s="84" t="s">
        <v>48</v>
      </c>
      <c r="B57" s="131">
        <f>SUM(B50:B56)</f>
        <v>64173</v>
      </c>
      <c r="C57" s="131">
        <f t="shared" ref="C57:F57" si="21">SUM(C50:C56)</f>
        <v>125068</v>
      </c>
      <c r="D57" s="160">
        <f t="shared" si="21"/>
        <v>14550760</v>
      </c>
      <c r="E57" s="160">
        <f t="shared" si="21"/>
        <v>0</v>
      </c>
      <c r="F57" s="135">
        <f t="shared" si="21"/>
        <v>0</v>
      </c>
      <c r="G57" s="87">
        <f t="shared" ref="G57:L57" si="22">SUM(G50:G56)</f>
        <v>1599.9975220473634</v>
      </c>
      <c r="H57" s="268">
        <f t="shared" si="22"/>
        <v>14550760</v>
      </c>
      <c r="I57" s="131">
        <f t="shared" si="22"/>
        <v>35478</v>
      </c>
      <c r="J57" s="131">
        <f t="shared" si="22"/>
        <v>89590</v>
      </c>
      <c r="K57" s="267">
        <f t="shared" si="22"/>
        <v>54348</v>
      </c>
      <c r="L57" s="308">
        <f t="shared" si="22"/>
        <v>70720</v>
      </c>
    </row>
    <row r="58" spans="1:12" ht="18.75" thickBot="1" x14ac:dyDescent="0.3">
      <c r="A58" s="146"/>
      <c r="B58" s="147"/>
      <c r="C58" s="147"/>
      <c r="D58" s="147"/>
      <c r="E58" s="147"/>
      <c r="F58" s="147"/>
      <c r="G58" s="148"/>
      <c r="H58" s="147"/>
      <c r="I58" s="137"/>
      <c r="J58" s="137"/>
      <c r="K58" s="81"/>
      <c r="L58" s="81"/>
    </row>
    <row r="59" spans="1:12" ht="18.75" thickBot="1" x14ac:dyDescent="0.3">
      <c r="A59" s="46" t="s">
        <v>57</v>
      </c>
      <c r="B59" s="138"/>
      <c r="C59" s="138"/>
      <c r="D59" s="138"/>
      <c r="E59" s="139"/>
      <c r="F59" s="140"/>
      <c r="G59" s="138"/>
      <c r="H59" s="140"/>
      <c r="I59" s="138"/>
      <c r="J59" s="138"/>
      <c r="K59" s="138"/>
      <c r="L59" s="138"/>
    </row>
    <row r="60" spans="1:12" ht="18" x14ac:dyDescent="0.25">
      <c r="A60" s="54" t="s">
        <v>58</v>
      </c>
      <c r="B60" s="151">
        <v>9285</v>
      </c>
      <c r="C60" s="161">
        <v>18765</v>
      </c>
      <c r="D60" s="151">
        <v>2162585</v>
      </c>
      <c r="E60" s="108"/>
      <c r="F60" s="112"/>
      <c r="G60" s="71">
        <f>D60/B60</f>
        <v>232.91168551427032</v>
      </c>
      <c r="H60" s="162">
        <f>D60</f>
        <v>2162585</v>
      </c>
      <c r="I60" s="151">
        <v>5632</v>
      </c>
      <c r="J60" s="154">
        <f>C60-I60</f>
        <v>13133</v>
      </c>
      <c r="K60" s="60">
        <f>C60-L60</f>
        <v>8086</v>
      </c>
      <c r="L60" s="103">
        <v>10679</v>
      </c>
    </row>
    <row r="61" spans="1:12" ht="18" x14ac:dyDescent="0.25">
      <c r="A61" s="67" t="s">
        <v>59</v>
      </c>
      <c r="B61" s="116">
        <v>9720</v>
      </c>
      <c r="C61" s="163">
        <v>19215</v>
      </c>
      <c r="D61" s="116">
        <v>2215625</v>
      </c>
      <c r="E61" s="113"/>
      <c r="F61" s="117"/>
      <c r="G61" s="141">
        <f t="shared" ref="G61:G66" si="23">D61/B61</f>
        <v>227.94495884773661</v>
      </c>
      <c r="H61" s="162">
        <f>D61</f>
        <v>2215625</v>
      </c>
      <c r="I61" s="111">
        <v>6197</v>
      </c>
      <c r="J61" s="154">
        <f>C61-I61</f>
        <v>13018</v>
      </c>
      <c r="K61" s="141">
        <f t="shared" ref="K61:K65" si="24">C61-L61</f>
        <v>7869</v>
      </c>
      <c r="L61" s="118">
        <v>11346</v>
      </c>
    </row>
    <row r="62" spans="1:12" ht="18" x14ac:dyDescent="0.25">
      <c r="A62" s="67" t="s">
        <v>60</v>
      </c>
      <c r="B62" s="116">
        <v>11688</v>
      </c>
      <c r="C62" s="163">
        <v>22592</v>
      </c>
      <c r="D62" s="116">
        <v>2602518</v>
      </c>
      <c r="E62" s="113"/>
      <c r="F62" s="117"/>
      <c r="G62" s="141">
        <f t="shared" si="23"/>
        <v>222.6658110882957</v>
      </c>
      <c r="H62" s="162">
        <f t="shared" ref="H62:H66" si="25">D62</f>
        <v>2602518</v>
      </c>
      <c r="I62" s="111">
        <v>7522</v>
      </c>
      <c r="J62" s="154">
        <f t="shared" ref="J62:J65" si="26">C62-I62</f>
        <v>15070</v>
      </c>
      <c r="K62" s="141">
        <f t="shared" si="24"/>
        <v>8684</v>
      </c>
      <c r="L62" s="118">
        <v>13908</v>
      </c>
    </row>
    <row r="63" spans="1:12" ht="18" x14ac:dyDescent="0.25">
      <c r="A63" s="67" t="s">
        <v>61</v>
      </c>
      <c r="B63" s="116">
        <v>5291</v>
      </c>
      <c r="C63" s="163">
        <v>11158</v>
      </c>
      <c r="D63" s="116">
        <v>1314288</v>
      </c>
      <c r="E63" s="113"/>
      <c r="F63" s="117"/>
      <c r="G63" s="141">
        <f t="shared" si="23"/>
        <v>248.40068040068041</v>
      </c>
      <c r="H63" s="162">
        <f t="shared" si="25"/>
        <v>1314288</v>
      </c>
      <c r="I63" s="111">
        <v>3487</v>
      </c>
      <c r="J63" s="154">
        <f t="shared" si="26"/>
        <v>7671</v>
      </c>
      <c r="K63" s="141">
        <f t="shared" si="24"/>
        <v>4667</v>
      </c>
      <c r="L63" s="118">
        <v>6491</v>
      </c>
    </row>
    <row r="64" spans="1:12" ht="18" x14ac:dyDescent="0.25">
      <c r="A64" s="67" t="s">
        <v>62</v>
      </c>
      <c r="B64" s="116">
        <v>3960</v>
      </c>
      <c r="C64" s="163">
        <v>7695</v>
      </c>
      <c r="D64" s="116">
        <v>893451</v>
      </c>
      <c r="E64" s="113"/>
      <c r="F64" s="117"/>
      <c r="G64" s="141">
        <f t="shared" si="23"/>
        <v>225.6189393939394</v>
      </c>
      <c r="H64" s="162">
        <f t="shared" si="25"/>
        <v>893451</v>
      </c>
      <c r="I64" s="111">
        <v>2216</v>
      </c>
      <c r="J64" s="154">
        <f t="shared" si="26"/>
        <v>5479</v>
      </c>
      <c r="K64" s="141">
        <f t="shared" si="24"/>
        <v>3377</v>
      </c>
      <c r="L64" s="118">
        <v>4318</v>
      </c>
    </row>
    <row r="65" spans="1:12" ht="18" x14ac:dyDescent="0.25">
      <c r="A65" s="67" t="s">
        <v>63</v>
      </c>
      <c r="B65" s="116">
        <v>9767</v>
      </c>
      <c r="C65" s="163">
        <v>19251</v>
      </c>
      <c r="D65" s="116">
        <v>2216827</v>
      </c>
      <c r="E65" s="113"/>
      <c r="F65" s="117"/>
      <c r="G65" s="141">
        <f t="shared" si="23"/>
        <v>226.97112726528104</v>
      </c>
      <c r="H65" s="162">
        <f t="shared" si="25"/>
        <v>2216827</v>
      </c>
      <c r="I65" s="111">
        <v>5643</v>
      </c>
      <c r="J65" s="154">
        <f t="shared" si="26"/>
        <v>13608</v>
      </c>
      <c r="K65" s="141">
        <f t="shared" si="24"/>
        <v>8289</v>
      </c>
      <c r="L65" s="118">
        <v>10962</v>
      </c>
    </row>
    <row r="66" spans="1:12" ht="18.75" thickBot="1" x14ac:dyDescent="0.3">
      <c r="A66" s="67" t="s">
        <v>64</v>
      </c>
      <c r="B66" s="157">
        <v>9042</v>
      </c>
      <c r="C66" s="164">
        <v>17489</v>
      </c>
      <c r="D66" s="157">
        <v>2050831</v>
      </c>
      <c r="E66" s="159"/>
      <c r="F66" s="144"/>
      <c r="G66" s="145">
        <f t="shared" si="23"/>
        <v>226.81165671311658</v>
      </c>
      <c r="H66" s="165">
        <f t="shared" si="25"/>
        <v>2050831</v>
      </c>
      <c r="I66" s="324">
        <v>5446</v>
      </c>
      <c r="J66" s="154">
        <f t="shared" ref="J66" si="27">C66-I66</f>
        <v>12043</v>
      </c>
      <c r="K66" s="141">
        <f t="shared" ref="K66" si="28">C66-L66</f>
        <v>7314</v>
      </c>
      <c r="L66" s="125">
        <v>10175</v>
      </c>
    </row>
    <row r="67" spans="1:12" ht="18.75" thickBot="1" x14ac:dyDescent="0.3">
      <c r="A67" s="84" t="s">
        <v>48</v>
      </c>
      <c r="B67" s="131">
        <f>SUM(B60:B66)</f>
        <v>58753</v>
      </c>
      <c r="C67" s="131">
        <f t="shared" ref="C67:L67" si="29">SUM(C60:C66)</f>
        <v>116165</v>
      </c>
      <c r="D67" s="131">
        <f t="shared" si="29"/>
        <v>13456125</v>
      </c>
      <c r="E67" s="131">
        <f t="shared" si="29"/>
        <v>0</v>
      </c>
      <c r="F67" s="132">
        <f t="shared" si="29"/>
        <v>0</v>
      </c>
      <c r="G67" s="88">
        <f t="shared" si="29"/>
        <v>1611.3248592233199</v>
      </c>
      <c r="H67" s="132">
        <f t="shared" si="29"/>
        <v>13456125</v>
      </c>
      <c r="I67" s="131">
        <f t="shared" si="29"/>
        <v>36143</v>
      </c>
      <c r="J67" s="187">
        <f t="shared" si="29"/>
        <v>80022</v>
      </c>
      <c r="K67" s="89">
        <f t="shared" si="29"/>
        <v>48286</v>
      </c>
      <c r="L67" s="97">
        <f t="shared" si="29"/>
        <v>67879</v>
      </c>
    </row>
    <row r="68" spans="1:12" ht="18.75" thickBot="1" x14ac:dyDescent="0.3">
      <c r="A68" s="146"/>
      <c r="B68" s="147"/>
      <c r="C68" s="147"/>
      <c r="D68" s="147"/>
      <c r="E68" s="147"/>
      <c r="F68" s="147"/>
      <c r="G68" s="148"/>
      <c r="H68" s="147"/>
      <c r="I68" s="137"/>
      <c r="J68" s="137"/>
      <c r="K68" s="81"/>
      <c r="L68" s="81"/>
    </row>
    <row r="69" spans="1:12" ht="18.75" thickBot="1" x14ac:dyDescent="0.3">
      <c r="A69" s="46" t="s">
        <v>65</v>
      </c>
      <c r="B69" s="138"/>
      <c r="C69" s="138"/>
      <c r="D69" s="138"/>
      <c r="E69" s="139"/>
      <c r="F69" s="140"/>
      <c r="G69" s="138"/>
      <c r="H69" s="140"/>
      <c r="I69" s="138"/>
      <c r="J69" s="138"/>
      <c r="K69" s="138"/>
      <c r="L69" s="138"/>
    </row>
    <row r="70" spans="1:12" ht="18" x14ac:dyDescent="0.25">
      <c r="A70" s="54" t="s">
        <v>66</v>
      </c>
      <c r="B70" s="151">
        <v>4077</v>
      </c>
      <c r="C70" s="161">
        <v>8240</v>
      </c>
      <c r="D70" s="151">
        <v>955198</v>
      </c>
      <c r="E70" s="108"/>
      <c r="F70" s="112"/>
      <c r="G70" s="153">
        <f>D70/B70</f>
        <v>234.28942850134902</v>
      </c>
      <c r="H70" s="154">
        <f>D70</f>
        <v>955198</v>
      </c>
      <c r="I70" s="151">
        <v>2340</v>
      </c>
      <c r="J70" s="161">
        <f>C70-I70</f>
        <v>5900</v>
      </c>
      <c r="K70" s="60">
        <f>C70-L70</f>
        <v>3600</v>
      </c>
      <c r="L70" s="103">
        <v>4640</v>
      </c>
    </row>
    <row r="71" spans="1:12" ht="18" x14ac:dyDescent="0.25">
      <c r="A71" s="67" t="s">
        <v>67</v>
      </c>
      <c r="B71" s="116">
        <v>7594</v>
      </c>
      <c r="C71" s="163">
        <v>14128</v>
      </c>
      <c r="D71" s="116">
        <v>1631905</v>
      </c>
      <c r="E71" s="113"/>
      <c r="F71" s="117"/>
      <c r="G71" s="156">
        <f t="shared" ref="G71:G74" si="30">D71/B71</f>
        <v>214.89399525941533</v>
      </c>
      <c r="H71" s="154">
        <f>D71</f>
        <v>1631905</v>
      </c>
      <c r="I71" s="111">
        <v>3807</v>
      </c>
      <c r="J71" s="162">
        <f>C71-I71</f>
        <v>10321</v>
      </c>
      <c r="K71" s="141">
        <f t="shared" ref="K71:K73" si="31">C71-L71</f>
        <v>6179</v>
      </c>
      <c r="L71" s="118">
        <v>7949</v>
      </c>
    </row>
    <row r="72" spans="1:12" ht="18" x14ac:dyDescent="0.25">
      <c r="A72" s="67" t="s">
        <v>65</v>
      </c>
      <c r="B72" s="116">
        <v>7997</v>
      </c>
      <c r="C72" s="163">
        <v>15938</v>
      </c>
      <c r="D72" s="116">
        <v>1848154</v>
      </c>
      <c r="E72" s="113"/>
      <c r="F72" s="117"/>
      <c r="G72" s="156">
        <f t="shared" si="30"/>
        <v>231.10591471801925</v>
      </c>
      <c r="H72" s="154">
        <f t="shared" ref="H72:H74" si="32">D72</f>
        <v>1848154</v>
      </c>
      <c r="I72" s="111">
        <v>4703</v>
      </c>
      <c r="J72" s="162">
        <f t="shared" ref="J72:J73" si="33">C72-I72</f>
        <v>11235</v>
      </c>
      <c r="K72" s="141">
        <f t="shared" si="31"/>
        <v>7014</v>
      </c>
      <c r="L72" s="118">
        <v>8924</v>
      </c>
    </row>
    <row r="73" spans="1:12" ht="18" x14ac:dyDescent="0.25">
      <c r="A73" s="67" t="s">
        <v>68</v>
      </c>
      <c r="B73" s="116">
        <v>4299</v>
      </c>
      <c r="C73" s="163">
        <v>8295</v>
      </c>
      <c r="D73" s="116">
        <v>968952</v>
      </c>
      <c r="E73" s="113"/>
      <c r="F73" s="117"/>
      <c r="G73" s="156">
        <f t="shared" si="30"/>
        <v>225.3900907187718</v>
      </c>
      <c r="H73" s="154">
        <f t="shared" si="32"/>
        <v>968952</v>
      </c>
      <c r="I73" s="111">
        <v>2152</v>
      </c>
      <c r="J73" s="162">
        <f t="shared" si="33"/>
        <v>6143</v>
      </c>
      <c r="K73" s="141">
        <f t="shared" si="31"/>
        <v>3858</v>
      </c>
      <c r="L73" s="118">
        <v>4437</v>
      </c>
    </row>
    <row r="74" spans="1:12" ht="18" x14ac:dyDescent="0.25">
      <c r="A74" s="67" t="s">
        <v>69</v>
      </c>
      <c r="B74" s="116">
        <v>6566</v>
      </c>
      <c r="C74" s="163">
        <v>12995</v>
      </c>
      <c r="D74" s="116">
        <v>1510145</v>
      </c>
      <c r="E74" s="113"/>
      <c r="F74" s="117"/>
      <c r="G74" s="156">
        <f t="shared" si="30"/>
        <v>229.99466950959487</v>
      </c>
      <c r="H74" s="154">
        <f t="shared" si="32"/>
        <v>1510145</v>
      </c>
      <c r="I74" s="111">
        <v>3700</v>
      </c>
      <c r="J74" s="162">
        <f t="shared" ref="J74:J75" si="34">C74-I74</f>
        <v>9295</v>
      </c>
      <c r="K74" s="141">
        <f t="shared" ref="K74:K75" si="35">C74-L74</f>
        <v>5806</v>
      </c>
      <c r="L74" s="118">
        <v>7189</v>
      </c>
    </row>
    <row r="75" spans="1:12" ht="18.75" thickBot="1" x14ac:dyDescent="0.3">
      <c r="A75" s="72" t="s">
        <v>70</v>
      </c>
      <c r="B75" s="157">
        <v>4419</v>
      </c>
      <c r="C75" s="164">
        <v>8873</v>
      </c>
      <c r="D75" s="157">
        <v>1028609</v>
      </c>
      <c r="E75" s="159"/>
      <c r="F75" s="144"/>
      <c r="G75" s="156">
        <f t="shared" ref="G75" si="36">D75/B75</f>
        <v>232.76963113826659</v>
      </c>
      <c r="H75" s="154">
        <f t="shared" ref="H75" si="37">D75</f>
        <v>1028609</v>
      </c>
      <c r="I75" s="142">
        <v>2617</v>
      </c>
      <c r="J75" s="165">
        <f t="shared" si="34"/>
        <v>6256</v>
      </c>
      <c r="K75" s="145">
        <f t="shared" si="35"/>
        <v>3934</v>
      </c>
      <c r="L75" s="347">
        <v>4939</v>
      </c>
    </row>
    <row r="76" spans="1:12" ht="18.75" thickBot="1" x14ac:dyDescent="0.3">
      <c r="A76" s="84" t="s">
        <v>48</v>
      </c>
      <c r="B76" s="131">
        <f>SUM(B70:B75)</f>
        <v>34952</v>
      </c>
      <c r="C76" s="131">
        <f t="shared" ref="C76:G76" si="38">SUM(C70:C75)</f>
        <v>68469</v>
      </c>
      <c r="D76" s="131">
        <f t="shared" si="38"/>
        <v>7942963</v>
      </c>
      <c r="E76" s="131">
        <f t="shared" si="38"/>
        <v>0</v>
      </c>
      <c r="F76" s="131">
        <f t="shared" si="38"/>
        <v>0</v>
      </c>
      <c r="G76" s="90">
        <f t="shared" si="38"/>
        <v>1368.4437298454168</v>
      </c>
      <c r="H76" s="132">
        <f>SUM(H70:H75)</f>
        <v>7942963</v>
      </c>
      <c r="I76" s="131">
        <f t="shared" ref="I76:L76" si="39">SUM(I70:I75)</f>
        <v>19319</v>
      </c>
      <c r="J76" s="187">
        <f t="shared" si="39"/>
        <v>49150</v>
      </c>
      <c r="K76" s="89">
        <f t="shared" si="39"/>
        <v>30391</v>
      </c>
      <c r="L76" s="99">
        <f t="shared" si="39"/>
        <v>38078</v>
      </c>
    </row>
    <row r="77" spans="1:12" ht="18.75" thickBot="1" x14ac:dyDescent="0.3">
      <c r="A77" s="146"/>
      <c r="B77" s="147"/>
      <c r="C77" s="147"/>
      <c r="D77" s="147"/>
      <c r="E77" s="147"/>
      <c r="F77" s="147"/>
      <c r="G77" s="148"/>
      <c r="H77" s="147"/>
      <c r="I77" s="137"/>
      <c r="J77" s="137"/>
      <c r="K77" s="81"/>
      <c r="L77" s="81"/>
    </row>
    <row r="78" spans="1:12" ht="18.75" thickBot="1" x14ac:dyDescent="0.3">
      <c r="A78" s="46" t="s">
        <v>71</v>
      </c>
      <c r="B78" s="138"/>
      <c r="C78" s="138"/>
      <c r="D78" s="138"/>
      <c r="E78" s="139"/>
      <c r="F78" s="140"/>
      <c r="G78" s="138"/>
      <c r="H78" s="140"/>
      <c r="I78" s="138"/>
      <c r="J78" s="138"/>
      <c r="K78" s="138"/>
      <c r="L78" s="138"/>
    </row>
    <row r="79" spans="1:12" ht="18" x14ac:dyDescent="0.25">
      <c r="A79" s="54" t="s">
        <v>72</v>
      </c>
      <c r="B79" s="151">
        <v>2567</v>
      </c>
      <c r="C79" s="161">
        <v>5054</v>
      </c>
      <c r="D79" s="151">
        <v>578268</v>
      </c>
      <c r="E79" s="108"/>
      <c r="F79" s="112"/>
      <c r="G79" s="60">
        <f>D79/B79</f>
        <v>225.26996493961823</v>
      </c>
      <c r="H79" s="161">
        <f>D79</f>
        <v>578268</v>
      </c>
      <c r="I79" s="151">
        <v>1476</v>
      </c>
      <c r="J79" s="154">
        <f>C79-I79</f>
        <v>3578</v>
      </c>
      <c r="K79" s="60">
        <f>C79-L79</f>
        <v>2185</v>
      </c>
      <c r="L79" s="103">
        <v>2869</v>
      </c>
    </row>
    <row r="80" spans="1:12" ht="18" x14ac:dyDescent="0.25">
      <c r="A80" s="67" t="s">
        <v>117</v>
      </c>
      <c r="B80" s="116">
        <v>229</v>
      </c>
      <c r="C80" s="163">
        <v>480</v>
      </c>
      <c r="D80" s="116">
        <v>53917</v>
      </c>
      <c r="E80" s="113"/>
      <c r="F80" s="117"/>
      <c r="G80" s="141">
        <f t="shared" ref="G80:G83" si="40">D80/B80</f>
        <v>235.44541484716157</v>
      </c>
      <c r="H80" s="162">
        <f>D80</f>
        <v>53917</v>
      </c>
      <c r="I80" s="111">
        <v>133</v>
      </c>
      <c r="J80" s="154">
        <f>C80-I80</f>
        <v>347</v>
      </c>
      <c r="K80" s="141">
        <f t="shared" ref="K80:K81" si="41">C80-L80</f>
        <v>220</v>
      </c>
      <c r="L80" s="118">
        <v>260</v>
      </c>
    </row>
    <row r="81" spans="1:12" ht="18" x14ac:dyDescent="0.25">
      <c r="A81" s="67" t="s">
        <v>73</v>
      </c>
      <c r="B81" s="116">
        <v>6725</v>
      </c>
      <c r="C81" s="163">
        <v>13122</v>
      </c>
      <c r="D81" s="116">
        <v>1532797</v>
      </c>
      <c r="E81" s="113"/>
      <c r="F81" s="117"/>
      <c r="G81" s="141">
        <f t="shared" si="40"/>
        <v>227.92520446096654</v>
      </c>
      <c r="H81" s="162">
        <f t="shared" ref="H81:H83" si="42">D81</f>
        <v>1532797</v>
      </c>
      <c r="I81" s="111">
        <v>4099</v>
      </c>
      <c r="J81" s="154">
        <f t="shared" ref="J81" si="43">C81-I81</f>
        <v>9023</v>
      </c>
      <c r="K81" s="141">
        <f t="shared" si="41"/>
        <v>5448</v>
      </c>
      <c r="L81" s="118">
        <v>7674</v>
      </c>
    </row>
    <row r="82" spans="1:12" ht="18" x14ac:dyDescent="0.25">
      <c r="A82" s="67" t="s">
        <v>71</v>
      </c>
      <c r="B82" s="116">
        <v>10907</v>
      </c>
      <c r="C82" s="163">
        <v>20696</v>
      </c>
      <c r="D82" s="116">
        <v>2407729</v>
      </c>
      <c r="E82" s="113"/>
      <c r="F82" s="117"/>
      <c r="G82" s="141">
        <f t="shared" si="40"/>
        <v>220.75080223709546</v>
      </c>
      <c r="H82" s="162">
        <f t="shared" si="42"/>
        <v>2407729</v>
      </c>
      <c r="I82" s="111">
        <v>5984</v>
      </c>
      <c r="J82" s="154">
        <f t="shared" ref="J82:J88" si="44">C82-I82</f>
        <v>14712</v>
      </c>
      <c r="K82" s="141">
        <f t="shared" ref="K82:K88" si="45">C82-L82</f>
        <v>8735</v>
      </c>
      <c r="L82" s="118">
        <v>11961</v>
      </c>
    </row>
    <row r="83" spans="1:12" ht="18" x14ac:dyDescent="0.25">
      <c r="A83" s="67" t="s">
        <v>74</v>
      </c>
      <c r="B83" s="116">
        <v>8339</v>
      </c>
      <c r="C83" s="163">
        <v>16694</v>
      </c>
      <c r="D83" s="116">
        <v>1952813</v>
      </c>
      <c r="E83" s="113"/>
      <c r="F83" s="117"/>
      <c r="G83" s="141">
        <f t="shared" si="40"/>
        <v>234.17831874325458</v>
      </c>
      <c r="H83" s="162">
        <f t="shared" si="42"/>
        <v>1952813</v>
      </c>
      <c r="I83" s="111">
        <v>4959</v>
      </c>
      <c r="J83" s="154">
        <f t="shared" si="44"/>
        <v>11735</v>
      </c>
      <c r="K83" s="141">
        <f t="shared" si="45"/>
        <v>7244</v>
      </c>
      <c r="L83" s="118">
        <v>9450</v>
      </c>
    </row>
    <row r="84" spans="1:12" ht="18" x14ac:dyDescent="0.25">
      <c r="A84" s="67" t="s">
        <v>75</v>
      </c>
      <c r="B84" s="116">
        <v>7889</v>
      </c>
      <c r="C84" s="163">
        <v>15059</v>
      </c>
      <c r="D84" s="116">
        <v>1764866</v>
      </c>
      <c r="E84" s="113"/>
      <c r="F84" s="117"/>
      <c r="G84" s="141">
        <f t="shared" ref="G84:G88" si="46">D84/B84</f>
        <v>223.71225757383698</v>
      </c>
      <c r="H84" s="162">
        <f t="shared" ref="H84:H88" si="47">D84</f>
        <v>1764866</v>
      </c>
      <c r="I84" s="111">
        <v>4246</v>
      </c>
      <c r="J84" s="154">
        <f t="shared" si="44"/>
        <v>10813</v>
      </c>
      <c r="K84" s="141">
        <f t="shared" si="45"/>
        <v>6651</v>
      </c>
      <c r="L84" s="118">
        <v>8408</v>
      </c>
    </row>
    <row r="85" spans="1:12" ht="18" x14ac:dyDescent="0.25">
      <c r="A85" s="67" t="s">
        <v>76</v>
      </c>
      <c r="B85" s="116">
        <v>2932</v>
      </c>
      <c r="C85" s="163">
        <v>5603</v>
      </c>
      <c r="D85" s="116">
        <v>644839</v>
      </c>
      <c r="E85" s="113"/>
      <c r="F85" s="117"/>
      <c r="G85" s="141">
        <f t="shared" si="46"/>
        <v>219.93144611186904</v>
      </c>
      <c r="H85" s="162">
        <f t="shared" si="47"/>
        <v>644839</v>
      </c>
      <c r="I85" s="111">
        <v>1403</v>
      </c>
      <c r="J85" s="154">
        <f t="shared" si="44"/>
        <v>4200</v>
      </c>
      <c r="K85" s="141">
        <f t="shared" si="45"/>
        <v>2601</v>
      </c>
      <c r="L85" s="118">
        <v>3002</v>
      </c>
    </row>
    <row r="86" spans="1:12" ht="18" x14ac:dyDescent="0.25">
      <c r="A86" s="67" t="s">
        <v>77</v>
      </c>
      <c r="B86" s="116">
        <v>5837</v>
      </c>
      <c r="C86" s="163">
        <v>11598</v>
      </c>
      <c r="D86" s="116">
        <v>1355292</v>
      </c>
      <c r="E86" s="113"/>
      <c r="F86" s="117"/>
      <c r="G86" s="141">
        <f t="shared" si="46"/>
        <v>232.18982353948945</v>
      </c>
      <c r="H86" s="162">
        <f t="shared" si="47"/>
        <v>1355292</v>
      </c>
      <c r="I86" s="111">
        <v>3436</v>
      </c>
      <c r="J86" s="154">
        <f t="shared" si="44"/>
        <v>8162</v>
      </c>
      <c r="K86" s="141">
        <f t="shared" si="45"/>
        <v>5066</v>
      </c>
      <c r="L86" s="118">
        <v>6532</v>
      </c>
    </row>
    <row r="87" spans="1:12" ht="18" x14ac:dyDescent="0.25">
      <c r="A87" s="67" t="s">
        <v>78</v>
      </c>
      <c r="B87" s="116">
        <v>1959</v>
      </c>
      <c r="C87" s="163">
        <v>3751</v>
      </c>
      <c r="D87" s="116">
        <v>445205</v>
      </c>
      <c r="E87" s="113"/>
      <c r="F87" s="117"/>
      <c r="G87" s="141">
        <f t="shared" si="46"/>
        <v>227.26135783563043</v>
      </c>
      <c r="H87" s="162">
        <f t="shared" si="47"/>
        <v>445205</v>
      </c>
      <c r="I87" s="111">
        <v>1203</v>
      </c>
      <c r="J87" s="154">
        <f t="shared" si="44"/>
        <v>2548</v>
      </c>
      <c r="K87" s="141">
        <f t="shared" si="45"/>
        <v>1683</v>
      </c>
      <c r="L87" s="118">
        <v>2068</v>
      </c>
    </row>
    <row r="88" spans="1:12" ht="18.75" thickBot="1" x14ac:dyDescent="0.3">
      <c r="A88" s="72" t="s">
        <v>79</v>
      </c>
      <c r="B88" s="157">
        <v>9350</v>
      </c>
      <c r="C88" s="164">
        <v>17409</v>
      </c>
      <c r="D88" s="157">
        <v>2026540</v>
      </c>
      <c r="E88" s="159"/>
      <c r="F88" s="144"/>
      <c r="G88" s="141">
        <f t="shared" si="46"/>
        <v>216.74224598930482</v>
      </c>
      <c r="H88" s="162">
        <f t="shared" si="47"/>
        <v>2026540</v>
      </c>
      <c r="I88" s="142">
        <v>4481</v>
      </c>
      <c r="J88" s="154">
        <f t="shared" si="44"/>
        <v>12928</v>
      </c>
      <c r="K88" s="141">
        <f t="shared" si="45"/>
        <v>7864</v>
      </c>
      <c r="L88" s="125">
        <v>9545</v>
      </c>
    </row>
    <row r="89" spans="1:12" ht="18.75" thickBot="1" x14ac:dyDescent="0.3">
      <c r="A89" s="84" t="s">
        <v>48</v>
      </c>
      <c r="B89" s="131">
        <f>SUM(B79:B88)</f>
        <v>56734</v>
      </c>
      <c r="C89" s="131">
        <f t="shared" ref="C89:L89" si="48">SUM(C79:C88)</f>
        <v>109466</v>
      </c>
      <c r="D89" s="131">
        <f t="shared" si="48"/>
        <v>12762266</v>
      </c>
      <c r="E89" s="131">
        <f t="shared" si="48"/>
        <v>0</v>
      </c>
      <c r="F89" s="132">
        <f t="shared" si="48"/>
        <v>0</v>
      </c>
      <c r="G89" s="89">
        <f t="shared" si="48"/>
        <v>2263.4068362782273</v>
      </c>
      <c r="H89" s="178">
        <f t="shared" si="48"/>
        <v>12762266</v>
      </c>
      <c r="I89" s="131">
        <f t="shared" si="48"/>
        <v>31420</v>
      </c>
      <c r="J89" s="187">
        <f>SUM(J79:J88)</f>
        <v>78046</v>
      </c>
      <c r="K89" s="89">
        <f t="shared" si="48"/>
        <v>47697</v>
      </c>
      <c r="L89" s="93">
        <f t="shared" si="48"/>
        <v>61769</v>
      </c>
    </row>
    <row r="90" spans="1:12" ht="18.75" thickBot="1" x14ac:dyDescent="0.3">
      <c r="A90" s="146"/>
      <c r="B90" s="147"/>
      <c r="C90" s="147"/>
      <c r="D90" s="147"/>
      <c r="E90" s="147"/>
      <c r="F90" s="147"/>
      <c r="G90" s="81"/>
      <c r="H90" s="137"/>
      <c r="I90" s="137"/>
      <c r="J90" s="137"/>
      <c r="K90" s="81"/>
      <c r="L90" s="81"/>
    </row>
    <row r="91" spans="1:12" ht="18.75" thickBot="1" x14ac:dyDescent="0.3">
      <c r="A91" s="46" t="s">
        <v>80</v>
      </c>
      <c r="B91" s="138"/>
      <c r="C91" s="138"/>
      <c r="D91" s="138"/>
      <c r="E91" s="139"/>
      <c r="F91" s="140"/>
      <c r="G91" s="138"/>
      <c r="H91" s="140"/>
      <c r="I91" s="138"/>
      <c r="J91" s="138"/>
      <c r="K91" s="138"/>
      <c r="L91" s="138"/>
    </row>
    <row r="92" spans="1:12" ht="18" x14ac:dyDescent="0.25">
      <c r="A92" s="54" t="s">
        <v>81</v>
      </c>
      <c r="B92" s="151">
        <v>5746</v>
      </c>
      <c r="C92" s="161">
        <v>11028</v>
      </c>
      <c r="D92" s="151">
        <v>1270377</v>
      </c>
      <c r="E92" s="108"/>
      <c r="F92" s="112"/>
      <c r="G92" s="60">
        <f>D92/B92</f>
        <v>221.08893143056039</v>
      </c>
      <c r="H92" s="161">
        <f>D92</f>
        <v>1270377</v>
      </c>
      <c r="I92" s="154">
        <v>2737</v>
      </c>
      <c r="J92" s="154">
        <f>C92-I92</f>
        <v>8291</v>
      </c>
      <c r="K92" s="60">
        <f>C92-L92</f>
        <v>5112</v>
      </c>
      <c r="L92" s="103">
        <v>5916</v>
      </c>
    </row>
    <row r="93" spans="1:12" ht="18" x14ac:dyDescent="0.25">
      <c r="A93" s="67" t="s">
        <v>82</v>
      </c>
      <c r="B93" s="116">
        <v>8107</v>
      </c>
      <c r="C93" s="163">
        <v>16256</v>
      </c>
      <c r="D93" s="116">
        <v>1898198</v>
      </c>
      <c r="E93" s="113"/>
      <c r="F93" s="117"/>
      <c r="G93" s="141">
        <f t="shared" ref="G93:G96" si="49">D93/B93</f>
        <v>234.14308622178365</v>
      </c>
      <c r="H93" s="162">
        <f>D93</f>
        <v>1898198</v>
      </c>
      <c r="I93" s="154">
        <v>4358</v>
      </c>
      <c r="J93" s="154">
        <f>C93-I93</f>
        <v>11898</v>
      </c>
      <c r="K93" s="141">
        <f t="shared" ref="K93:K96" si="50">C93-L93</f>
        <v>7100</v>
      </c>
      <c r="L93" s="118">
        <v>9156</v>
      </c>
    </row>
    <row r="94" spans="1:12" ht="18" x14ac:dyDescent="0.25">
      <c r="A94" s="67" t="s">
        <v>83</v>
      </c>
      <c r="B94" s="116">
        <v>4218</v>
      </c>
      <c r="C94" s="163">
        <v>8564</v>
      </c>
      <c r="D94" s="116">
        <v>1004454</v>
      </c>
      <c r="E94" s="113"/>
      <c r="F94" s="117"/>
      <c r="G94" s="141">
        <f t="shared" si="49"/>
        <v>238.13513513513513</v>
      </c>
      <c r="H94" s="162">
        <f t="shared" ref="H94:H96" si="51">D94</f>
        <v>1004454</v>
      </c>
      <c r="I94" s="154">
        <v>2230</v>
      </c>
      <c r="J94" s="154">
        <f t="shared" ref="J94:J96" si="52">C94-I94</f>
        <v>6334</v>
      </c>
      <c r="K94" s="141">
        <f t="shared" si="50"/>
        <v>3855</v>
      </c>
      <c r="L94" s="118">
        <v>4709</v>
      </c>
    </row>
    <row r="95" spans="1:12" ht="18" x14ac:dyDescent="0.25">
      <c r="A95" s="67" t="s">
        <v>84</v>
      </c>
      <c r="B95" s="116">
        <v>2729</v>
      </c>
      <c r="C95" s="163">
        <v>5033</v>
      </c>
      <c r="D95" s="116">
        <v>588593</v>
      </c>
      <c r="E95" s="113"/>
      <c r="F95" s="117"/>
      <c r="G95" s="141">
        <f t="shared" si="49"/>
        <v>215.68083547086846</v>
      </c>
      <c r="H95" s="162">
        <f t="shared" si="51"/>
        <v>588593</v>
      </c>
      <c r="I95" s="154">
        <v>1185</v>
      </c>
      <c r="J95" s="154">
        <f t="shared" si="52"/>
        <v>3848</v>
      </c>
      <c r="K95" s="141">
        <f t="shared" si="50"/>
        <v>2155</v>
      </c>
      <c r="L95" s="118">
        <v>2878</v>
      </c>
    </row>
    <row r="96" spans="1:12" ht="18" x14ac:dyDescent="0.25">
      <c r="A96" s="67" t="s">
        <v>85</v>
      </c>
      <c r="B96" s="116">
        <v>5467</v>
      </c>
      <c r="C96" s="163">
        <v>11144</v>
      </c>
      <c r="D96" s="116">
        <v>1303643</v>
      </c>
      <c r="E96" s="113"/>
      <c r="F96" s="117"/>
      <c r="G96" s="141">
        <f t="shared" si="49"/>
        <v>238.45674044265593</v>
      </c>
      <c r="H96" s="162">
        <f t="shared" si="51"/>
        <v>1303643</v>
      </c>
      <c r="I96" s="154">
        <v>2963</v>
      </c>
      <c r="J96" s="154">
        <f t="shared" si="52"/>
        <v>8181</v>
      </c>
      <c r="K96" s="141">
        <f t="shared" si="50"/>
        <v>5045</v>
      </c>
      <c r="L96" s="118">
        <v>6099</v>
      </c>
    </row>
    <row r="97" spans="1:12" ht="18" x14ac:dyDescent="0.25">
      <c r="A97" s="67" t="s">
        <v>86</v>
      </c>
      <c r="B97" s="116">
        <v>1191</v>
      </c>
      <c r="C97" s="163">
        <v>2679</v>
      </c>
      <c r="D97" s="116">
        <v>313885</v>
      </c>
      <c r="E97" s="113"/>
      <c r="F97" s="117"/>
      <c r="G97" s="141">
        <f t="shared" ref="G97:G100" si="53">D97/B97</f>
        <v>263.54743912678424</v>
      </c>
      <c r="H97" s="162">
        <f t="shared" ref="H97:H100" si="54">D97</f>
        <v>313885</v>
      </c>
      <c r="I97" s="154">
        <v>758</v>
      </c>
      <c r="J97" s="154">
        <f t="shared" ref="J97:J100" si="55">C97-I97</f>
        <v>1921</v>
      </c>
      <c r="K97" s="141">
        <f t="shared" ref="K97:K100" si="56">C97-L97</f>
        <v>1302</v>
      </c>
      <c r="L97" s="118">
        <v>1377</v>
      </c>
    </row>
    <row r="98" spans="1:12" ht="18" x14ac:dyDescent="0.25">
      <c r="A98" s="67" t="s">
        <v>87</v>
      </c>
      <c r="B98" s="116">
        <v>16528</v>
      </c>
      <c r="C98" s="163">
        <v>31243</v>
      </c>
      <c r="D98" s="116">
        <v>3695341</v>
      </c>
      <c r="E98" s="113"/>
      <c r="F98" s="117"/>
      <c r="G98" s="141">
        <f t="shared" si="53"/>
        <v>223.58065101645693</v>
      </c>
      <c r="H98" s="162">
        <f t="shared" si="54"/>
        <v>3695341</v>
      </c>
      <c r="I98" s="154">
        <v>8493</v>
      </c>
      <c r="J98" s="154">
        <f t="shared" si="55"/>
        <v>22750</v>
      </c>
      <c r="K98" s="141">
        <f t="shared" si="56"/>
        <v>13399</v>
      </c>
      <c r="L98" s="118">
        <v>17844</v>
      </c>
    </row>
    <row r="99" spans="1:12" ht="16.5" customHeight="1" x14ac:dyDescent="0.25">
      <c r="A99" s="169" t="s">
        <v>88</v>
      </c>
      <c r="B99" s="116">
        <v>4647</v>
      </c>
      <c r="C99" s="163">
        <v>9501</v>
      </c>
      <c r="D99" s="116">
        <v>1089024</v>
      </c>
      <c r="E99" s="113"/>
      <c r="F99" s="117"/>
      <c r="G99" s="141">
        <f t="shared" si="53"/>
        <v>234.34990316333119</v>
      </c>
      <c r="H99" s="162">
        <f t="shared" si="54"/>
        <v>1089024</v>
      </c>
      <c r="I99" s="154">
        <v>2637</v>
      </c>
      <c r="J99" s="154">
        <f t="shared" si="55"/>
        <v>6864</v>
      </c>
      <c r="K99" s="141">
        <f t="shared" si="56"/>
        <v>4293</v>
      </c>
      <c r="L99" s="118">
        <v>5208</v>
      </c>
    </row>
    <row r="100" spans="1:12" ht="18.75" thickBot="1" x14ac:dyDescent="0.3">
      <c r="A100" s="67" t="s">
        <v>89</v>
      </c>
      <c r="B100" s="157">
        <v>6889</v>
      </c>
      <c r="C100" s="164">
        <v>13727</v>
      </c>
      <c r="D100" s="157">
        <v>1597050</v>
      </c>
      <c r="E100" s="159"/>
      <c r="F100" s="144"/>
      <c r="G100" s="145">
        <f t="shared" si="53"/>
        <v>231.82609957903904</v>
      </c>
      <c r="H100" s="165">
        <f t="shared" si="54"/>
        <v>1597050</v>
      </c>
      <c r="I100" s="167">
        <v>3741</v>
      </c>
      <c r="J100" s="154">
        <f t="shared" si="55"/>
        <v>9986</v>
      </c>
      <c r="K100" s="145">
        <f t="shared" si="56"/>
        <v>6195</v>
      </c>
      <c r="L100" s="125">
        <v>7532</v>
      </c>
    </row>
    <row r="101" spans="1:12" ht="18.75" thickBot="1" x14ac:dyDescent="0.3">
      <c r="A101" s="84" t="s">
        <v>48</v>
      </c>
      <c r="B101" s="131">
        <f>SUM(B92:B100)</f>
        <v>55522</v>
      </c>
      <c r="C101" s="131">
        <f t="shared" ref="C101:L101" si="57">SUM(C92:C100)</f>
        <v>109175</v>
      </c>
      <c r="D101" s="131">
        <f t="shared" si="57"/>
        <v>12760565</v>
      </c>
      <c r="E101" s="131">
        <f t="shared" si="57"/>
        <v>0</v>
      </c>
      <c r="F101" s="131">
        <f t="shared" si="57"/>
        <v>0</v>
      </c>
      <c r="G101" s="90">
        <f t="shared" si="57"/>
        <v>2100.8088215866151</v>
      </c>
      <c r="H101" s="132">
        <f t="shared" si="57"/>
        <v>12760565</v>
      </c>
      <c r="I101" s="132">
        <f t="shared" si="57"/>
        <v>29102</v>
      </c>
      <c r="J101" s="132">
        <f t="shared" si="57"/>
        <v>80073</v>
      </c>
      <c r="K101" s="89">
        <f t="shared" si="57"/>
        <v>48456</v>
      </c>
      <c r="L101" s="90">
        <f t="shared" si="57"/>
        <v>60719</v>
      </c>
    </row>
    <row r="102" spans="1:12" ht="18.75" thickBot="1" x14ac:dyDescent="0.3">
      <c r="A102" s="146"/>
      <c r="B102" s="147"/>
      <c r="C102" s="147"/>
      <c r="D102" s="147"/>
      <c r="E102" s="147"/>
      <c r="F102" s="147"/>
      <c r="G102" s="148"/>
      <c r="H102" s="147"/>
      <c r="I102" s="137"/>
      <c r="J102" s="137"/>
      <c r="K102" s="81"/>
      <c r="L102" s="81"/>
    </row>
    <row r="103" spans="1:12" ht="18.75" thickBot="1" x14ac:dyDescent="0.3">
      <c r="A103" s="96" t="s">
        <v>90</v>
      </c>
      <c r="B103" s="138"/>
      <c r="C103" s="138"/>
      <c r="D103" s="138"/>
      <c r="E103" s="139"/>
      <c r="F103" s="140"/>
      <c r="G103" s="138"/>
      <c r="H103" s="140"/>
      <c r="I103" s="138"/>
      <c r="J103" s="138"/>
      <c r="K103" s="138"/>
      <c r="L103" s="138"/>
    </row>
    <row r="104" spans="1:12" ht="18" x14ac:dyDescent="0.25">
      <c r="A104" s="170" t="s">
        <v>91</v>
      </c>
      <c r="B104" s="171">
        <v>4016</v>
      </c>
      <c r="C104" s="172">
        <v>9020</v>
      </c>
      <c r="D104" s="171">
        <v>1057199</v>
      </c>
      <c r="E104" s="173"/>
      <c r="F104" s="174"/>
      <c r="G104" s="60">
        <f>D104/B104</f>
        <v>263.24676294820716</v>
      </c>
      <c r="H104" s="161">
        <f>D104</f>
        <v>1057199</v>
      </c>
      <c r="I104" s="151">
        <v>2549</v>
      </c>
      <c r="J104" s="154">
        <f>C104-I104</f>
        <v>6471</v>
      </c>
      <c r="K104" s="60">
        <f>C104-L104</f>
        <v>4204</v>
      </c>
      <c r="L104" s="103">
        <v>4816</v>
      </c>
    </row>
    <row r="105" spans="1:12" ht="18" x14ac:dyDescent="0.25">
      <c r="A105" s="175" t="s">
        <v>92</v>
      </c>
      <c r="B105" s="116">
        <v>5660</v>
      </c>
      <c r="C105" s="117">
        <v>10924</v>
      </c>
      <c r="D105" s="116">
        <v>1267035</v>
      </c>
      <c r="E105" s="113"/>
      <c r="F105" s="117"/>
      <c r="G105" s="141">
        <f t="shared" ref="G105:G107" si="58">D105/B105</f>
        <v>223.85777385159011</v>
      </c>
      <c r="H105" s="162">
        <f>D105</f>
        <v>1267035</v>
      </c>
      <c r="I105" s="111">
        <v>2968</v>
      </c>
      <c r="J105" s="154">
        <f>C105-I105</f>
        <v>7956</v>
      </c>
      <c r="K105" s="141">
        <f t="shared" ref="K105:K108" si="59">C105-L105</f>
        <v>4932</v>
      </c>
      <c r="L105" s="118">
        <v>5992</v>
      </c>
    </row>
    <row r="106" spans="1:12" ht="18" x14ac:dyDescent="0.25">
      <c r="A106" s="175" t="s">
        <v>93</v>
      </c>
      <c r="B106" s="111">
        <v>880</v>
      </c>
      <c r="C106" s="162">
        <v>1823</v>
      </c>
      <c r="D106" s="111">
        <v>221997</v>
      </c>
      <c r="E106" s="108"/>
      <c r="F106" s="112"/>
      <c r="G106" s="141">
        <f t="shared" si="58"/>
        <v>252.26931818181819</v>
      </c>
      <c r="H106" s="162">
        <f t="shared" ref="H106:H107" si="60">D106</f>
        <v>221997</v>
      </c>
      <c r="I106" s="111">
        <v>417</v>
      </c>
      <c r="J106" s="154">
        <f t="shared" ref="J106:J108" si="61">C106-I106</f>
        <v>1406</v>
      </c>
      <c r="K106" s="141">
        <f t="shared" si="59"/>
        <v>910</v>
      </c>
      <c r="L106" s="118">
        <v>913</v>
      </c>
    </row>
    <row r="107" spans="1:12" ht="18" x14ac:dyDescent="0.25">
      <c r="A107" s="175" t="s">
        <v>94</v>
      </c>
      <c r="B107" s="116">
        <v>7716</v>
      </c>
      <c r="C107" s="163">
        <v>15701</v>
      </c>
      <c r="D107" s="116">
        <v>1821747</v>
      </c>
      <c r="E107" s="113"/>
      <c r="F107" s="117"/>
      <c r="G107" s="141">
        <f t="shared" si="58"/>
        <v>236.09992223950232</v>
      </c>
      <c r="H107" s="162">
        <f t="shared" si="60"/>
        <v>1821747</v>
      </c>
      <c r="I107" s="111">
        <v>4453</v>
      </c>
      <c r="J107" s="154">
        <f t="shared" si="61"/>
        <v>11248</v>
      </c>
      <c r="K107" s="141">
        <f t="shared" si="59"/>
        <v>7024</v>
      </c>
      <c r="L107" s="118">
        <v>8677</v>
      </c>
    </row>
    <row r="108" spans="1:12" ht="18" x14ac:dyDescent="0.25">
      <c r="A108" s="67" t="s">
        <v>95</v>
      </c>
      <c r="B108" s="116">
        <v>4893</v>
      </c>
      <c r="C108" s="163">
        <v>10161</v>
      </c>
      <c r="D108" s="116">
        <v>1192352</v>
      </c>
      <c r="E108" s="113"/>
      <c r="F108" s="117"/>
      <c r="G108" s="141">
        <f t="shared" ref="G108:G117" si="62">D108/B108</f>
        <v>243.68526466380544</v>
      </c>
      <c r="H108" s="162">
        <f t="shared" ref="H108:H117" si="63">D108</f>
        <v>1192352</v>
      </c>
      <c r="I108" s="111">
        <v>2925</v>
      </c>
      <c r="J108" s="154">
        <f t="shared" si="61"/>
        <v>7236</v>
      </c>
      <c r="K108" s="141">
        <f t="shared" si="59"/>
        <v>4583</v>
      </c>
      <c r="L108" s="118">
        <v>5578</v>
      </c>
    </row>
    <row r="109" spans="1:12" ht="18" x14ac:dyDescent="0.25">
      <c r="A109" s="67" t="s">
        <v>96</v>
      </c>
      <c r="B109" s="116">
        <v>3745</v>
      </c>
      <c r="C109" s="163">
        <v>8092</v>
      </c>
      <c r="D109" s="116">
        <v>950500</v>
      </c>
      <c r="E109" s="113"/>
      <c r="F109" s="117"/>
      <c r="G109" s="141">
        <f t="shared" si="62"/>
        <v>253.80507343124165</v>
      </c>
      <c r="H109" s="162">
        <f t="shared" si="63"/>
        <v>950500</v>
      </c>
      <c r="I109" s="111">
        <v>2277</v>
      </c>
      <c r="J109" s="154">
        <f t="shared" ref="J109:J117" si="64">C109-I109</f>
        <v>5815</v>
      </c>
      <c r="K109" s="141">
        <f t="shared" ref="K109:K117" si="65">C109-L109</f>
        <v>3909</v>
      </c>
      <c r="L109" s="118">
        <v>4183</v>
      </c>
    </row>
    <row r="110" spans="1:12" ht="18" x14ac:dyDescent="0.25">
      <c r="A110" s="67" t="s">
        <v>97</v>
      </c>
      <c r="B110" s="116">
        <v>9020</v>
      </c>
      <c r="C110" s="163">
        <v>19005</v>
      </c>
      <c r="D110" s="116">
        <v>2191921</v>
      </c>
      <c r="E110" s="113"/>
      <c r="F110" s="117"/>
      <c r="G110" s="141">
        <f t="shared" si="62"/>
        <v>243.00676274944567</v>
      </c>
      <c r="H110" s="162">
        <f t="shared" si="63"/>
        <v>2191921</v>
      </c>
      <c r="I110" s="111">
        <v>5374</v>
      </c>
      <c r="J110" s="154">
        <f t="shared" si="64"/>
        <v>13631</v>
      </c>
      <c r="K110" s="141">
        <f t="shared" si="65"/>
        <v>8409</v>
      </c>
      <c r="L110" s="118">
        <v>10596</v>
      </c>
    </row>
    <row r="111" spans="1:12" ht="18" x14ac:dyDescent="0.25">
      <c r="A111" s="67" t="s">
        <v>98</v>
      </c>
      <c r="B111" s="116">
        <v>5930</v>
      </c>
      <c r="C111" s="163">
        <v>12638</v>
      </c>
      <c r="D111" s="116">
        <v>1459154</v>
      </c>
      <c r="E111" s="113"/>
      <c r="F111" s="117"/>
      <c r="G111" s="141">
        <f t="shared" si="62"/>
        <v>246.06306913996627</v>
      </c>
      <c r="H111" s="162">
        <f t="shared" si="63"/>
        <v>1459154</v>
      </c>
      <c r="I111" s="111">
        <v>3439</v>
      </c>
      <c r="J111" s="154">
        <f t="shared" si="64"/>
        <v>9199</v>
      </c>
      <c r="K111" s="141">
        <f t="shared" si="65"/>
        <v>6110</v>
      </c>
      <c r="L111" s="118">
        <v>6528</v>
      </c>
    </row>
    <row r="112" spans="1:12" ht="18" x14ac:dyDescent="0.25">
      <c r="A112" s="67" t="s">
        <v>99</v>
      </c>
      <c r="B112" s="116">
        <v>5391</v>
      </c>
      <c r="C112" s="163">
        <v>11631</v>
      </c>
      <c r="D112" s="116">
        <v>1346444</v>
      </c>
      <c r="E112" s="113"/>
      <c r="F112" s="117"/>
      <c r="G112" s="141">
        <f t="shared" si="62"/>
        <v>249.75774438879614</v>
      </c>
      <c r="H112" s="162">
        <f t="shared" si="63"/>
        <v>1346444</v>
      </c>
      <c r="I112" s="111">
        <v>3635</v>
      </c>
      <c r="J112" s="154">
        <f t="shared" si="64"/>
        <v>7996</v>
      </c>
      <c r="K112" s="141">
        <f t="shared" si="65"/>
        <v>5263</v>
      </c>
      <c r="L112" s="118">
        <v>6368</v>
      </c>
    </row>
    <row r="113" spans="1:12" ht="18" x14ac:dyDescent="0.25">
      <c r="A113" s="67" t="s">
        <v>100</v>
      </c>
      <c r="B113" s="116">
        <v>7869</v>
      </c>
      <c r="C113" s="163">
        <v>15162</v>
      </c>
      <c r="D113" s="116">
        <v>1784940</v>
      </c>
      <c r="E113" s="113"/>
      <c r="F113" s="117"/>
      <c r="G113" s="141">
        <f t="shared" si="62"/>
        <v>226.83187190240184</v>
      </c>
      <c r="H113" s="162">
        <f t="shared" si="63"/>
        <v>1784940</v>
      </c>
      <c r="I113" s="111">
        <v>4525</v>
      </c>
      <c r="J113" s="154">
        <f t="shared" si="64"/>
        <v>10637</v>
      </c>
      <c r="K113" s="141">
        <f t="shared" si="65"/>
        <v>6354</v>
      </c>
      <c r="L113" s="118">
        <v>8808</v>
      </c>
    </row>
    <row r="114" spans="1:12" ht="18" x14ac:dyDescent="0.25">
      <c r="A114" s="67" t="s">
        <v>101</v>
      </c>
      <c r="B114" s="116">
        <v>8883</v>
      </c>
      <c r="C114" s="163">
        <v>19077</v>
      </c>
      <c r="D114" s="116">
        <v>2211481</v>
      </c>
      <c r="E114" s="113"/>
      <c r="F114" s="117"/>
      <c r="G114" s="141">
        <f t="shared" si="62"/>
        <v>248.95654621186537</v>
      </c>
      <c r="H114" s="162">
        <f t="shared" si="63"/>
        <v>2211481</v>
      </c>
      <c r="I114" s="111">
        <v>5910</v>
      </c>
      <c r="J114" s="154">
        <f t="shared" si="64"/>
        <v>13167</v>
      </c>
      <c r="K114" s="141">
        <f t="shared" si="65"/>
        <v>8277</v>
      </c>
      <c r="L114" s="118">
        <v>10800</v>
      </c>
    </row>
    <row r="115" spans="1:12" ht="18" x14ac:dyDescent="0.25">
      <c r="A115" s="67" t="s">
        <v>102</v>
      </c>
      <c r="B115" s="116">
        <v>16871</v>
      </c>
      <c r="C115" s="163">
        <v>34417</v>
      </c>
      <c r="D115" s="116">
        <v>4063088</v>
      </c>
      <c r="E115" s="113"/>
      <c r="F115" s="117"/>
      <c r="G115" s="141">
        <f t="shared" si="62"/>
        <v>240.83267144804694</v>
      </c>
      <c r="H115" s="162">
        <f t="shared" si="63"/>
        <v>4063088</v>
      </c>
      <c r="I115" s="111">
        <v>10481</v>
      </c>
      <c r="J115" s="154">
        <f t="shared" si="64"/>
        <v>23936</v>
      </c>
      <c r="K115" s="141">
        <f t="shared" si="65"/>
        <v>14888</v>
      </c>
      <c r="L115" s="118">
        <v>19529</v>
      </c>
    </row>
    <row r="116" spans="1:12" ht="18" x14ac:dyDescent="0.25">
      <c r="A116" s="67" t="s">
        <v>103</v>
      </c>
      <c r="B116" s="116">
        <v>5735</v>
      </c>
      <c r="C116" s="163">
        <v>12297</v>
      </c>
      <c r="D116" s="116">
        <v>1434232</v>
      </c>
      <c r="E116" s="113"/>
      <c r="F116" s="117"/>
      <c r="G116" s="141">
        <f t="shared" si="62"/>
        <v>250.08404533565823</v>
      </c>
      <c r="H116" s="162">
        <f t="shared" si="63"/>
        <v>1434232</v>
      </c>
      <c r="I116" s="111">
        <v>3433</v>
      </c>
      <c r="J116" s="154">
        <f t="shared" si="64"/>
        <v>8864</v>
      </c>
      <c r="K116" s="141">
        <f t="shared" si="65"/>
        <v>5628</v>
      </c>
      <c r="L116" s="118">
        <v>6669</v>
      </c>
    </row>
    <row r="117" spans="1:12" ht="18.75" thickBot="1" x14ac:dyDescent="0.3">
      <c r="A117" s="67" t="s">
        <v>104</v>
      </c>
      <c r="B117" s="157">
        <v>8715</v>
      </c>
      <c r="C117" s="164">
        <v>17436</v>
      </c>
      <c r="D117" s="157">
        <v>2041887</v>
      </c>
      <c r="E117" s="159"/>
      <c r="F117" s="144"/>
      <c r="G117" s="145">
        <f t="shared" si="62"/>
        <v>234.29569707401032</v>
      </c>
      <c r="H117" s="165">
        <f t="shared" si="63"/>
        <v>2041887</v>
      </c>
      <c r="I117" s="142">
        <v>4522</v>
      </c>
      <c r="J117" s="154">
        <f t="shared" si="64"/>
        <v>12914</v>
      </c>
      <c r="K117" s="145">
        <f t="shared" si="65"/>
        <v>7831</v>
      </c>
      <c r="L117" s="125">
        <v>9605</v>
      </c>
    </row>
    <row r="118" spans="1:12" ht="18.75" thickBot="1" x14ac:dyDescent="0.3">
      <c r="A118" s="84" t="s">
        <v>48</v>
      </c>
      <c r="B118" s="131">
        <f>SUM(B104:B117)</f>
        <v>95324</v>
      </c>
      <c r="C118" s="131">
        <f t="shared" ref="C118:L118" si="66">SUM(C104:C117)</f>
        <v>197384</v>
      </c>
      <c r="D118" s="131">
        <f t="shared" si="66"/>
        <v>23043977</v>
      </c>
      <c r="E118" s="131">
        <f t="shared" si="66"/>
        <v>0</v>
      </c>
      <c r="F118" s="131">
        <f t="shared" si="66"/>
        <v>0</v>
      </c>
      <c r="G118" s="90">
        <f t="shared" si="66"/>
        <v>3412.7925235663552</v>
      </c>
      <c r="H118" s="132">
        <f t="shared" si="66"/>
        <v>23043977</v>
      </c>
      <c r="I118" s="132">
        <f t="shared" si="66"/>
        <v>56908</v>
      </c>
      <c r="J118" s="132">
        <f t="shared" si="66"/>
        <v>140476</v>
      </c>
      <c r="K118" s="89">
        <f t="shared" si="66"/>
        <v>88322</v>
      </c>
      <c r="L118" s="90">
        <f t="shared" si="66"/>
        <v>109062</v>
      </c>
    </row>
    <row r="119" spans="1:12" ht="18.75" thickBot="1" x14ac:dyDescent="0.3">
      <c r="A119" s="146"/>
      <c r="B119" s="147"/>
      <c r="C119" s="147"/>
      <c r="D119" s="147"/>
      <c r="E119" s="147"/>
      <c r="F119" s="147"/>
      <c r="G119" s="148"/>
      <c r="H119" s="147"/>
      <c r="I119" s="137"/>
      <c r="J119" s="137"/>
      <c r="K119" s="81"/>
      <c r="L119" s="81"/>
    </row>
    <row r="120" spans="1:12" ht="18.75" thickBot="1" x14ac:dyDescent="0.3">
      <c r="A120" s="46" t="s">
        <v>105</v>
      </c>
      <c r="B120" s="139"/>
      <c r="C120" s="138"/>
      <c r="D120" s="138"/>
      <c r="E120" s="139"/>
      <c r="F120" s="140"/>
      <c r="G120" s="138"/>
      <c r="H120" s="140"/>
      <c r="I120" s="138"/>
      <c r="J120" s="138"/>
      <c r="K120" s="138"/>
      <c r="L120" s="138"/>
    </row>
    <row r="121" spans="1:12" ht="18" x14ac:dyDescent="0.25">
      <c r="A121" s="54" t="s">
        <v>106</v>
      </c>
      <c r="B121" s="151">
        <v>1745</v>
      </c>
      <c r="C121" s="176">
        <v>3696</v>
      </c>
      <c r="D121" s="176">
        <v>435509</v>
      </c>
      <c r="E121" s="108"/>
      <c r="F121" s="112"/>
      <c r="G121" s="60">
        <f>D121/B121</f>
        <v>249.57535816618912</v>
      </c>
      <c r="H121" s="161">
        <f>D121</f>
        <v>435509</v>
      </c>
      <c r="I121" s="151">
        <v>1361</v>
      </c>
      <c r="J121" s="154">
        <f>C121-I121</f>
        <v>2335</v>
      </c>
      <c r="K121" s="60">
        <f>C121-L121</f>
        <v>1570</v>
      </c>
      <c r="L121" s="103">
        <v>2126</v>
      </c>
    </row>
    <row r="122" spans="1:12" ht="18" x14ac:dyDescent="0.25">
      <c r="A122" s="67" t="s">
        <v>107</v>
      </c>
      <c r="B122" s="111">
        <v>9553</v>
      </c>
      <c r="C122" s="162">
        <v>18176</v>
      </c>
      <c r="D122" s="111">
        <v>2134772</v>
      </c>
      <c r="E122" s="108"/>
      <c r="F122" s="112"/>
      <c r="G122" s="141">
        <f t="shared" ref="G122:G126" si="67">D122/B122</f>
        <v>223.46613629226422</v>
      </c>
      <c r="H122" s="162">
        <f>D122</f>
        <v>2134772</v>
      </c>
      <c r="I122" s="111">
        <v>920</v>
      </c>
      <c r="J122" s="154">
        <f>C122-I122</f>
        <v>17256</v>
      </c>
      <c r="K122" s="141">
        <f t="shared" ref="K122:K124" si="68">C122-L122</f>
        <v>7561</v>
      </c>
      <c r="L122" s="118">
        <v>10615</v>
      </c>
    </row>
    <row r="123" spans="1:12" ht="18" x14ac:dyDescent="0.25">
      <c r="A123" s="67" t="s">
        <v>108</v>
      </c>
      <c r="B123" s="116">
        <v>1537</v>
      </c>
      <c r="C123" s="163">
        <v>2973</v>
      </c>
      <c r="D123" s="116">
        <v>346102</v>
      </c>
      <c r="E123" s="113"/>
      <c r="F123" s="117"/>
      <c r="G123" s="141">
        <f t="shared" si="67"/>
        <v>225.18022121014965</v>
      </c>
      <c r="H123" s="162">
        <f t="shared" ref="H123:H126" si="69">D123</f>
        <v>346102</v>
      </c>
      <c r="I123" s="111">
        <v>3912</v>
      </c>
      <c r="J123" s="154">
        <f t="shared" ref="J123:J124" si="70">C123-I123</f>
        <v>-939</v>
      </c>
      <c r="K123" s="141">
        <f t="shared" si="68"/>
        <v>1234</v>
      </c>
      <c r="L123" s="118">
        <v>1739</v>
      </c>
    </row>
    <row r="124" spans="1:12" ht="18" x14ac:dyDescent="0.25">
      <c r="A124" s="67" t="s">
        <v>109</v>
      </c>
      <c r="B124" s="116">
        <v>8372</v>
      </c>
      <c r="C124" s="163">
        <v>14149</v>
      </c>
      <c r="D124" s="116">
        <v>1667948</v>
      </c>
      <c r="E124" s="113"/>
      <c r="F124" s="117"/>
      <c r="G124" s="141">
        <f t="shared" si="67"/>
        <v>199.2293358815098</v>
      </c>
      <c r="H124" s="162">
        <f t="shared" si="69"/>
        <v>1667948</v>
      </c>
      <c r="I124" s="111">
        <v>8025</v>
      </c>
      <c r="J124" s="154">
        <f t="shared" si="70"/>
        <v>6124</v>
      </c>
      <c r="K124" s="141">
        <f t="shared" si="68"/>
        <v>5832</v>
      </c>
      <c r="L124" s="118">
        <v>8317</v>
      </c>
    </row>
    <row r="125" spans="1:12" ht="18" x14ac:dyDescent="0.25">
      <c r="A125" s="67" t="s">
        <v>110</v>
      </c>
      <c r="B125" s="116">
        <v>11155</v>
      </c>
      <c r="C125" s="163">
        <v>22763</v>
      </c>
      <c r="D125" s="116">
        <v>2663448</v>
      </c>
      <c r="E125" s="113"/>
      <c r="F125" s="117"/>
      <c r="G125" s="141">
        <f t="shared" si="67"/>
        <v>238.76718960107576</v>
      </c>
      <c r="H125" s="162">
        <f t="shared" si="69"/>
        <v>2663448</v>
      </c>
      <c r="I125" s="111">
        <v>6779</v>
      </c>
      <c r="J125" s="154">
        <f t="shared" ref="J125:J128" si="71">C125-I125</f>
        <v>15984</v>
      </c>
      <c r="K125" s="141">
        <f t="shared" ref="K125:K128" si="72">C125-L125</f>
        <v>8901</v>
      </c>
      <c r="L125" s="118">
        <v>13862</v>
      </c>
    </row>
    <row r="126" spans="1:12" ht="18" x14ac:dyDescent="0.25">
      <c r="A126" s="67" t="s">
        <v>111</v>
      </c>
      <c r="B126" s="116">
        <v>9609</v>
      </c>
      <c r="C126" s="163">
        <v>19033</v>
      </c>
      <c r="D126" s="116">
        <v>2204194</v>
      </c>
      <c r="E126" s="113"/>
      <c r="F126" s="117"/>
      <c r="G126" s="141">
        <f t="shared" si="67"/>
        <v>229.38848995733167</v>
      </c>
      <c r="H126" s="162">
        <f t="shared" si="69"/>
        <v>2204194</v>
      </c>
      <c r="I126" s="111">
        <v>5646</v>
      </c>
      <c r="J126" s="154">
        <f t="shared" si="71"/>
        <v>13387</v>
      </c>
      <c r="K126" s="141">
        <f t="shared" si="72"/>
        <v>7316</v>
      </c>
      <c r="L126" s="118">
        <v>11717</v>
      </c>
    </row>
    <row r="127" spans="1:12" ht="18" x14ac:dyDescent="0.25">
      <c r="A127" s="67" t="s">
        <v>112</v>
      </c>
      <c r="B127" s="116">
        <v>7671</v>
      </c>
      <c r="C127" s="163">
        <v>15717</v>
      </c>
      <c r="D127" s="116">
        <v>1850911</v>
      </c>
      <c r="E127" s="113"/>
      <c r="F127" s="117"/>
      <c r="G127" s="141">
        <f t="shared" ref="G127:G131" si="73">D127/B127</f>
        <v>241.28679442054491</v>
      </c>
      <c r="H127" s="162">
        <f t="shared" ref="H127:H128" si="74">D127</f>
        <v>1850911</v>
      </c>
      <c r="I127" s="111">
        <v>9082</v>
      </c>
      <c r="J127" s="154">
        <f t="shared" si="71"/>
        <v>6635</v>
      </c>
      <c r="K127" s="141">
        <f t="shared" si="72"/>
        <v>6210</v>
      </c>
      <c r="L127" s="118">
        <v>9507</v>
      </c>
    </row>
    <row r="128" spans="1:12" ht="18.75" customHeight="1" thickBot="1" x14ac:dyDescent="0.3">
      <c r="A128" s="169" t="s">
        <v>113</v>
      </c>
      <c r="B128" s="157">
        <v>14344</v>
      </c>
      <c r="C128" s="164">
        <v>27032</v>
      </c>
      <c r="D128" s="157">
        <v>3158916</v>
      </c>
      <c r="E128" s="159"/>
      <c r="F128" s="144"/>
      <c r="G128" s="145">
        <f t="shared" si="73"/>
        <v>220.22559955382042</v>
      </c>
      <c r="H128" s="165">
        <f t="shared" si="74"/>
        <v>3158916</v>
      </c>
      <c r="I128" s="142">
        <v>1361</v>
      </c>
      <c r="J128" s="154">
        <f t="shared" si="71"/>
        <v>25671</v>
      </c>
      <c r="K128" s="145">
        <f t="shared" si="72"/>
        <v>10632</v>
      </c>
      <c r="L128" s="125">
        <v>16400</v>
      </c>
    </row>
    <row r="129" spans="1:12" ht="18.75" thickBot="1" x14ac:dyDescent="0.3">
      <c r="A129" s="84" t="s">
        <v>48</v>
      </c>
      <c r="B129" s="131">
        <f t="shared" ref="B129:L129" si="75">SUM(B121:B128)</f>
        <v>63986</v>
      </c>
      <c r="C129" s="131">
        <f t="shared" si="75"/>
        <v>123539</v>
      </c>
      <c r="D129" s="131">
        <f t="shared" si="75"/>
        <v>14461800</v>
      </c>
      <c r="E129" s="131">
        <f t="shared" si="75"/>
        <v>0</v>
      </c>
      <c r="F129" s="131">
        <f t="shared" si="75"/>
        <v>0</v>
      </c>
      <c r="G129" s="90">
        <f t="shared" si="73"/>
        <v>226.01506579564278</v>
      </c>
      <c r="H129" s="132">
        <f t="shared" si="75"/>
        <v>14461800</v>
      </c>
      <c r="I129" s="132">
        <f t="shared" si="75"/>
        <v>37086</v>
      </c>
      <c r="J129" s="132">
        <f t="shared" si="75"/>
        <v>86453</v>
      </c>
      <c r="K129" s="89">
        <f t="shared" si="75"/>
        <v>49256</v>
      </c>
      <c r="L129" s="90">
        <f t="shared" si="75"/>
        <v>74283</v>
      </c>
    </row>
    <row r="130" spans="1:12" ht="18.75" thickBot="1" x14ac:dyDescent="0.3">
      <c r="A130" s="146"/>
      <c r="B130" s="147"/>
      <c r="C130" s="147"/>
      <c r="D130" s="147"/>
      <c r="E130" s="147"/>
      <c r="F130" s="147"/>
      <c r="G130" s="148"/>
      <c r="H130" s="147"/>
      <c r="I130" s="137"/>
      <c r="J130" s="137"/>
      <c r="K130" s="81"/>
      <c r="L130" s="81"/>
    </row>
    <row r="131" spans="1:12" ht="18.75" thickBot="1" x14ac:dyDescent="0.3">
      <c r="A131" s="177" t="s">
        <v>114</v>
      </c>
      <c r="B131" s="133">
        <f t="shared" ref="B131:L131" si="76">SUM(B129+B118+B101+B89+B76+B67+B57+B47+B32+B16)</f>
        <v>667274</v>
      </c>
      <c r="C131" s="133">
        <f t="shared" si="76"/>
        <v>1320438</v>
      </c>
      <c r="D131" s="133">
        <f t="shared" si="76"/>
        <v>153976407</v>
      </c>
      <c r="E131" s="133">
        <f t="shared" si="76"/>
        <v>0</v>
      </c>
      <c r="F131" s="133">
        <f t="shared" si="76"/>
        <v>0</v>
      </c>
      <c r="G131" s="133">
        <f t="shared" si="73"/>
        <v>230.7543932477513</v>
      </c>
      <c r="H131" s="132">
        <f t="shared" si="76"/>
        <v>153976407</v>
      </c>
      <c r="I131" s="132">
        <f t="shared" si="76"/>
        <v>378624</v>
      </c>
      <c r="J131" s="132">
        <f t="shared" si="76"/>
        <v>941814</v>
      </c>
      <c r="K131" s="131">
        <f t="shared" si="76"/>
        <v>575007</v>
      </c>
      <c r="L131" s="178">
        <f t="shared" si="76"/>
        <v>745431</v>
      </c>
    </row>
    <row r="134" spans="1:12" x14ac:dyDescent="0.2">
      <c r="B134" s="180"/>
    </row>
  </sheetData>
  <mergeCells count="5">
    <mergeCell ref="C5:F5"/>
    <mergeCell ref="C2:F2"/>
    <mergeCell ref="C3:F3"/>
    <mergeCell ref="D1:F1"/>
    <mergeCell ref="C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35"/>
  <sheetViews>
    <sheetView workbookViewId="0">
      <pane xSplit="1" ySplit="6" topLeftCell="B17" activePane="bottomRight" state="frozen"/>
      <selection pane="topRight" activeCell="B1" sqref="B1"/>
      <selection pane="bottomLeft" activeCell="A7" sqref="A7"/>
      <selection pane="bottomRight" activeCell="D23" sqref="D23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5.28515625" style="33" customWidth="1"/>
    <col min="4" max="4" width="16.5703125" style="33" customWidth="1"/>
    <col min="5" max="5" width="11.5703125" style="33" bestFit="1" customWidth="1"/>
    <col min="6" max="6" width="16.7109375" style="33" bestFit="1" customWidth="1"/>
    <col min="7" max="8" width="11.28515625" style="33" bestFit="1" customWidth="1"/>
    <col min="9" max="9" width="12.28515625" style="33" bestFit="1" customWidth="1"/>
    <col min="10" max="10" width="12" style="33" customWidth="1"/>
    <col min="11" max="245" width="9.140625" style="33"/>
    <col min="246" max="246" width="18.7109375" style="33" bestFit="1" customWidth="1"/>
    <col min="247" max="247" width="9.140625" style="33"/>
    <col min="248" max="248" width="10.28515625" style="33" customWidth="1"/>
    <col min="249" max="249" width="12.7109375" style="33" bestFit="1" customWidth="1"/>
    <col min="250" max="250" width="10.85546875" style="33" customWidth="1"/>
    <col min="251" max="251" width="19.140625" style="33" bestFit="1" customWidth="1"/>
    <col min="252" max="252" width="9.140625" style="33"/>
    <col min="253" max="253" width="9.42578125" style="33" customWidth="1"/>
    <col min="254" max="254" width="11.140625" style="33" customWidth="1"/>
    <col min="255" max="255" width="10.42578125" style="33" bestFit="1" customWidth="1"/>
    <col min="256" max="256" width="19.140625" style="33" bestFit="1" customWidth="1"/>
    <col min="257" max="257" width="9.140625" style="33"/>
    <col min="258" max="258" width="9.5703125" style="33" customWidth="1"/>
    <col min="259" max="259" width="9.140625" style="33"/>
    <col min="260" max="260" width="10.42578125" style="33" bestFit="1" customWidth="1"/>
    <col min="261" max="501" width="9.140625" style="33"/>
    <col min="502" max="502" width="18.7109375" style="33" bestFit="1" customWidth="1"/>
    <col min="503" max="503" width="9.140625" style="33"/>
    <col min="504" max="504" width="10.28515625" style="33" customWidth="1"/>
    <col min="505" max="505" width="12.7109375" style="33" bestFit="1" customWidth="1"/>
    <col min="506" max="506" width="10.85546875" style="33" customWidth="1"/>
    <col min="507" max="507" width="19.140625" style="33" bestFit="1" customWidth="1"/>
    <col min="508" max="508" width="9.140625" style="33"/>
    <col min="509" max="509" width="9.42578125" style="33" customWidth="1"/>
    <col min="510" max="510" width="11.140625" style="33" customWidth="1"/>
    <col min="511" max="511" width="10.42578125" style="33" bestFit="1" customWidth="1"/>
    <col min="512" max="512" width="19.140625" style="33" bestFit="1" customWidth="1"/>
    <col min="513" max="513" width="9.140625" style="33"/>
    <col min="514" max="514" width="9.5703125" style="33" customWidth="1"/>
    <col min="515" max="515" width="9.140625" style="33"/>
    <col min="516" max="516" width="10.42578125" style="33" bestFit="1" customWidth="1"/>
    <col min="517" max="757" width="9.140625" style="33"/>
    <col min="758" max="758" width="18.7109375" style="33" bestFit="1" customWidth="1"/>
    <col min="759" max="759" width="9.140625" style="33"/>
    <col min="760" max="760" width="10.28515625" style="33" customWidth="1"/>
    <col min="761" max="761" width="12.7109375" style="33" bestFit="1" customWidth="1"/>
    <col min="762" max="762" width="10.85546875" style="33" customWidth="1"/>
    <col min="763" max="763" width="19.140625" style="33" bestFit="1" customWidth="1"/>
    <col min="764" max="764" width="9.140625" style="33"/>
    <col min="765" max="765" width="9.42578125" style="33" customWidth="1"/>
    <col min="766" max="766" width="11.140625" style="33" customWidth="1"/>
    <col min="767" max="767" width="10.42578125" style="33" bestFit="1" customWidth="1"/>
    <col min="768" max="768" width="19.140625" style="33" bestFit="1" customWidth="1"/>
    <col min="769" max="769" width="9.140625" style="33"/>
    <col min="770" max="770" width="9.5703125" style="33" customWidth="1"/>
    <col min="771" max="771" width="9.140625" style="33"/>
    <col min="772" max="772" width="10.42578125" style="33" bestFit="1" customWidth="1"/>
    <col min="773" max="1013" width="9.140625" style="33"/>
    <col min="1014" max="1014" width="18.7109375" style="33" bestFit="1" customWidth="1"/>
    <col min="1015" max="1015" width="9.140625" style="33"/>
    <col min="1016" max="1016" width="10.28515625" style="33" customWidth="1"/>
    <col min="1017" max="1017" width="12.7109375" style="33" bestFit="1" customWidth="1"/>
    <col min="1018" max="1018" width="10.85546875" style="33" customWidth="1"/>
    <col min="1019" max="1019" width="19.140625" style="33" bestFit="1" customWidth="1"/>
    <col min="1020" max="1020" width="9.140625" style="33"/>
    <col min="1021" max="1021" width="9.42578125" style="33" customWidth="1"/>
    <col min="1022" max="1022" width="11.140625" style="33" customWidth="1"/>
    <col min="1023" max="1023" width="10.42578125" style="33" bestFit="1" customWidth="1"/>
    <col min="1024" max="1024" width="19.140625" style="33" bestFit="1" customWidth="1"/>
    <col min="1025" max="1025" width="9.140625" style="33"/>
    <col min="1026" max="1026" width="9.5703125" style="33" customWidth="1"/>
    <col min="1027" max="1027" width="9.140625" style="33"/>
    <col min="1028" max="1028" width="10.42578125" style="33" bestFit="1" customWidth="1"/>
    <col min="1029" max="1269" width="9.140625" style="33"/>
    <col min="1270" max="1270" width="18.7109375" style="33" bestFit="1" customWidth="1"/>
    <col min="1271" max="1271" width="9.140625" style="33"/>
    <col min="1272" max="1272" width="10.28515625" style="33" customWidth="1"/>
    <col min="1273" max="1273" width="12.7109375" style="33" bestFit="1" customWidth="1"/>
    <col min="1274" max="1274" width="10.85546875" style="33" customWidth="1"/>
    <col min="1275" max="1275" width="19.140625" style="33" bestFit="1" customWidth="1"/>
    <col min="1276" max="1276" width="9.140625" style="33"/>
    <col min="1277" max="1277" width="9.42578125" style="33" customWidth="1"/>
    <col min="1278" max="1278" width="11.140625" style="33" customWidth="1"/>
    <col min="1279" max="1279" width="10.42578125" style="33" bestFit="1" customWidth="1"/>
    <col min="1280" max="1280" width="19.140625" style="33" bestFit="1" customWidth="1"/>
    <col min="1281" max="1281" width="9.140625" style="33"/>
    <col min="1282" max="1282" width="9.5703125" style="33" customWidth="1"/>
    <col min="1283" max="1283" width="9.140625" style="33"/>
    <col min="1284" max="1284" width="10.42578125" style="33" bestFit="1" customWidth="1"/>
    <col min="1285" max="1525" width="9.140625" style="33"/>
    <col min="1526" max="1526" width="18.7109375" style="33" bestFit="1" customWidth="1"/>
    <col min="1527" max="1527" width="9.140625" style="33"/>
    <col min="1528" max="1528" width="10.28515625" style="33" customWidth="1"/>
    <col min="1529" max="1529" width="12.7109375" style="33" bestFit="1" customWidth="1"/>
    <col min="1530" max="1530" width="10.85546875" style="33" customWidth="1"/>
    <col min="1531" max="1531" width="19.140625" style="33" bestFit="1" customWidth="1"/>
    <col min="1532" max="1532" width="9.140625" style="33"/>
    <col min="1533" max="1533" width="9.42578125" style="33" customWidth="1"/>
    <col min="1534" max="1534" width="11.140625" style="33" customWidth="1"/>
    <col min="1535" max="1535" width="10.42578125" style="33" bestFit="1" customWidth="1"/>
    <col min="1536" max="1536" width="19.140625" style="33" bestFit="1" customWidth="1"/>
    <col min="1537" max="1537" width="9.140625" style="33"/>
    <col min="1538" max="1538" width="9.5703125" style="33" customWidth="1"/>
    <col min="1539" max="1539" width="9.140625" style="33"/>
    <col min="1540" max="1540" width="10.42578125" style="33" bestFit="1" customWidth="1"/>
    <col min="1541" max="1781" width="9.140625" style="33"/>
    <col min="1782" max="1782" width="18.7109375" style="33" bestFit="1" customWidth="1"/>
    <col min="1783" max="1783" width="9.140625" style="33"/>
    <col min="1784" max="1784" width="10.28515625" style="33" customWidth="1"/>
    <col min="1785" max="1785" width="12.7109375" style="33" bestFit="1" customWidth="1"/>
    <col min="1786" max="1786" width="10.85546875" style="33" customWidth="1"/>
    <col min="1787" max="1787" width="19.140625" style="33" bestFit="1" customWidth="1"/>
    <col min="1788" max="1788" width="9.140625" style="33"/>
    <col min="1789" max="1789" width="9.42578125" style="33" customWidth="1"/>
    <col min="1790" max="1790" width="11.140625" style="33" customWidth="1"/>
    <col min="1791" max="1791" width="10.42578125" style="33" bestFit="1" customWidth="1"/>
    <col min="1792" max="1792" width="19.140625" style="33" bestFit="1" customWidth="1"/>
    <col min="1793" max="1793" width="9.140625" style="33"/>
    <col min="1794" max="1794" width="9.5703125" style="33" customWidth="1"/>
    <col min="1795" max="1795" width="9.140625" style="33"/>
    <col min="1796" max="1796" width="10.42578125" style="33" bestFit="1" customWidth="1"/>
    <col min="1797" max="2037" width="9.140625" style="33"/>
    <col min="2038" max="2038" width="18.7109375" style="33" bestFit="1" customWidth="1"/>
    <col min="2039" max="2039" width="9.140625" style="33"/>
    <col min="2040" max="2040" width="10.28515625" style="33" customWidth="1"/>
    <col min="2041" max="2041" width="12.7109375" style="33" bestFit="1" customWidth="1"/>
    <col min="2042" max="2042" width="10.85546875" style="33" customWidth="1"/>
    <col min="2043" max="2043" width="19.140625" style="33" bestFit="1" customWidth="1"/>
    <col min="2044" max="2044" width="9.140625" style="33"/>
    <col min="2045" max="2045" width="9.42578125" style="33" customWidth="1"/>
    <col min="2046" max="2046" width="11.140625" style="33" customWidth="1"/>
    <col min="2047" max="2047" width="10.42578125" style="33" bestFit="1" customWidth="1"/>
    <col min="2048" max="2048" width="19.140625" style="33" bestFit="1" customWidth="1"/>
    <col min="2049" max="2049" width="9.140625" style="33"/>
    <col min="2050" max="2050" width="9.5703125" style="33" customWidth="1"/>
    <col min="2051" max="2051" width="9.140625" style="33"/>
    <col min="2052" max="2052" width="10.42578125" style="33" bestFit="1" customWidth="1"/>
    <col min="2053" max="2293" width="9.140625" style="33"/>
    <col min="2294" max="2294" width="18.7109375" style="33" bestFit="1" customWidth="1"/>
    <col min="2295" max="2295" width="9.140625" style="33"/>
    <col min="2296" max="2296" width="10.28515625" style="33" customWidth="1"/>
    <col min="2297" max="2297" width="12.7109375" style="33" bestFit="1" customWidth="1"/>
    <col min="2298" max="2298" width="10.85546875" style="33" customWidth="1"/>
    <col min="2299" max="2299" width="19.140625" style="33" bestFit="1" customWidth="1"/>
    <col min="2300" max="2300" width="9.140625" style="33"/>
    <col min="2301" max="2301" width="9.42578125" style="33" customWidth="1"/>
    <col min="2302" max="2302" width="11.140625" style="33" customWidth="1"/>
    <col min="2303" max="2303" width="10.42578125" style="33" bestFit="1" customWidth="1"/>
    <col min="2304" max="2304" width="19.140625" style="33" bestFit="1" customWidth="1"/>
    <col min="2305" max="2305" width="9.140625" style="33"/>
    <col min="2306" max="2306" width="9.5703125" style="33" customWidth="1"/>
    <col min="2307" max="2307" width="9.140625" style="33"/>
    <col min="2308" max="2308" width="10.42578125" style="33" bestFit="1" customWidth="1"/>
    <col min="2309" max="2549" width="9.140625" style="33"/>
    <col min="2550" max="2550" width="18.7109375" style="33" bestFit="1" customWidth="1"/>
    <col min="2551" max="2551" width="9.140625" style="33"/>
    <col min="2552" max="2552" width="10.28515625" style="33" customWidth="1"/>
    <col min="2553" max="2553" width="12.7109375" style="33" bestFit="1" customWidth="1"/>
    <col min="2554" max="2554" width="10.85546875" style="33" customWidth="1"/>
    <col min="2555" max="2555" width="19.140625" style="33" bestFit="1" customWidth="1"/>
    <col min="2556" max="2556" width="9.140625" style="33"/>
    <col min="2557" max="2557" width="9.42578125" style="33" customWidth="1"/>
    <col min="2558" max="2558" width="11.140625" style="33" customWidth="1"/>
    <col min="2559" max="2559" width="10.42578125" style="33" bestFit="1" customWidth="1"/>
    <col min="2560" max="2560" width="19.140625" style="33" bestFit="1" customWidth="1"/>
    <col min="2561" max="2561" width="9.140625" style="33"/>
    <col min="2562" max="2562" width="9.5703125" style="33" customWidth="1"/>
    <col min="2563" max="2563" width="9.140625" style="33"/>
    <col min="2564" max="2564" width="10.42578125" style="33" bestFit="1" customWidth="1"/>
    <col min="2565" max="2805" width="9.140625" style="33"/>
    <col min="2806" max="2806" width="18.7109375" style="33" bestFit="1" customWidth="1"/>
    <col min="2807" max="2807" width="9.140625" style="33"/>
    <col min="2808" max="2808" width="10.28515625" style="33" customWidth="1"/>
    <col min="2809" max="2809" width="12.7109375" style="33" bestFit="1" customWidth="1"/>
    <col min="2810" max="2810" width="10.85546875" style="33" customWidth="1"/>
    <col min="2811" max="2811" width="19.140625" style="33" bestFit="1" customWidth="1"/>
    <col min="2812" max="2812" width="9.140625" style="33"/>
    <col min="2813" max="2813" width="9.42578125" style="33" customWidth="1"/>
    <col min="2814" max="2814" width="11.140625" style="33" customWidth="1"/>
    <col min="2815" max="2815" width="10.42578125" style="33" bestFit="1" customWidth="1"/>
    <col min="2816" max="2816" width="19.140625" style="33" bestFit="1" customWidth="1"/>
    <col min="2817" max="2817" width="9.140625" style="33"/>
    <col min="2818" max="2818" width="9.5703125" style="33" customWidth="1"/>
    <col min="2819" max="2819" width="9.140625" style="33"/>
    <col min="2820" max="2820" width="10.42578125" style="33" bestFit="1" customWidth="1"/>
    <col min="2821" max="3061" width="9.140625" style="33"/>
    <col min="3062" max="3062" width="18.7109375" style="33" bestFit="1" customWidth="1"/>
    <col min="3063" max="3063" width="9.140625" style="33"/>
    <col min="3064" max="3064" width="10.28515625" style="33" customWidth="1"/>
    <col min="3065" max="3065" width="12.7109375" style="33" bestFit="1" customWidth="1"/>
    <col min="3066" max="3066" width="10.85546875" style="33" customWidth="1"/>
    <col min="3067" max="3067" width="19.140625" style="33" bestFit="1" customWidth="1"/>
    <col min="3068" max="3068" width="9.140625" style="33"/>
    <col min="3069" max="3069" width="9.42578125" style="33" customWidth="1"/>
    <col min="3070" max="3070" width="11.140625" style="33" customWidth="1"/>
    <col min="3071" max="3071" width="10.42578125" style="33" bestFit="1" customWidth="1"/>
    <col min="3072" max="3072" width="19.140625" style="33" bestFit="1" customWidth="1"/>
    <col min="3073" max="3073" width="9.140625" style="33"/>
    <col min="3074" max="3074" width="9.5703125" style="33" customWidth="1"/>
    <col min="3075" max="3075" width="9.140625" style="33"/>
    <col min="3076" max="3076" width="10.42578125" style="33" bestFit="1" customWidth="1"/>
    <col min="3077" max="3317" width="9.140625" style="33"/>
    <col min="3318" max="3318" width="18.7109375" style="33" bestFit="1" customWidth="1"/>
    <col min="3319" max="3319" width="9.140625" style="33"/>
    <col min="3320" max="3320" width="10.28515625" style="33" customWidth="1"/>
    <col min="3321" max="3321" width="12.7109375" style="33" bestFit="1" customWidth="1"/>
    <col min="3322" max="3322" width="10.85546875" style="33" customWidth="1"/>
    <col min="3323" max="3323" width="19.140625" style="33" bestFit="1" customWidth="1"/>
    <col min="3324" max="3324" width="9.140625" style="33"/>
    <col min="3325" max="3325" width="9.42578125" style="33" customWidth="1"/>
    <col min="3326" max="3326" width="11.140625" style="33" customWidth="1"/>
    <col min="3327" max="3327" width="10.42578125" style="33" bestFit="1" customWidth="1"/>
    <col min="3328" max="3328" width="19.140625" style="33" bestFit="1" customWidth="1"/>
    <col min="3329" max="3329" width="9.140625" style="33"/>
    <col min="3330" max="3330" width="9.5703125" style="33" customWidth="1"/>
    <col min="3331" max="3331" width="9.140625" style="33"/>
    <col min="3332" max="3332" width="10.42578125" style="33" bestFit="1" customWidth="1"/>
    <col min="3333" max="3573" width="9.140625" style="33"/>
    <col min="3574" max="3574" width="18.7109375" style="33" bestFit="1" customWidth="1"/>
    <col min="3575" max="3575" width="9.140625" style="33"/>
    <col min="3576" max="3576" width="10.28515625" style="33" customWidth="1"/>
    <col min="3577" max="3577" width="12.7109375" style="33" bestFit="1" customWidth="1"/>
    <col min="3578" max="3578" width="10.85546875" style="33" customWidth="1"/>
    <col min="3579" max="3579" width="19.140625" style="33" bestFit="1" customWidth="1"/>
    <col min="3580" max="3580" width="9.140625" style="33"/>
    <col min="3581" max="3581" width="9.42578125" style="33" customWidth="1"/>
    <col min="3582" max="3582" width="11.140625" style="33" customWidth="1"/>
    <col min="3583" max="3583" width="10.42578125" style="33" bestFit="1" customWidth="1"/>
    <col min="3584" max="3584" width="19.140625" style="33" bestFit="1" customWidth="1"/>
    <col min="3585" max="3585" width="9.140625" style="33"/>
    <col min="3586" max="3586" width="9.5703125" style="33" customWidth="1"/>
    <col min="3587" max="3587" width="9.140625" style="33"/>
    <col min="3588" max="3588" width="10.42578125" style="33" bestFit="1" customWidth="1"/>
    <col min="3589" max="3829" width="9.140625" style="33"/>
    <col min="3830" max="3830" width="18.7109375" style="33" bestFit="1" customWidth="1"/>
    <col min="3831" max="3831" width="9.140625" style="33"/>
    <col min="3832" max="3832" width="10.28515625" style="33" customWidth="1"/>
    <col min="3833" max="3833" width="12.7109375" style="33" bestFit="1" customWidth="1"/>
    <col min="3834" max="3834" width="10.85546875" style="33" customWidth="1"/>
    <col min="3835" max="3835" width="19.140625" style="33" bestFit="1" customWidth="1"/>
    <col min="3836" max="3836" width="9.140625" style="33"/>
    <col min="3837" max="3837" width="9.42578125" style="33" customWidth="1"/>
    <col min="3838" max="3838" width="11.140625" style="33" customWidth="1"/>
    <col min="3839" max="3839" width="10.42578125" style="33" bestFit="1" customWidth="1"/>
    <col min="3840" max="3840" width="19.140625" style="33" bestFit="1" customWidth="1"/>
    <col min="3841" max="3841" width="9.140625" style="33"/>
    <col min="3842" max="3842" width="9.5703125" style="33" customWidth="1"/>
    <col min="3843" max="3843" width="9.140625" style="33"/>
    <col min="3844" max="3844" width="10.42578125" style="33" bestFit="1" customWidth="1"/>
    <col min="3845" max="4085" width="9.140625" style="33"/>
    <col min="4086" max="4086" width="18.7109375" style="33" bestFit="1" customWidth="1"/>
    <col min="4087" max="4087" width="9.140625" style="33"/>
    <col min="4088" max="4088" width="10.28515625" style="33" customWidth="1"/>
    <col min="4089" max="4089" width="12.7109375" style="33" bestFit="1" customWidth="1"/>
    <col min="4090" max="4090" width="10.85546875" style="33" customWidth="1"/>
    <col min="4091" max="4091" width="19.140625" style="33" bestFit="1" customWidth="1"/>
    <col min="4092" max="4092" width="9.140625" style="33"/>
    <col min="4093" max="4093" width="9.42578125" style="33" customWidth="1"/>
    <col min="4094" max="4094" width="11.140625" style="33" customWidth="1"/>
    <col min="4095" max="4095" width="10.42578125" style="33" bestFit="1" customWidth="1"/>
    <col min="4096" max="4096" width="19.140625" style="33" bestFit="1" customWidth="1"/>
    <col min="4097" max="4097" width="9.140625" style="33"/>
    <col min="4098" max="4098" width="9.5703125" style="33" customWidth="1"/>
    <col min="4099" max="4099" width="9.140625" style="33"/>
    <col min="4100" max="4100" width="10.42578125" style="33" bestFit="1" customWidth="1"/>
    <col min="4101" max="4341" width="9.140625" style="33"/>
    <col min="4342" max="4342" width="18.7109375" style="33" bestFit="1" customWidth="1"/>
    <col min="4343" max="4343" width="9.140625" style="33"/>
    <col min="4344" max="4344" width="10.28515625" style="33" customWidth="1"/>
    <col min="4345" max="4345" width="12.7109375" style="33" bestFit="1" customWidth="1"/>
    <col min="4346" max="4346" width="10.85546875" style="33" customWidth="1"/>
    <col min="4347" max="4347" width="19.140625" style="33" bestFit="1" customWidth="1"/>
    <col min="4348" max="4348" width="9.140625" style="33"/>
    <col min="4349" max="4349" width="9.42578125" style="33" customWidth="1"/>
    <col min="4350" max="4350" width="11.140625" style="33" customWidth="1"/>
    <col min="4351" max="4351" width="10.42578125" style="33" bestFit="1" customWidth="1"/>
    <col min="4352" max="4352" width="19.140625" style="33" bestFit="1" customWidth="1"/>
    <col min="4353" max="4353" width="9.140625" style="33"/>
    <col min="4354" max="4354" width="9.5703125" style="33" customWidth="1"/>
    <col min="4355" max="4355" width="9.140625" style="33"/>
    <col min="4356" max="4356" width="10.42578125" style="33" bestFit="1" customWidth="1"/>
    <col min="4357" max="4597" width="9.140625" style="33"/>
    <col min="4598" max="4598" width="18.7109375" style="33" bestFit="1" customWidth="1"/>
    <col min="4599" max="4599" width="9.140625" style="33"/>
    <col min="4600" max="4600" width="10.28515625" style="33" customWidth="1"/>
    <col min="4601" max="4601" width="12.7109375" style="33" bestFit="1" customWidth="1"/>
    <col min="4602" max="4602" width="10.85546875" style="33" customWidth="1"/>
    <col min="4603" max="4603" width="19.140625" style="33" bestFit="1" customWidth="1"/>
    <col min="4604" max="4604" width="9.140625" style="33"/>
    <col min="4605" max="4605" width="9.42578125" style="33" customWidth="1"/>
    <col min="4606" max="4606" width="11.140625" style="33" customWidth="1"/>
    <col min="4607" max="4607" width="10.42578125" style="33" bestFit="1" customWidth="1"/>
    <col min="4608" max="4608" width="19.140625" style="33" bestFit="1" customWidth="1"/>
    <col min="4609" max="4609" width="9.140625" style="33"/>
    <col min="4610" max="4610" width="9.5703125" style="33" customWidth="1"/>
    <col min="4611" max="4611" width="9.140625" style="33"/>
    <col min="4612" max="4612" width="10.42578125" style="33" bestFit="1" customWidth="1"/>
    <col min="4613" max="4853" width="9.140625" style="33"/>
    <col min="4854" max="4854" width="18.7109375" style="33" bestFit="1" customWidth="1"/>
    <col min="4855" max="4855" width="9.140625" style="33"/>
    <col min="4856" max="4856" width="10.28515625" style="33" customWidth="1"/>
    <col min="4857" max="4857" width="12.7109375" style="33" bestFit="1" customWidth="1"/>
    <col min="4858" max="4858" width="10.85546875" style="33" customWidth="1"/>
    <col min="4859" max="4859" width="19.140625" style="33" bestFit="1" customWidth="1"/>
    <col min="4860" max="4860" width="9.140625" style="33"/>
    <col min="4861" max="4861" width="9.42578125" style="33" customWidth="1"/>
    <col min="4862" max="4862" width="11.140625" style="33" customWidth="1"/>
    <col min="4863" max="4863" width="10.42578125" style="33" bestFit="1" customWidth="1"/>
    <col min="4864" max="4864" width="19.140625" style="33" bestFit="1" customWidth="1"/>
    <col min="4865" max="4865" width="9.140625" style="33"/>
    <col min="4866" max="4866" width="9.5703125" style="33" customWidth="1"/>
    <col min="4867" max="4867" width="9.140625" style="33"/>
    <col min="4868" max="4868" width="10.42578125" style="33" bestFit="1" customWidth="1"/>
    <col min="4869" max="5109" width="9.140625" style="33"/>
    <col min="5110" max="5110" width="18.7109375" style="33" bestFit="1" customWidth="1"/>
    <col min="5111" max="5111" width="9.140625" style="33"/>
    <col min="5112" max="5112" width="10.28515625" style="33" customWidth="1"/>
    <col min="5113" max="5113" width="12.7109375" style="33" bestFit="1" customWidth="1"/>
    <col min="5114" max="5114" width="10.85546875" style="33" customWidth="1"/>
    <col min="5115" max="5115" width="19.140625" style="33" bestFit="1" customWidth="1"/>
    <col min="5116" max="5116" width="9.140625" style="33"/>
    <col min="5117" max="5117" width="9.42578125" style="33" customWidth="1"/>
    <col min="5118" max="5118" width="11.140625" style="33" customWidth="1"/>
    <col min="5119" max="5119" width="10.42578125" style="33" bestFit="1" customWidth="1"/>
    <col min="5120" max="5120" width="19.140625" style="33" bestFit="1" customWidth="1"/>
    <col min="5121" max="5121" width="9.140625" style="33"/>
    <col min="5122" max="5122" width="9.5703125" style="33" customWidth="1"/>
    <col min="5123" max="5123" width="9.140625" style="33"/>
    <col min="5124" max="5124" width="10.42578125" style="33" bestFit="1" customWidth="1"/>
    <col min="5125" max="5365" width="9.140625" style="33"/>
    <col min="5366" max="5366" width="18.7109375" style="33" bestFit="1" customWidth="1"/>
    <col min="5367" max="5367" width="9.140625" style="33"/>
    <col min="5368" max="5368" width="10.28515625" style="33" customWidth="1"/>
    <col min="5369" max="5369" width="12.7109375" style="33" bestFit="1" customWidth="1"/>
    <col min="5370" max="5370" width="10.85546875" style="33" customWidth="1"/>
    <col min="5371" max="5371" width="19.140625" style="33" bestFit="1" customWidth="1"/>
    <col min="5372" max="5372" width="9.140625" style="33"/>
    <col min="5373" max="5373" width="9.42578125" style="33" customWidth="1"/>
    <col min="5374" max="5374" width="11.140625" style="33" customWidth="1"/>
    <col min="5375" max="5375" width="10.42578125" style="33" bestFit="1" customWidth="1"/>
    <col min="5376" max="5376" width="19.140625" style="33" bestFit="1" customWidth="1"/>
    <col min="5377" max="5377" width="9.140625" style="33"/>
    <col min="5378" max="5378" width="9.5703125" style="33" customWidth="1"/>
    <col min="5379" max="5379" width="9.140625" style="33"/>
    <col min="5380" max="5380" width="10.42578125" style="33" bestFit="1" customWidth="1"/>
    <col min="5381" max="5621" width="9.140625" style="33"/>
    <col min="5622" max="5622" width="18.7109375" style="33" bestFit="1" customWidth="1"/>
    <col min="5623" max="5623" width="9.140625" style="33"/>
    <col min="5624" max="5624" width="10.28515625" style="33" customWidth="1"/>
    <col min="5625" max="5625" width="12.7109375" style="33" bestFit="1" customWidth="1"/>
    <col min="5626" max="5626" width="10.85546875" style="33" customWidth="1"/>
    <col min="5627" max="5627" width="19.140625" style="33" bestFit="1" customWidth="1"/>
    <col min="5628" max="5628" width="9.140625" style="33"/>
    <col min="5629" max="5629" width="9.42578125" style="33" customWidth="1"/>
    <col min="5630" max="5630" width="11.140625" style="33" customWidth="1"/>
    <col min="5631" max="5631" width="10.42578125" style="33" bestFit="1" customWidth="1"/>
    <col min="5632" max="5632" width="19.140625" style="33" bestFit="1" customWidth="1"/>
    <col min="5633" max="5633" width="9.140625" style="33"/>
    <col min="5634" max="5634" width="9.5703125" style="33" customWidth="1"/>
    <col min="5635" max="5635" width="9.140625" style="33"/>
    <col min="5636" max="5636" width="10.42578125" style="33" bestFit="1" customWidth="1"/>
    <col min="5637" max="5877" width="9.140625" style="33"/>
    <col min="5878" max="5878" width="18.7109375" style="33" bestFit="1" customWidth="1"/>
    <col min="5879" max="5879" width="9.140625" style="33"/>
    <col min="5880" max="5880" width="10.28515625" style="33" customWidth="1"/>
    <col min="5881" max="5881" width="12.7109375" style="33" bestFit="1" customWidth="1"/>
    <col min="5882" max="5882" width="10.85546875" style="33" customWidth="1"/>
    <col min="5883" max="5883" width="19.140625" style="33" bestFit="1" customWidth="1"/>
    <col min="5884" max="5884" width="9.140625" style="33"/>
    <col min="5885" max="5885" width="9.42578125" style="33" customWidth="1"/>
    <col min="5886" max="5886" width="11.140625" style="33" customWidth="1"/>
    <col min="5887" max="5887" width="10.42578125" style="33" bestFit="1" customWidth="1"/>
    <col min="5888" max="5888" width="19.140625" style="33" bestFit="1" customWidth="1"/>
    <col min="5889" max="5889" width="9.140625" style="33"/>
    <col min="5890" max="5890" width="9.5703125" style="33" customWidth="1"/>
    <col min="5891" max="5891" width="9.140625" style="33"/>
    <col min="5892" max="5892" width="10.42578125" style="33" bestFit="1" customWidth="1"/>
    <col min="5893" max="6133" width="9.140625" style="33"/>
    <col min="6134" max="6134" width="18.7109375" style="33" bestFit="1" customWidth="1"/>
    <col min="6135" max="6135" width="9.140625" style="33"/>
    <col min="6136" max="6136" width="10.28515625" style="33" customWidth="1"/>
    <col min="6137" max="6137" width="12.7109375" style="33" bestFit="1" customWidth="1"/>
    <col min="6138" max="6138" width="10.85546875" style="33" customWidth="1"/>
    <col min="6139" max="6139" width="19.140625" style="33" bestFit="1" customWidth="1"/>
    <col min="6140" max="6140" width="9.140625" style="33"/>
    <col min="6141" max="6141" width="9.42578125" style="33" customWidth="1"/>
    <col min="6142" max="6142" width="11.140625" style="33" customWidth="1"/>
    <col min="6143" max="6143" width="10.42578125" style="33" bestFit="1" customWidth="1"/>
    <col min="6144" max="6144" width="19.140625" style="33" bestFit="1" customWidth="1"/>
    <col min="6145" max="6145" width="9.140625" style="33"/>
    <col min="6146" max="6146" width="9.5703125" style="33" customWidth="1"/>
    <col min="6147" max="6147" width="9.140625" style="33"/>
    <col min="6148" max="6148" width="10.42578125" style="33" bestFit="1" customWidth="1"/>
    <col min="6149" max="6389" width="9.140625" style="33"/>
    <col min="6390" max="6390" width="18.7109375" style="33" bestFit="1" customWidth="1"/>
    <col min="6391" max="6391" width="9.140625" style="33"/>
    <col min="6392" max="6392" width="10.28515625" style="33" customWidth="1"/>
    <col min="6393" max="6393" width="12.7109375" style="33" bestFit="1" customWidth="1"/>
    <col min="6394" max="6394" width="10.85546875" style="33" customWidth="1"/>
    <col min="6395" max="6395" width="19.140625" style="33" bestFit="1" customWidth="1"/>
    <col min="6396" max="6396" width="9.140625" style="33"/>
    <col min="6397" max="6397" width="9.42578125" style="33" customWidth="1"/>
    <col min="6398" max="6398" width="11.140625" style="33" customWidth="1"/>
    <col min="6399" max="6399" width="10.42578125" style="33" bestFit="1" customWidth="1"/>
    <col min="6400" max="6400" width="19.140625" style="33" bestFit="1" customWidth="1"/>
    <col min="6401" max="6401" width="9.140625" style="33"/>
    <col min="6402" max="6402" width="9.5703125" style="33" customWidth="1"/>
    <col min="6403" max="6403" width="9.140625" style="33"/>
    <col min="6404" max="6404" width="10.42578125" style="33" bestFit="1" customWidth="1"/>
    <col min="6405" max="6645" width="9.140625" style="33"/>
    <col min="6646" max="6646" width="18.7109375" style="33" bestFit="1" customWidth="1"/>
    <col min="6647" max="6647" width="9.140625" style="33"/>
    <col min="6648" max="6648" width="10.28515625" style="33" customWidth="1"/>
    <col min="6649" max="6649" width="12.7109375" style="33" bestFit="1" customWidth="1"/>
    <col min="6650" max="6650" width="10.85546875" style="33" customWidth="1"/>
    <col min="6651" max="6651" width="19.140625" style="33" bestFit="1" customWidth="1"/>
    <col min="6652" max="6652" width="9.140625" style="33"/>
    <col min="6653" max="6653" width="9.42578125" style="33" customWidth="1"/>
    <col min="6654" max="6654" width="11.140625" style="33" customWidth="1"/>
    <col min="6655" max="6655" width="10.42578125" style="33" bestFit="1" customWidth="1"/>
    <col min="6656" max="6656" width="19.140625" style="33" bestFit="1" customWidth="1"/>
    <col min="6657" max="6657" width="9.140625" style="33"/>
    <col min="6658" max="6658" width="9.5703125" style="33" customWidth="1"/>
    <col min="6659" max="6659" width="9.140625" style="33"/>
    <col min="6660" max="6660" width="10.42578125" style="33" bestFit="1" customWidth="1"/>
    <col min="6661" max="6901" width="9.140625" style="33"/>
    <col min="6902" max="6902" width="18.7109375" style="33" bestFit="1" customWidth="1"/>
    <col min="6903" max="6903" width="9.140625" style="33"/>
    <col min="6904" max="6904" width="10.28515625" style="33" customWidth="1"/>
    <col min="6905" max="6905" width="12.7109375" style="33" bestFit="1" customWidth="1"/>
    <col min="6906" max="6906" width="10.85546875" style="33" customWidth="1"/>
    <col min="6907" max="6907" width="19.140625" style="33" bestFit="1" customWidth="1"/>
    <col min="6908" max="6908" width="9.140625" style="33"/>
    <col min="6909" max="6909" width="9.42578125" style="33" customWidth="1"/>
    <col min="6910" max="6910" width="11.140625" style="33" customWidth="1"/>
    <col min="6911" max="6911" width="10.42578125" style="33" bestFit="1" customWidth="1"/>
    <col min="6912" max="6912" width="19.140625" style="33" bestFit="1" customWidth="1"/>
    <col min="6913" max="6913" width="9.140625" style="33"/>
    <col min="6914" max="6914" width="9.5703125" style="33" customWidth="1"/>
    <col min="6915" max="6915" width="9.140625" style="33"/>
    <col min="6916" max="6916" width="10.42578125" style="33" bestFit="1" customWidth="1"/>
    <col min="6917" max="7157" width="9.140625" style="33"/>
    <col min="7158" max="7158" width="18.7109375" style="33" bestFit="1" customWidth="1"/>
    <col min="7159" max="7159" width="9.140625" style="33"/>
    <col min="7160" max="7160" width="10.28515625" style="33" customWidth="1"/>
    <col min="7161" max="7161" width="12.7109375" style="33" bestFit="1" customWidth="1"/>
    <col min="7162" max="7162" width="10.85546875" style="33" customWidth="1"/>
    <col min="7163" max="7163" width="19.140625" style="33" bestFit="1" customWidth="1"/>
    <col min="7164" max="7164" width="9.140625" style="33"/>
    <col min="7165" max="7165" width="9.42578125" style="33" customWidth="1"/>
    <col min="7166" max="7166" width="11.140625" style="33" customWidth="1"/>
    <col min="7167" max="7167" width="10.42578125" style="33" bestFit="1" customWidth="1"/>
    <col min="7168" max="7168" width="19.140625" style="33" bestFit="1" customWidth="1"/>
    <col min="7169" max="7169" width="9.140625" style="33"/>
    <col min="7170" max="7170" width="9.5703125" style="33" customWidth="1"/>
    <col min="7171" max="7171" width="9.140625" style="33"/>
    <col min="7172" max="7172" width="10.42578125" style="33" bestFit="1" customWidth="1"/>
    <col min="7173" max="7413" width="9.140625" style="33"/>
    <col min="7414" max="7414" width="18.7109375" style="33" bestFit="1" customWidth="1"/>
    <col min="7415" max="7415" width="9.140625" style="33"/>
    <col min="7416" max="7416" width="10.28515625" style="33" customWidth="1"/>
    <col min="7417" max="7417" width="12.7109375" style="33" bestFit="1" customWidth="1"/>
    <col min="7418" max="7418" width="10.85546875" style="33" customWidth="1"/>
    <col min="7419" max="7419" width="19.140625" style="33" bestFit="1" customWidth="1"/>
    <col min="7420" max="7420" width="9.140625" style="33"/>
    <col min="7421" max="7421" width="9.42578125" style="33" customWidth="1"/>
    <col min="7422" max="7422" width="11.140625" style="33" customWidth="1"/>
    <col min="7423" max="7423" width="10.42578125" style="33" bestFit="1" customWidth="1"/>
    <col min="7424" max="7424" width="19.140625" style="33" bestFit="1" customWidth="1"/>
    <col min="7425" max="7425" width="9.140625" style="33"/>
    <col min="7426" max="7426" width="9.5703125" style="33" customWidth="1"/>
    <col min="7427" max="7427" width="9.140625" style="33"/>
    <col min="7428" max="7428" width="10.42578125" style="33" bestFit="1" customWidth="1"/>
    <col min="7429" max="7669" width="9.140625" style="33"/>
    <col min="7670" max="7670" width="18.7109375" style="33" bestFit="1" customWidth="1"/>
    <col min="7671" max="7671" width="9.140625" style="33"/>
    <col min="7672" max="7672" width="10.28515625" style="33" customWidth="1"/>
    <col min="7673" max="7673" width="12.7109375" style="33" bestFit="1" customWidth="1"/>
    <col min="7674" max="7674" width="10.85546875" style="33" customWidth="1"/>
    <col min="7675" max="7675" width="19.140625" style="33" bestFit="1" customWidth="1"/>
    <col min="7676" max="7676" width="9.140625" style="33"/>
    <col min="7677" max="7677" width="9.42578125" style="33" customWidth="1"/>
    <col min="7678" max="7678" width="11.140625" style="33" customWidth="1"/>
    <col min="7679" max="7679" width="10.42578125" style="33" bestFit="1" customWidth="1"/>
    <col min="7680" max="7680" width="19.140625" style="33" bestFit="1" customWidth="1"/>
    <col min="7681" max="7681" width="9.140625" style="33"/>
    <col min="7682" max="7682" width="9.5703125" style="33" customWidth="1"/>
    <col min="7683" max="7683" width="9.140625" style="33"/>
    <col min="7684" max="7684" width="10.42578125" style="33" bestFit="1" customWidth="1"/>
    <col min="7685" max="7925" width="9.140625" style="33"/>
    <col min="7926" max="7926" width="18.7109375" style="33" bestFit="1" customWidth="1"/>
    <col min="7927" max="7927" width="9.140625" style="33"/>
    <col min="7928" max="7928" width="10.28515625" style="33" customWidth="1"/>
    <col min="7929" max="7929" width="12.7109375" style="33" bestFit="1" customWidth="1"/>
    <col min="7930" max="7930" width="10.85546875" style="33" customWidth="1"/>
    <col min="7931" max="7931" width="19.140625" style="33" bestFit="1" customWidth="1"/>
    <col min="7932" max="7932" width="9.140625" style="33"/>
    <col min="7933" max="7933" width="9.42578125" style="33" customWidth="1"/>
    <col min="7934" max="7934" width="11.140625" style="33" customWidth="1"/>
    <col min="7935" max="7935" width="10.42578125" style="33" bestFit="1" customWidth="1"/>
    <col min="7936" max="7936" width="19.140625" style="33" bestFit="1" customWidth="1"/>
    <col min="7937" max="7937" width="9.140625" style="33"/>
    <col min="7938" max="7938" width="9.5703125" style="33" customWidth="1"/>
    <col min="7939" max="7939" width="9.140625" style="33"/>
    <col min="7940" max="7940" width="10.42578125" style="33" bestFit="1" customWidth="1"/>
    <col min="7941" max="8181" width="9.140625" style="33"/>
    <col min="8182" max="8182" width="18.7109375" style="33" bestFit="1" customWidth="1"/>
    <col min="8183" max="8183" width="9.140625" style="33"/>
    <col min="8184" max="8184" width="10.28515625" style="33" customWidth="1"/>
    <col min="8185" max="8185" width="12.7109375" style="33" bestFit="1" customWidth="1"/>
    <col min="8186" max="8186" width="10.85546875" style="33" customWidth="1"/>
    <col min="8187" max="8187" width="19.140625" style="33" bestFit="1" customWidth="1"/>
    <col min="8188" max="8188" width="9.140625" style="33"/>
    <col min="8189" max="8189" width="9.42578125" style="33" customWidth="1"/>
    <col min="8190" max="8190" width="11.140625" style="33" customWidth="1"/>
    <col min="8191" max="8191" width="10.42578125" style="33" bestFit="1" customWidth="1"/>
    <col min="8192" max="8192" width="19.140625" style="33" bestFit="1" customWidth="1"/>
    <col min="8193" max="8193" width="9.140625" style="33"/>
    <col min="8194" max="8194" width="9.5703125" style="33" customWidth="1"/>
    <col min="8195" max="8195" width="9.140625" style="33"/>
    <col min="8196" max="8196" width="10.42578125" style="33" bestFit="1" customWidth="1"/>
    <col min="8197" max="8437" width="9.140625" style="33"/>
    <col min="8438" max="8438" width="18.7109375" style="33" bestFit="1" customWidth="1"/>
    <col min="8439" max="8439" width="9.140625" style="33"/>
    <col min="8440" max="8440" width="10.28515625" style="33" customWidth="1"/>
    <col min="8441" max="8441" width="12.7109375" style="33" bestFit="1" customWidth="1"/>
    <col min="8442" max="8442" width="10.85546875" style="33" customWidth="1"/>
    <col min="8443" max="8443" width="19.140625" style="33" bestFit="1" customWidth="1"/>
    <col min="8444" max="8444" width="9.140625" style="33"/>
    <col min="8445" max="8445" width="9.42578125" style="33" customWidth="1"/>
    <col min="8446" max="8446" width="11.140625" style="33" customWidth="1"/>
    <col min="8447" max="8447" width="10.42578125" style="33" bestFit="1" customWidth="1"/>
    <col min="8448" max="8448" width="19.140625" style="33" bestFit="1" customWidth="1"/>
    <col min="8449" max="8449" width="9.140625" style="33"/>
    <col min="8450" max="8450" width="9.5703125" style="33" customWidth="1"/>
    <col min="8451" max="8451" width="9.140625" style="33"/>
    <col min="8452" max="8452" width="10.42578125" style="33" bestFit="1" customWidth="1"/>
    <col min="8453" max="8693" width="9.140625" style="33"/>
    <col min="8694" max="8694" width="18.7109375" style="33" bestFit="1" customWidth="1"/>
    <col min="8695" max="8695" width="9.140625" style="33"/>
    <col min="8696" max="8696" width="10.28515625" style="33" customWidth="1"/>
    <col min="8697" max="8697" width="12.7109375" style="33" bestFit="1" customWidth="1"/>
    <col min="8698" max="8698" width="10.85546875" style="33" customWidth="1"/>
    <col min="8699" max="8699" width="19.140625" style="33" bestFit="1" customWidth="1"/>
    <col min="8700" max="8700" width="9.140625" style="33"/>
    <col min="8701" max="8701" width="9.42578125" style="33" customWidth="1"/>
    <col min="8702" max="8702" width="11.140625" style="33" customWidth="1"/>
    <col min="8703" max="8703" width="10.42578125" style="33" bestFit="1" customWidth="1"/>
    <col min="8704" max="8704" width="19.140625" style="33" bestFit="1" customWidth="1"/>
    <col min="8705" max="8705" width="9.140625" style="33"/>
    <col min="8706" max="8706" width="9.5703125" style="33" customWidth="1"/>
    <col min="8707" max="8707" width="9.140625" style="33"/>
    <col min="8708" max="8708" width="10.42578125" style="33" bestFit="1" customWidth="1"/>
    <col min="8709" max="8949" width="9.140625" style="33"/>
    <col min="8950" max="8950" width="18.7109375" style="33" bestFit="1" customWidth="1"/>
    <col min="8951" max="8951" width="9.140625" style="33"/>
    <col min="8952" max="8952" width="10.28515625" style="33" customWidth="1"/>
    <col min="8953" max="8953" width="12.7109375" style="33" bestFit="1" customWidth="1"/>
    <col min="8954" max="8954" width="10.85546875" style="33" customWidth="1"/>
    <col min="8955" max="8955" width="19.140625" style="33" bestFit="1" customWidth="1"/>
    <col min="8956" max="8956" width="9.140625" style="33"/>
    <col min="8957" max="8957" width="9.42578125" style="33" customWidth="1"/>
    <col min="8958" max="8958" width="11.140625" style="33" customWidth="1"/>
    <col min="8959" max="8959" width="10.42578125" style="33" bestFit="1" customWidth="1"/>
    <col min="8960" max="8960" width="19.140625" style="33" bestFit="1" customWidth="1"/>
    <col min="8961" max="8961" width="9.140625" style="33"/>
    <col min="8962" max="8962" width="9.5703125" style="33" customWidth="1"/>
    <col min="8963" max="8963" width="9.140625" style="33"/>
    <col min="8964" max="8964" width="10.42578125" style="33" bestFit="1" customWidth="1"/>
    <col min="8965" max="9205" width="9.140625" style="33"/>
    <col min="9206" max="9206" width="18.7109375" style="33" bestFit="1" customWidth="1"/>
    <col min="9207" max="9207" width="9.140625" style="33"/>
    <col min="9208" max="9208" width="10.28515625" style="33" customWidth="1"/>
    <col min="9209" max="9209" width="12.7109375" style="33" bestFit="1" customWidth="1"/>
    <col min="9210" max="9210" width="10.85546875" style="33" customWidth="1"/>
    <col min="9211" max="9211" width="19.140625" style="33" bestFit="1" customWidth="1"/>
    <col min="9212" max="9212" width="9.140625" style="33"/>
    <col min="9213" max="9213" width="9.42578125" style="33" customWidth="1"/>
    <col min="9214" max="9214" width="11.140625" style="33" customWidth="1"/>
    <col min="9215" max="9215" width="10.42578125" style="33" bestFit="1" customWidth="1"/>
    <col min="9216" max="9216" width="19.140625" style="33" bestFit="1" customWidth="1"/>
    <col min="9217" max="9217" width="9.140625" style="33"/>
    <col min="9218" max="9218" width="9.5703125" style="33" customWidth="1"/>
    <col min="9219" max="9219" width="9.140625" style="33"/>
    <col min="9220" max="9220" width="10.42578125" style="33" bestFit="1" customWidth="1"/>
    <col min="9221" max="9461" width="9.140625" style="33"/>
    <col min="9462" max="9462" width="18.7109375" style="33" bestFit="1" customWidth="1"/>
    <col min="9463" max="9463" width="9.140625" style="33"/>
    <col min="9464" max="9464" width="10.28515625" style="33" customWidth="1"/>
    <col min="9465" max="9465" width="12.7109375" style="33" bestFit="1" customWidth="1"/>
    <col min="9466" max="9466" width="10.85546875" style="33" customWidth="1"/>
    <col min="9467" max="9467" width="19.140625" style="33" bestFit="1" customWidth="1"/>
    <col min="9468" max="9468" width="9.140625" style="33"/>
    <col min="9469" max="9469" width="9.42578125" style="33" customWidth="1"/>
    <col min="9470" max="9470" width="11.140625" style="33" customWidth="1"/>
    <col min="9471" max="9471" width="10.42578125" style="33" bestFit="1" customWidth="1"/>
    <col min="9472" max="9472" width="19.140625" style="33" bestFit="1" customWidth="1"/>
    <col min="9473" max="9473" width="9.140625" style="33"/>
    <col min="9474" max="9474" width="9.5703125" style="33" customWidth="1"/>
    <col min="9475" max="9475" width="9.140625" style="33"/>
    <col min="9476" max="9476" width="10.42578125" style="33" bestFit="1" customWidth="1"/>
    <col min="9477" max="9717" width="9.140625" style="33"/>
    <col min="9718" max="9718" width="18.7109375" style="33" bestFit="1" customWidth="1"/>
    <col min="9719" max="9719" width="9.140625" style="33"/>
    <col min="9720" max="9720" width="10.28515625" style="33" customWidth="1"/>
    <col min="9721" max="9721" width="12.7109375" style="33" bestFit="1" customWidth="1"/>
    <col min="9722" max="9722" width="10.85546875" style="33" customWidth="1"/>
    <col min="9723" max="9723" width="19.140625" style="33" bestFit="1" customWidth="1"/>
    <col min="9724" max="9724" width="9.140625" style="33"/>
    <col min="9725" max="9725" width="9.42578125" style="33" customWidth="1"/>
    <col min="9726" max="9726" width="11.140625" style="33" customWidth="1"/>
    <col min="9727" max="9727" width="10.42578125" style="33" bestFit="1" customWidth="1"/>
    <col min="9728" max="9728" width="19.140625" style="33" bestFit="1" customWidth="1"/>
    <col min="9729" max="9729" width="9.140625" style="33"/>
    <col min="9730" max="9730" width="9.5703125" style="33" customWidth="1"/>
    <col min="9731" max="9731" width="9.140625" style="33"/>
    <col min="9732" max="9732" width="10.42578125" style="33" bestFit="1" customWidth="1"/>
    <col min="9733" max="9973" width="9.140625" style="33"/>
    <col min="9974" max="9974" width="18.7109375" style="33" bestFit="1" customWidth="1"/>
    <col min="9975" max="9975" width="9.140625" style="33"/>
    <col min="9976" max="9976" width="10.28515625" style="33" customWidth="1"/>
    <col min="9977" max="9977" width="12.7109375" style="33" bestFit="1" customWidth="1"/>
    <col min="9978" max="9978" width="10.85546875" style="33" customWidth="1"/>
    <col min="9979" max="9979" width="19.140625" style="33" bestFit="1" customWidth="1"/>
    <col min="9980" max="9980" width="9.140625" style="33"/>
    <col min="9981" max="9981" width="9.42578125" style="33" customWidth="1"/>
    <col min="9982" max="9982" width="11.140625" style="33" customWidth="1"/>
    <col min="9983" max="9983" width="10.42578125" style="33" bestFit="1" customWidth="1"/>
    <col min="9984" max="9984" width="19.140625" style="33" bestFit="1" customWidth="1"/>
    <col min="9985" max="9985" width="9.140625" style="33"/>
    <col min="9986" max="9986" width="9.5703125" style="33" customWidth="1"/>
    <col min="9987" max="9987" width="9.140625" style="33"/>
    <col min="9988" max="9988" width="10.42578125" style="33" bestFit="1" customWidth="1"/>
    <col min="9989" max="10229" width="9.140625" style="33"/>
    <col min="10230" max="10230" width="18.7109375" style="33" bestFit="1" customWidth="1"/>
    <col min="10231" max="10231" width="9.140625" style="33"/>
    <col min="10232" max="10232" width="10.28515625" style="33" customWidth="1"/>
    <col min="10233" max="10233" width="12.7109375" style="33" bestFit="1" customWidth="1"/>
    <col min="10234" max="10234" width="10.85546875" style="33" customWidth="1"/>
    <col min="10235" max="10235" width="19.140625" style="33" bestFit="1" customWidth="1"/>
    <col min="10236" max="10236" width="9.140625" style="33"/>
    <col min="10237" max="10237" width="9.42578125" style="33" customWidth="1"/>
    <col min="10238" max="10238" width="11.140625" style="33" customWidth="1"/>
    <col min="10239" max="10239" width="10.42578125" style="33" bestFit="1" customWidth="1"/>
    <col min="10240" max="10240" width="19.140625" style="33" bestFit="1" customWidth="1"/>
    <col min="10241" max="10241" width="9.140625" style="33"/>
    <col min="10242" max="10242" width="9.5703125" style="33" customWidth="1"/>
    <col min="10243" max="10243" width="9.140625" style="33"/>
    <col min="10244" max="10244" width="10.42578125" style="33" bestFit="1" customWidth="1"/>
    <col min="10245" max="10485" width="9.140625" style="33"/>
    <col min="10486" max="10486" width="18.7109375" style="33" bestFit="1" customWidth="1"/>
    <col min="10487" max="10487" width="9.140625" style="33"/>
    <col min="10488" max="10488" width="10.28515625" style="33" customWidth="1"/>
    <col min="10489" max="10489" width="12.7109375" style="33" bestFit="1" customWidth="1"/>
    <col min="10490" max="10490" width="10.85546875" style="33" customWidth="1"/>
    <col min="10491" max="10491" width="19.140625" style="33" bestFit="1" customWidth="1"/>
    <col min="10492" max="10492" width="9.140625" style="33"/>
    <col min="10493" max="10493" width="9.42578125" style="33" customWidth="1"/>
    <col min="10494" max="10494" width="11.140625" style="33" customWidth="1"/>
    <col min="10495" max="10495" width="10.42578125" style="33" bestFit="1" customWidth="1"/>
    <col min="10496" max="10496" width="19.140625" style="33" bestFit="1" customWidth="1"/>
    <col min="10497" max="10497" width="9.140625" style="33"/>
    <col min="10498" max="10498" width="9.5703125" style="33" customWidth="1"/>
    <col min="10499" max="10499" width="9.140625" style="33"/>
    <col min="10500" max="10500" width="10.42578125" style="33" bestFit="1" customWidth="1"/>
    <col min="10501" max="10741" width="9.140625" style="33"/>
    <col min="10742" max="10742" width="18.7109375" style="33" bestFit="1" customWidth="1"/>
    <col min="10743" max="10743" width="9.140625" style="33"/>
    <col min="10744" max="10744" width="10.28515625" style="33" customWidth="1"/>
    <col min="10745" max="10745" width="12.7109375" style="33" bestFit="1" customWidth="1"/>
    <col min="10746" max="10746" width="10.85546875" style="33" customWidth="1"/>
    <col min="10747" max="10747" width="19.140625" style="33" bestFit="1" customWidth="1"/>
    <col min="10748" max="10748" width="9.140625" style="33"/>
    <col min="10749" max="10749" width="9.42578125" style="33" customWidth="1"/>
    <col min="10750" max="10750" width="11.140625" style="33" customWidth="1"/>
    <col min="10751" max="10751" width="10.42578125" style="33" bestFit="1" customWidth="1"/>
    <col min="10752" max="10752" width="19.140625" style="33" bestFit="1" customWidth="1"/>
    <col min="10753" max="10753" width="9.140625" style="33"/>
    <col min="10754" max="10754" width="9.5703125" style="33" customWidth="1"/>
    <col min="10755" max="10755" width="9.140625" style="33"/>
    <col min="10756" max="10756" width="10.42578125" style="33" bestFit="1" customWidth="1"/>
    <col min="10757" max="10997" width="9.140625" style="33"/>
    <col min="10998" max="10998" width="18.7109375" style="33" bestFit="1" customWidth="1"/>
    <col min="10999" max="10999" width="9.140625" style="33"/>
    <col min="11000" max="11000" width="10.28515625" style="33" customWidth="1"/>
    <col min="11001" max="11001" width="12.7109375" style="33" bestFit="1" customWidth="1"/>
    <col min="11002" max="11002" width="10.85546875" style="33" customWidth="1"/>
    <col min="11003" max="11003" width="19.140625" style="33" bestFit="1" customWidth="1"/>
    <col min="11004" max="11004" width="9.140625" style="33"/>
    <col min="11005" max="11005" width="9.42578125" style="33" customWidth="1"/>
    <col min="11006" max="11006" width="11.140625" style="33" customWidth="1"/>
    <col min="11007" max="11007" width="10.42578125" style="33" bestFit="1" customWidth="1"/>
    <col min="11008" max="11008" width="19.140625" style="33" bestFit="1" customWidth="1"/>
    <col min="11009" max="11009" width="9.140625" style="33"/>
    <col min="11010" max="11010" width="9.5703125" style="33" customWidth="1"/>
    <col min="11011" max="11011" width="9.140625" style="33"/>
    <col min="11012" max="11012" width="10.42578125" style="33" bestFit="1" customWidth="1"/>
    <col min="11013" max="11253" width="9.140625" style="33"/>
    <col min="11254" max="11254" width="18.7109375" style="33" bestFit="1" customWidth="1"/>
    <col min="11255" max="11255" width="9.140625" style="33"/>
    <col min="11256" max="11256" width="10.28515625" style="33" customWidth="1"/>
    <col min="11257" max="11257" width="12.7109375" style="33" bestFit="1" customWidth="1"/>
    <col min="11258" max="11258" width="10.85546875" style="33" customWidth="1"/>
    <col min="11259" max="11259" width="19.140625" style="33" bestFit="1" customWidth="1"/>
    <col min="11260" max="11260" width="9.140625" style="33"/>
    <col min="11261" max="11261" width="9.42578125" style="33" customWidth="1"/>
    <col min="11262" max="11262" width="11.140625" style="33" customWidth="1"/>
    <col min="11263" max="11263" width="10.42578125" style="33" bestFit="1" customWidth="1"/>
    <col min="11264" max="11264" width="19.140625" style="33" bestFit="1" customWidth="1"/>
    <col min="11265" max="11265" width="9.140625" style="33"/>
    <col min="11266" max="11266" width="9.5703125" style="33" customWidth="1"/>
    <col min="11267" max="11267" width="9.140625" style="33"/>
    <col min="11268" max="11268" width="10.42578125" style="33" bestFit="1" customWidth="1"/>
    <col min="11269" max="11509" width="9.140625" style="33"/>
    <col min="11510" max="11510" width="18.7109375" style="33" bestFit="1" customWidth="1"/>
    <col min="11511" max="11511" width="9.140625" style="33"/>
    <col min="11512" max="11512" width="10.28515625" style="33" customWidth="1"/>
    <col min="11513" max="11513" width="12.7109375" style="33" bestFit="1" customWidth="1"/>
    <col min="11514" max="11514" width="10.85546875" style="33" customWidth="1"/>
    <col min="11515" max="11515" width="19.140625" style="33" bestFit="1" customWidth="1"/>
    <col min="11516" max="11516" width="9.140625" style="33"/>
    <col min="11517" max="11517" width="9.42578125" style="33" customWidth="1"/>
    <col min="11518" max="11518" width="11.140625" style="33" customWidth="1"/>
    <col min="11519" max="11519" width="10.42578125" style="33" bestFit="1" customWidth="1"/>
    <col min="11520" max="11520" width="19.140625" style="33" bestFit="1" customWidth="1"/>
    <col min="11521" max="11521" width="9.140625" style="33"/>
    <col min="11522" max="11522" width="9.5703125" style="33" customWidth="1"/>
    <col min="11523" max="11523" width="9.140625" style="33"/>
    <col min="11524" max="11524" width="10.42578125" style="33" bestFit="1" customWidth="1"/>
    <col min="11525" max="11765" width="9.140625" style="33"/>
    <col min="11766" max="11766" width="18.7109375" style="33" bestFit="1" customWidth="1"/>
    <col min="11767" max="11767" width="9.140625" style="33"/>
    <col min="11768" max="11768" width="10.28515625" style="33" customWidth="1"/>
    <col min="11769" max="11769" width="12.7109375" style="33" bestFit="1" customWidth="1"/>
    <col min="11770" max="11770" width="10.85546875" style="33" customWidth="1"/>
    <col min="11771" max="11771" width="19.140625" style="33" bestFit="1" customWidth="1"/>
    <col min="11772" max="11772" width="9.140625" style="33"/>
    <col min="11773" max="11773" width="9.42578125" style="33" customWidth="1"/>
    <col min="11774" max="11774" width="11.140625" style="33" customWidth="1"/>
    <col min="11775" max="11775" width="10.42578125" style="33" bestFit="1" customWidth="1"/>
    <col min="11776" max="11776" width="19.140625" style="33" bestFit="1" customWidth="1"/>
    <col min="11777" max="11777" width="9.140625" style="33"/>
    <col min="11778" max="11778" width="9.5703125" style="33" customWidth="1"/>
    <col min="11779" max="11779" width="9.140625" style="33"/>
    <col min="11780" max="11780" width="10.42578125" style="33" bestFit="1" customWidth="1"/>
    <col min="11781" max="12021" width="9.140625" style="33"/>
    <col min="12022" max="12022" width="18.7109375" style="33" bestFit="1" customWidth="1"/>
    <col min="12023" max="12023" width="9.140625" style="33"/>
    <col min="12024" max="12024" width="10.28515625" style="33" customWidth="1"/>
    <col min="12025" max="12025" width="12.7109375" style="33" bestFit="1" customWidth="1"/>
    <col min="12026" max="12026" width="10.85546875" style="33" customWidth="1"/>
    <col min="12027" max="12027" width="19.140625" style="33" bestFit="1" customWidth="1"/>
    <col min="12028" max="12028" width="9.140625" style="33"/>
    <col min="12029" max="12029" width="9.42578125" style="33" customWidth="1"/>
    <col min="12030" max="12030" width="11.140625" style="33" customWidth="1"/>
    <col min="12031" max="12031" width="10.42578125" style="33" bestFit="1" customWidth="1"/>
    <col min="12032" max="12032" width="19.140625" style="33" bestFit="1" customWidth="1"/>
    <col min="12033" max="12033" width="9.140625" style="33"/>
    <col min="12034" max="12034" width="9.5703125" style="33" customWidth="1"/>
    <col min="12035" max="12035" width="9.140625" style="33"/>
    <col min="12036" max="12036" width="10.42578125" style="33" bestFit="1" customWidth="1"/>
    <col min="12037" max="12277" width="9.140625" style="33"/>
    <col min="12278" max="12278" width="18.7109375" style="33" bestFit="1" customWidth="1"/>
    <col min="12279" max="12279" width="9.140625" style="33"/>
    <col min="12280" max="12280" width="10.28515625" style="33" customWidth="1"/>
    <col min="12281" max="12281" width="12.7109375" style="33" bestFit="1" customWidth="1"/>
    <col min="12282" max="12282" width="10.85546875" style="33" customWidth="1"/>
    <col min="12283" max="12283" width="19.140625" style="33" bestFit="1" customWidth="1"/>
    <col min="12284" max="12284" width="9.140625" style="33"/>
    <col min="12285" max="12285" width="9.42578125" style="33" customWidth="1"/>
    <col min="12286" max="12286" width="11.140625" style="33" customWidth="1"/>
    <col min="12287" max="12287" width="10.42578125" style="33" bestFit="1" customWidth="1"/>
    <col min="12288" max="12288" width="19.140625" style="33" bestFit="1" customWidth="1"/>
    <col min="12289" max="12289" width="9.140625" style="33"/>
    <col min="12290" max="12290" width="9.5703125" style="33" customWidth="1"/>
    <col min="12291" max="12291" width="9.140625" style="33"/>
    <col min="12292" max="12292" width="10.42578125" style="33" bestFit="1" customWidth="1"/>
    <col min="12293" max="12533" width="9.140625" style="33"/>
    <col min="12534" max="12534" width="18.7109375" style="33" bestFit="1" customWidth="1"/>
    <col min="12535" max="12535" width="9.140625" style="33"/>
    <col min="12536" max="12536" width="10.28515625" style="33" customWidth="1"/>
    <col min="12537" max="12537" width="12.7109375" style="33" bestFit="1" customWidth="1"/>
    <col min="12538" max="12538" width="10.85546875" style="33" customWidth="1"/>
    <col min="12539" max="12539" width="19.140625" style="33" bestFit="1" customWidth="1"/>
    <col min="12540" max="12540" width="9.140625" style="33"/>
    <col min="12541" max="12541" width="9.42578125" style="33" customWidth="1"/>
    <col min="12542" max="12542" width="11.140625" style="33" customWidth="1"/>
    <col min="12543" max="12543" width="10.42578125" style="33" bestFit="1" customWidth="1"/>
    <col min="12544" max="12544" width="19.140625" style="33" bestFit="1" customWidth="1"/>
    <col min="12545" max="12545" width="9.140625" style="33"/>
    <col min="12546" max="12546" width="9.5703125" style="33" customWidth="1"/>
    <col min="12547" max="12547" width="9.140625" style="33"/>
    <col min="12548" max="12548" width="10.42578125" style="33" bestFit="1" customWidth="1"/>
    <col min="12549" max="12789" width="9.140625" style="33"/>
    <col min="12790" max="12790" width="18.7109375" style="33" bestFit="1" customWidth="1"/>
    <col min="12791" max="12791" width="9.140625" style="33"/>
    <col min="12792" max="12792" width="10.28515625" style="33" customWidth="1"/>
    <col min="12793" max="12793" width="12.7109375" style="33" bestFit="1" customWidth="1"/>
    <col min="12794" max="12794" width="10.85546875" style="33" customWidth="1"/>
    <col min="12795" max="12795" width="19.140625" style="33" bestFit="1" customWidth="1"/>
    <col min="12796" max="12796" width="9.140625" style="33"/>
    <col min="12797" max="12797" width="9.42578125" style="33" customWidth="1"/>
    <col min="12798" max="12798" width="11.140625" style="33" customWidth="1"/>
    <col min="12799" max="12799" width="10.42578125" style="33" bestFit="1" customWidth="1"/>
    <col min="12800" max="12800" width="19.140625" style="33" bestFit="1" customWidth="1"/>
    <col min="12801" max="12801" width="9.140625" style="33"/>
    <col min="12802" max="12802" width="9.5703125" style="33" customWidth="1"/>
    <col min="12803" max="12803" width="9.140625" style="33"/>
    <col min="12804" max="12804" width="10.42578125" style="33" bestFit="1" customWidth="1"/>
    <col min="12805" max="13045" width="9.140625" style="33"/>
    <col min="13046" max="13046" width="18.7109375" style="33" bestFit="1" customWidth="1"/>
    <col min="13047" max="13047" width="9.140625" style="33"/>
    <col min="13048" max="13048" width="10.28515625" style="33" customWidth="1"/>
    <col min="13049" max="13049" width="12.7109375" style="33" bestFit="1" customWidth="1"/>
    <col min="13050" max="13050" width="10.85546875" style="33" customWidth="1"/>
    <col min="13051" max="13051" width="19.140625" style="33" bestFit="1" customWidth="1"/>
    <col min="13052" max="13052" width="9.140625" style="33"/>
    <col min="13053" max="13053" width="9.42578125" style="33" customWidth="1"/>
    <col min="13054" max="13054" width="11.140625" style="33" customWidth="1"/>
    <col min="13055" max="13055" width="10.42578125" style="33" bestFit="1" customWidth="1"/>
    <col min="13056" max="13056" width="19.140625" style="33" bestFit="1" customWidth="1"/>
    <col min="13057" max="13057" width="9.140625" style="33"/>
    <col min="13058" max="13058" width="9.5703125" style="33" customWidth="1"/>
    <col min="13059" max="13059" width="9.140625" style="33"/>
    <col min="13060" max="13060" width="10.42578125" style="33" bestFit="1" customWidth="1"/>
    <col min="13061" max="13301" width="9.140625" style="33"/>
    <col min="13302" max="13302" width="18.7109375" style="33" bestFit="1" customWidth="1"/>
    <col min="13303" max="13303" width="9.140625" style="33"/>
    <col min="13304" max="13304" width="10.28515625" style="33" customWidth="1"/>
    <col min="13305" max="13305" width="12.7109375" style="33" bestFit="1" customWidth="1"/>
    <col min="13306" max="13306" width="10.85546875" style="33" customWidth="1"/>
    <col min="13307" max="13307" width="19.140625" style="33" bestFit="1" customWidth="1"/>
    <col min="13308" max="13308" width="9.140625" style="33"/>
    <col min="13309" max="13309" width="9.42578125" style="33" customWidth="1"/>
    <col min="13310" max="13310" width="11.140625" style="33" customWidth="1"/>
    <col min="13311" max="13311" width="10.42578125" style="33" bestFit="1" customWidth="1"/>
    <col min="13312" max="13312" width="19.140625" style="33" bestFit="1" customWidth="1"/>
    <col min="13313" max="13313" width="9.140625" style="33"/>
    <col min="13314" max="13314" width="9.5703125" style="33" customWidth="1"/>
    <col min="13315" max="13315" width="9.140625" style="33"/>
    <col min="13316" max="13316" width="10.42578125" style="33" bestFit="1" customWidth="1"/>
    <col min="13317" max="13557" width="9.140625" style="33"/>
    <col min="13558" max="13558" width="18.7109375" style="33" bestFit="1" customWidth="1"/>
    <col min="13559" max="13559" width="9.140625" style="33"/>
    <col min="13560" max="13560" width="10.28515625" style="33" customWidth="1"/>
    <col min="13561" max="13561" width="12.7109375" style="33" bestFit="1" customWidth="1"/>
    <col min="13562" max="13562" width="10.85546875" style="33" customWidth="1"/>
    <col min="13563" max="13563" width="19.140625" style="33" bestFit="1" customWidth="1"/>
    <col min="13564" max="13564" width="9.140625" style="33"/>
    <col min="13565" max="13565" width="9.42578125" style="33" customWidth="1"/>
    <col min="13566" max="13566" width="11.140625" style="33" customWidth="1"/>
    <col min="13567" max="13567" width="10.42578125" style="33" bestFit="1" customWidth="1"/>
    <col min="13568" max="13568" width="19.140625" style="33" bestFit="1" customWidth="1"/>
    <col min="13569" max="13569" width="9.140625" style="33"/>
    <col min="13570" max="13570" width="9.5703125" style="33" customWidth="1"/>
    <col min="13571" max="13571" width="9.140625" style="33"/>
    <col min="13572" max="13572" width="10.42578125" style="33" bestFit="1" customWidth="1"/>
    <col min="13573" max="13813" width="9.140625" style="33"/>
    <col min="13814" max="13814" width="18.7109375" style="33" bestFit="1" customWidth="1"/>
    <col min="13815" max="13815" width="9.140625" style="33"/>
    <col min="13816" max="13816" width="10.28515625" style="33" customWidth="1"/>
    <col min="13817" max="13817" width="12.7109375" style="33" bestFit="1" customWidth="1"/>
    <col min="13818" max="13818" width="10.85546875" style="33" customWidth="1"/>
    <col min="13819" max="13819" width="19.140625" style="33" bestFit="1" customWidth="1"/>
    <col min="13820" max="13820" width="9.140625" style="33"/>
    <col min="13821" max="13821" width="9.42578125" style="33" customWidth="1"/>
    <col min="13822" max="13822" width="11.140625" style="33" customWidth="1"/>
    <col min="13823" max="13823" width="10.42578125" style="33" bestFit="1" customWidth="1"/>
    <col min="13824" max="13824" width="19.140625" style="33" bestFit="1" customWidth="1"/>
    <col min="13825" max="13825" width="9.140625" style="33"/>
    <col min="13826" max="13826" width="9.5703125" style="33" customWidth="1"/>
    <col min="13827" max="13827" width="9.140625" style="33"/>
    <col min="13828" max="13828" width="10.42578125" style="33" bestFit="1" customWidth="1"/>
    <col min="13829" max="14069" width="9.140625" style="33"/>
    <col min="14070" max="14070" width="18.7109375" style="33" bestFit="1" customWidth="1"/>
    <col min="14071" max="14071" width="9.140625" style="33"/>
    <col min="14072" max="14072" width="10.28515625" style="33" customWidth="1"/>
    <col min="14073" max="14073" width="12.7109375" style="33" bestFit="1" customWidth="1"/>
    <col min="14074" max="14074" width="10.85546875" style="33" customWidth="1"/>
    <col min="14075" max="14075" width="19.140625" style="33" bestFit="1" customWidth="1"/>
    <col min="14076" max="14076" width="9.140625" style="33"/>
    <col min="14077" max="14077" width="9.42578125" style="33" customWidth="1"/>
    <col min="14078" max="14078" width="11.140625" style="33" customWidth="1"/>
    <col min="14079" max="14079" width="10.42578125" style="33" bestFit="1" customWidth="1"/>
    <col min="14080" max="14080" width="19.140625" style="33" bestFit="1" customWidth="1"/>
    <col min="14081" max="14081" width="9.140625" style="33"/>
    <col min="14082" max="14082" width="9.5703125" style="33" customWidth="1"/>
    <col min="14083" max="14083" width="9.140625" style="33"/>
    <col min="14084" max="14084" width="10.42578125" style="33" bestFit="1" customWidth="1"/>
    <col min="14085" max="14325" width="9.140625" style="33"/>
    <col min="14326" max="14326" width="18.7109375" style="33" bestFit="1" customWidth="1"/>
    <col min="14327" max="14327" width="9.140625" style="33"/>
    <col min="14328" max="14328" width="10.28515625" style="33" customWidth="1"/>
    <col min="14329" max="14329" width="12.7109375" style="33" bestFit="1" customWidth="1"/>
    <col min="14330" max="14330" width="10.85546875" style="33" customWidth="1"/>
    <col min="14331" max="14331" width="19.140625" style="33" bestFit="1" customWidth="1"/>
    <col min="14332" max="14332" width="9.140625" style="33"/>
    <col min="14333" max="14333" width="9.42578125" style="33" customWidth="1"/>
    <col min="14334" max="14334" width="11.140625" style="33" customWidth="1"/>
    <col min="14335" max="14335" width="10.42578125" style="33" bestFit="1" customWidth="1"/>
    <col min="14336" max="14336" width="19.140625" style="33" bestFit="1" customWidth="1"/>
    <col min="14337" max="14337" width="9.140625" style="33"/>
    <col min="14338" max="14338" width="9.5703125" style="33" customWidth="1"/>
    <col min="14339" max="14339" width="9.140625" style="33"/>
    <col min="14340" max="14340" width="10.42578125" style="33" bestFit="1" customWidth="1"/>
    <col min="14341" max="14581" width="9.140625" style="33"/>
    <col min="14582" max="14582" width="18.7109375" style="33" bestFit="1" customWidth="1"/>
    <col min="14583" max="14583" width="9.140625" style="33"/>
    <col min="14584" max="14584" width="10.28515625" style="33" customWidth="1"/>
    <col min="14585" max="14585" width="12.7109375" style="33" bestFit="1" customWidth="1"/>
    <col min="14586" max="14586" width="10.85546875" style="33" customWidth="1"/>
    <col min="14587" max="14587" width="19.140625" style="33" bestFit="1" customWidth="1"/>
    <col min="14588" max="14588" width="9.140625" style="33"/>
    <col min="14589" max="14589" width="9.42578125" style="33" customWidth="1"/>
    <col min="14590" max="14590" width="11.140625" style="33" customWidth="1"/>
    <col min="14591" max="14591" width="10.42578125" style="33" bestFit="1" customWidth="1"/>
    <col min="14592" max="14592" width="19.140625" style="33" bestFit="1" customWidth="1"/>
    <col min="14593" max="14593" width="9.140625" style="33"/>
    <col min="14594" max="14594" width="9.5703125" style="33" customWidth="1"/>
    <col min="14595" max="14595" width="9.140625" style="33"/>
    <col min="14596" max="14596" width="10.42578125" style="33" bestFit="1" customWidth="1"/>
    <col min="14597" max="14837" width="9.140625" style="33"/>
    <col min="14838" max="14838" width="18.7109375" style="33" bestFit="1" customWidth="1"/>
    <col min="14839" max="14839" width="9.140625" style="33"/>
    <col min="14840" max="14840" width="10.28515625" style="33" customWidth="1"/>
    <col min="14841" max="14841" width="12.7109375" style="33" bestFit="1" customWidth="1"/>
    <col min="14842" max="14842" width="10.85546875" style="33" customWidth="1"/>
    <col min="14843" max="14843" width="19.140625" style="33" bestFit="1" customWidth="1"/>
    <col min="14844" max="14844" width="9.140625" style="33"/>
    <col min="14845" max="14845" width="9.42578125" style="33" customWidth="1"/>
    <col min="14846" max="14846" width="11.140625" style="33" customWidth="1"/>
    <col min="14847" max="14847" width="10.42578125" style="33" bestFit="1" customWidth="1"/>
    <col min="14848" max="14848" width="19.140625" style="33" bestFit="1" customWidth="1"/>
    <col min="14849" max="14849" width="9.140625" style="33"/>
    <col min="14850" max="14850" width="9.5703125" style="33" customWidth="1"/>
    <col min="14851" max="14851" width="9.140625" style="33"/>
    <col min="14852" max="14852" width="10.42578125" style="33" bestFit="1" customWidth="1"/>
    <col min="14853" max="15093" width="9.140625" style="33"/>
    <col min="15094" max="15094" width="18.7109375" style="33" bestFit="1" customWidth="1"/>
    <col min="15095" max="15095" width="9.140625" style="33"/>
    <col min="15096" max="15096" width="10.28515625" style="33" customWidth="1"/>
    <col min="15097" max="15097" width="12.7109375" style="33" bestFit="1" customWidth="1"/>
    <col min="15098" max="15098" width="10.85546875" style="33" customWidth="1"/>
    <col min="15099" max="15099" width="19.140625" style="33" bestFit="1" customWidth="1"/>
    <col min="15100" max="15100" width="9.140625" style="33"/>
    <col min="15101" max="15101" width="9.42578125" style="33" customWidth="1"/>
    <col min="15102" max="15102" width="11.140625" style="33" customWidth="1"/>
    <col min="15103" max="15103" width="10.42578125" style="33" bestFit="1" customWidth="1"/>
    <col min="15104" max="15104" width="19.140625" style="33" bestFit="1" customWidth="1"/>
    <col min="15105" max="15105" width="9.140625" style="33"/>
    <col min="15106" max="15106" width="9.5703125" style="33" customWidth="1"/>
    <col min="15107" max="15107" width="9.140625" style="33"/>
    <col min="15108" max="15108" width="10.42578125" style="33" bestFit="1" customWidth="1"/>
    <col min="15109" max="15349" width="9.140625" style="33"/>
    <col min="15350" max="15350" width="18.7109375" style="33" bestFit="1" customWidth="1"/>
    <col min="15351" max="15351" width="9.140625" style="33"/>
    <col min="15352" max="15352" width="10.28515625" style="33" customWidth="1"/>
    <col min="15353" max="15353" width="12.7109375" style="33" bestFit="1" customWidth="1"/>
    <col min="15354" max="15354" width="10.85546875" style="33" customWidth="1"/>
    <col min="15355" max="15355" width="19.140625" style="33" bestFit="1" customWidth="1"/>
    <col min="15356" max="15356" width="9.140625" style="33"/>
    <col min="15357" max="15357" width="9.42578125" style="33" customWidth="1"/>
    <col min="15358" max="15358" width="11.140625" style="33" customWidth="1"/>
    <col min="15359" max="15359" width="10.42578125" style="33" bestFit="1" customWidth="1"/>
    <col min="15360" max="15360" width="19.140625" style="33" bestFit="1" customWidth="1"/>
    <col min="15361" max="15361" width="9.140625" style="33"/>
    <col min="15362" max="15362" width="9.5703125" style="33" customWidth="1"/>
    <col min="15363" max="15363" width="9.140625" style="33"/>
    <col min="15364" max="15364" width="10.42578125" style="33" bestFit="1" customWidth="1"/>
    <col min="15365" max="15605" width="9.140625" style="33"/>
    <col min="15606" max="15606" width="18.7109375" style="33" bestFit="1" customWidth="1"/>
    <col min="15607" max="15607" width="9.140625" style="33"/>
    <col min="15608" max="15608" width="10.28515625" style="33" customWidth="1"/>
    <col min="15609" max="15609" width="12.7109375" style="33" bestFit="1" customWidth="1"/>
    <col min="15610" max="15610" width="10.85546875" style="33" customWidth="1"/>
    <col min="15611" max="15611" width="19.140625" style="33" bestFit="1" customWidth="1"/>
    <col min="15612" max="15612" width="9.140625" style="33"/>
    <col min="15613" max="15613" width="9.42578125" style="33" customWidth="1"/>
    <col min="15614" max="15614" width="11.140625" style="33" customWidth="1"/>
    <col min="15615" max="15615" width="10.42578125" style="33" bestFit="1" customWidth="1"/>
    <col min="15616" max="15616" width="19.140625" style="33" bestFit="1" customWidth="1"/>
    <col min="15617" max="15617" width="9.140625" style="33"/>
    <col min="15618" max="15618" width="9.5703125" style="33" customWidth="1"/>
    <col min="15619" max="15619" width="9.140625" style="33"/>
    <col min="15620" max="15620" width="10.42578125" style="33" bestFit="1" customWidth="1"/>
    <col min="15621" max="15861" width="9.140625" style="33"/>
    <col min="15862" max="15862" width="18.7109375" style="33" bestFit="1" customWidth="1"/>
    <col min="15863" max="15863" width="9.140625" style="33"/>
    <col min="15864" max="15864" width="10.28515625" style="33" customWidth="1"/>
    <col min="15865" max="15865" width="12.7109375" style="33" bestFit="1" customWidth="1"/>
    <col min="15866" max="15866" width="10.85546875" style="33" customWidth="1"/>
    <col min="15867" max="15867" width="19.140625" style="33" bestFit="1" customWidth="1"/>
    <col min="15868" max="15868" width="9.140625" style="33"/>
    <col min="15869" max="15869" width="9.42578125" style="33" customWidth="1"/>
    <col min="15870" max="15870" width="11.140625" style="33" customWidth="1"/>
    <col min="15871" max="15871" width="10.42578125" style="33" bestFit="1" customWidth="1"/>
    <col min="15872" max="15872" width="19.140625" style="33" bestFit="1" customWidth="1"/>
    <col min="15873" max="15873" width="9.140625" style="33"/>
    <col min="15874" max="15874" width="9.5703125" style="33" customWidth="1"/>
    <col min="15875" max="15875" width="9.140625" style="33"/>
    <col min="15876" max="15876" width="10.42578125" style="33" bestFit="1" customWidth="1"/>
    <col min="15877" max="16117" width="9.140625" style="33"/>
    <col min="16118" max="16118" width="18.7109375" style="33" bestFit="1" customWidth="1"/>
    <col min="16119" max="16119" width="9.140625" style="33"/>
    <col min="16120" max="16120" width="10.28515625" style="33" customWidth="1"/>
    <col min="16121" max="16121" width="12.7109375" style="33" bestFit="1" customWidth="1"/>
    <col min="16122" max="16122" width="10.85546875" style="33" customWidth="1"/>
    <col min="16123" max="16123" width="19.140625" style="33" bestFit="1" customWidth="1"/>
    <col min="16124" max="16124" width="9.140625" style="33"/>
    <col min="16125" max="16125" width="9.42578125" style="33" customWidth="1"/>
    <col min="16126" max="16126" width="11.140625" style="33" customWidth="1"/>
    <col min="16127" max="16127" width="10.42578125" style="33" bestFit="1" customWidth="1"/>
    <col min="16128" max="16128" width="19.140625" style="33" bestFit="1" customWidth="1"/>
    <col min="16129" max="16129" width="9.140625" style="33"/>
    <col min="16130" max="16130" width="9.5703125" style="33" customWidth="1"/>
    <col min="16131" max="16131" width="9.140625" style="33"/>
    <col min="16132" max="16132" width="10.42578125" style="33" bestFit="1" customWidth="1"/>
    <col min="16133" max="16384" width="9.140625" style="33"/>
  </cols>
  <sheetData>
    <row r="1" spans="1:10" ht="18" x14ac:dyDescent="0.25">
      <c r="C1" s="594" t="s">
        <v>0</v>
      </c>
      <c r="D1" s="594"/>
      <c r="E1" s="594"/>
      <c r="F1" s="594"/>
      <c r="G1" s="334"/>
      <c r="H1" s="334"/>
    </row>
    <row r="2" spans="1:10" ht="18" x14ac:dyDescent="0.25">
      <c r="C2" s="594" t="s">
        <v>1</v>
      </c>
      <c r="D2" s="594"/>
      <c r="E2" s="594"/>
      <c r="F2" s="594"/>
      <c r="G2" s="334"/>
      <c r="H2" s="334"/>
    </row>
    <row r="3" spans="1:10" ht="15.75" x14ac:dyDescent="0.25">
      <c r="C3" s="598" t="s">
        <v>123</v>
      </c>
      <c r="D3" s="598"/>
      <c r="E3" s="598"/>
      <c r="F3" s="598"/>
      <c r="G3" s="335"/>
      <c r="H3" s="335"/>
    </row>
    <row r="4" spans="1:10" ht="18" x14ac:dyDescent="0.25">
      <c r="C4" s="594" t="s">
        <v>139</v>
      </c>
      <c r="D4" s="594"/>
      <c r="E4" s="594"/>
      <c r="F4" s="594"/>
      <c r="G4" s="188"/>
      <c r="H4" s="188"/>
    </row>
    <row r="5" spans="1:10" ht="18.75" thickBot="1" x14ac:dyDescent="0.3">
      <c r="C5" s="595" t="s">
        <v>118</v>
      </c>
      <c r="D5" s="595"/>
      <c r="E5" s="595"/>
      <c r="F5" s="595"/>
      <c r="G5" s="36"/>
      <c r="H5" s="36"/>
    </row>
    <row r="6" spans="1:10" ht="63.75" thickBot="1" x14ac:dyDescent="0.25">
      <c r="A6" s="37"/>
      <c r="B6" s="38" t="s">
        <v>2</v>
      </c>
      <c r="C6" s="39" t="s">
        <v>6</v>
      </c>
      <c r="D6" s="40" t="s">
        <v>4</v>
      </c>
      <c r="E6" s="41" t="s">
        <v>5</v>
      </c>
      <c r="F6" s="42" t="s">
        <v>121</v>
      </c>
      <c r="G6" s="266" t="s">
        <v>144</v>
      </c>
      <c r="H6" s="351" t="s">
        <v>145</v>
      </c>
      <c r="I6" s="43" t="s">
        <v>8</v>
      </c>
      <c r="J6" s="43" t="s">
        <v>9</v>
      </c>
    </row>
    <row r="7" spans="1:10" ht="18.75" thickBot="1" x14ac:dyDescent="0.3">
      <c r="A7" s="46" t="s">
        <v>7</v>
      </c>
      <c r="B7" s="47"/>
      <c r="C7" s="47"/>
      <c r="D7" s="47"/>
      <c r="E7" s="50"/>
      <c r="F7" s="49"/>
      <c r="G7" s="47"/>
      <c r="H7" s="47"/>
      <c r="I7" s="48"/>
      <c r="J7" s="47"/>
    </row>
    <row r="8" spans="1:10" ht="18" x14ac:dyDescent="0.25">
      <c r="A8" s="54" t="s">
        <v>10</v>
      </c>
      <c r="B8" s="55">
        <v>8107</v>
      </c>
      <c r="C8" s="56">
        <v>16781</v>
      </c>
      <c r="D8" s="57">
        <v>1925924</v>
      </c>
      <c r="E8" s="60">
        <f>D8/B8</f>
        <v>237.56309362279512</v>
      </c>
      <c r="F8" s="61">
        <f>D8</f>
        <v>1925924</v>
      </c>
      <c r="G8" s="294">
        <v>4343</v>
      </c>
      <c r="H8" s="182">
        <f>C8-G8</f>
        <v>12438</v>
      </c>
      <c r="I8" s="62">
        <f>C8-J8</f>
        <v>7635</v>
      </c>
      <c r="J8" s="63">
        <v>9146</v>
      </c>
    </row>
    <row r="9" spans="1:10" ht="18" x14ac:dyDescent="0.25">
      <c r="A9" s="67" t="s">
        <v>11</v>
      </c>
      <c r="B9" s="68">
        <v>5804</v>
      </c>
      <c r="C9" s="69">
        <v>11462</v>
      </c>
      <c r="D9" s="70">
        <v>1355465</v>
      </c>
      <c r="E9" s="71">
        <f>D9/B9</f>
        <v>233.53980013783598</v>
      </c>
      <c r="F9" s="61">
        <f>D9</f>
        <v>1355465</v>
      </c>
      <c r="G9" s="101">
        <v>3238</v>
      </c>
      <c r="H9" s="182">
        <f>C9-G9</f>
        <v>8224</v>
      </c>
      <c r="I9" s="62">
        <f>C9-J9</f>
        <v>5121</v>
      </c>
      <c r="J9" s="63">
        <v>6341</v>
      </c>
    </row>
    <row r="10" spans="1:10" ht="18" x14ac:dyDescent="0.25">
      <c r="A10" s="67" t="s">
        <v>12</v>
      </c>
      <c r="B10" s="68">
        <v>6519</v>
      </c>
      <c r="C10" s="69">
        <v>12347</v>
      </c>
      <c r="D10" s="70">
        <v>1464430</v>
      </c>
      <c r="E10" s="71">
        <f t="shared" ref="E10:E15" si="0">D10/B10</f>
        <v>224.64028225187911</v>
      </c>
      <c r="F10" s="61">
        <f t="shared" ref="F10:F15" si="1">D10</f>
        <v>1464430</v>
      </c>
      <c r="G10" s="101">
        <v>3206</v>
      </c>
      <c r="H10" s="182">
        <f t="shared" ref="H10:H15" si="2">C10-G10</f>
        <v>9141</v>
      </c>
      <c r="I10" s="62">
        <f t="shared" ref="I10:I15" si="3">C10-J10</f>
        <v>5493</v>
      </c>
      <c r="J10" s="63">
        <v>6854</v>
      </c>
    </row>
    <row r="11" spans="1:10" ht="18" x14ac:dyDescent="0.25">
      <c r="A11" s="67" t="s">
        <v>13</v>
      </c>
      <c r="B11" s="68">
        <v>8511</v>
      </c>
      <c r="C11" s="69">
        <v>16830</v>
      </c>
      <c r="D11" s="70">
        <v>1942128</v>
      </c>
      <c r="E11" s="71">
        <f t="shared" si="0"/>
        <v>228.19034191046882</v>
      </c>
      <c r="F11" s="61">
        <f t="shared" si="1"/>
        <v>1942128</v>
      </c>
      <c r="G11" s="101">
        <v>4303</v>
      </c>
      <c r="H11" s="182">
        <f t="shared" si="2"/>
        <v>12527</v>
      </c>
      <c r="I11" s="62">
        <f t="shared" si="3"/>
        <v>7610</v>
      </c>
      <c r="J11" s="63">
        <v>9220</v>
      </c>
    </row>
    <row r="12" spans="1:10" ht="18" x14ac:dyDescent="0.25">
      <c r="A12" s="67" t="s">
        <v>14</v>
      </c>
      <c r="B12" s="68">
        <v>2131</v>
      </c>
      <c r="C12" s="69">
        <v>4473</v>
      </c>
      <c r="D12" s="70">
        <v>523240</v>
      </c>
      <c r="E12" s="71">
        <f t="shared" si="0"/>
        <v>245.53730642890662</v>
      </c>
      <c r="F12" s="61">
        <f t="shared" si="1"/>
        <v>523240</v>
      </c>
      <c r="G12" s="101">
        <v>1169</v>
      </c>
      <c r="H12" s="182">
        <f t="shared" si="2"/>
        <v>3304</v>
      </c>
      <c r="I12" s="62">
        <f t="shared" si="3"/>
        <v>2128</v>
      </c>
      <c r="J12" s="63">
        <v>2345</v>
      </c>
    </row>
    <row r="13" spans="1:10" ht="18" x14ac:dyDescent="0.25">
      <c r="A13" s="67" t="s">
        <v>15</v>
      </c>
      <c r="B13" s="68">
        <v>8573</v>
      </c>
      <c r="C13" s="69">
        <v>17820</v>
      </c>
      <c r="D13" s="70">
        <v>2065772</v>
      </c>
      <c r="E13" s="71">
        <f t="shared" si="0"/>
        <v>240.96255686457482</v>
      </c>
      <c r="F13" s="61">
        <f t="shared" si="1"/>
        <v>2065772</v>
      </c>
      <c r="G13" s="101">
        <v>4879</v>
      </c>
      <c r="H13" s="182">
        <f t="shared" si="2"/>
        <v>12941</v>
      </c>
      <c r="I13" s="62">
        <f t="shared" si="3"/>
        <v>8219</v>
      </c>
      <c r="J13" s="63">
        <v>9601</v>
      </c>
    </row>
    <row r="14" spans="1:10" ht="18" x14ac:dyDescent="0.25">
      <c r="A14" s="67" t="s">
        <v>16</v>
      </c>
      <c r="B14" s="68">
        <v>3100</v>
      </c>
      <c r="C14" s="69">
        <v>5856</v>
      </c>
      <c r="D14" s="70">
        <v>679331</v>
      </c>
      <c r="E14" s="71">
        <f t="shared" si="0"/>
        <v>219.1390322580645</v>
      </c>
      <c r="F14" s="61">
        <f t="shared" si="1"/>
        <v>679331</v>
      </c>
      <c r="G14" s="101">
        <v>1478</v>
      </c>
      <c r="H14" s="182">
        <f t="shared" si="2"/>
        <v>4378</v>
      </c>
      <c r="I14" s="62">
        <f t="shared" si="3"/>
        <v>2675</v>
      </c>
      <c r="J14" s="63">
        <v>3181</v>
      </c>
    </row>
    <row r="15" spans="1:10" ht="18.75" thickBot="1" x14ac:dyDescent="0.3">
      <c r="A15" s="72" t="s">
        <v>17</v>
      </c>
      <c r="B15" s="73">
        <v>10066</v>
      </c>
      <c r="C15" s="74">
        <v>19706</v>
      </c>
      <c r="D15" s="75">
        <v>2326422</v>
      </c>
      <c r="E15" s="71">
        <f t="shared" si="0"/>
        <v>231.11682892906816</v>
      </c>
      <c r="F15" s="61">
        <f t="shared" si="1"/>
        <v>2326422</v>
      </c>
      <c r="G15" s="350">
        <v>5150</v>
      </c>
      <c r="H15" s="182">
        <f t="shared" si="2"/>
        <v>14556</v>
      </c>
      <c r="I15" s="62">
        <f t="shared" si="3"/>
        <v>8907</v>
      </c>
      <c r="J15" s="80">
        <v>10799</v>
      </c>
    </row>
    <row r="16" spans="1:10" ht="18.75" thickBot="1" x14ac:dyDescent="0.3">
      <c r="A16" s="84" t="s">
        <v>18</v>
      </c>
      <c r="B16" s="85">
        <f>SUM(B8:B15)</f>
        <v>52811</v>
      </c>
      <c r="C16" s="85">
        <f t="shared" ref="C16:D16" si="4">SUM(C8:C15)</f>
        <v>105275</v>
      </c>
      <c r="D16" s="85">
        <f t="shared" si="4"/>
        <v>12282712</v>
      </c>
      <c r="E16" s="88">
        <f>D16/B16</f>
        <v>232.57866732309557</v>
      </c>
      <c r="F16" s="86">
        <f t="shared" ref="F16:J16" si="5">SUM(F8:F15)</f>
        <v>12282712</v>
      </c>
      <c r="G16" s="86">
        <f t="shared" si="5"/>
        <v>27766</v>
      </c>
      <c r="H16" s="86">
        <f t="shared" si="5"/>
        <v>77509</v>
      </c>
      <c r="I16" s="89">
        <f t="shared" si="5"/>
        <v>47788</v>
      </c>
      <c r="J16" s="90">
        <f t="shared" si="5"/>
        <v>57487</v>
      </c>
    </row>
    <row r="17" spans="1:10" ht="18.75" thickBot="1" x14ac:dyDescent="0.3">
      <c r="A17" s="95"/>
      <c r="B17" s="81"/>
      <c r="C17" s="81"/>
      <c r="D17" s="81"/>
      <c r="E17" s="81"/>
      <c r="F17" s="81"/>
      <c r="G17" s="81"/>
      <c r="H17" s="81"/>
      <c r="I17" s="81"/>
      <c r="J17" s="81"/>
    </row>
    <row r="18" spans="1:10" ht="18.75" thickBot="1" x14ac:dyDescent="0.3">
      <c r="A18" s="96" t="s">
        <v>19</v>
      </c>
      <c r="B18" s="97"/>
      <c r="C18" s="97"/>
      <c r="D18" s="97"/>
      <c r="E18" s="97"/>
      <c r="F18" s="99"/>
      <c r="G18" s="97"/>
      <c r="H18" s="97"/>
      <c r="I18" s="97"/>
      <c r="J18" s="97"/>
    </row>
    <row r="19" spans="1:10" ht="18" x14ac:dyDescent="0.25">
      <c r="A19" s="100" t="s">
        <v>20</v>
      </c>
      <c r="B19" s="55">
        <v>14778</v>
      </c>
      <c r="C19" s="56">
        <v>27260</v>
      </c>
      <c r="D19" s="57">
        <v>3232518</v>
      </c>
      <c r="E19" s="62">
        <f>D19/B19</f>
        <v>218.73853024766544</v>
      </c>
      <c r="F19" s="59">
        <f>D19</f>
        <v>3232518</v>
      </c>
      <c r="G19" s="294">
        <v>7128</v>
      </c>
      <c r="H19" s="349">
        <f>C19-G19</f>
        <v>20132</v>
      </c>
      <c r="I19" s="102">
        <f>C19-J19</f>
        <v>12167</v>
      </c>
      <c r="J19" s="103">
        <v>15093</v>
      </c>
    </row>
    <row r="20" spans="1:10" ht="18" x14ac:dyDescent="0.25">
      <c r="A20" s="100" t="s">
        <v>21</v>
      </c>
      <c r="B20" s="66">
        <v>7361</v>
      </c>
      <c r="C20" s="56">
        <v>13202</v>
      </c>
      <c r="D20" s="57">
        <v>1574669</v>
      </c>
      <c r="E20" s="104">
        <f>D20/B20</f>
        <v>213.92052710229589</v>
      </c>
      <c r="F20" s="105">
        <f>D20</f>
        <v>1574669</v>
      </c>
      <c r="G20" s="101">
        <v>3451</v>
      </c>
      <c r="H20" s="61">
        <f>C20-G20</f>
        <v>9751</v>
      </c>
      <c r="I20" s="62">
        <f>C20-J20</f>
        <v>5717</v>
      </c>
      <c r="J20" s="106">
        <v>7485</v>
      </c>
    </row>
    <row r="21" spans="1:10" ht="18" x14ac:dyDescent="0.25">
      <c r="A21" s="54" t="s">
        <v>22</v>
      </c>
      <c r="B21" s="108">
        <v>5970</v>
      </c>
      <c r="C21" s="109">
        <v>11360</v>
      </c>
      <c r="D21" s="110">
        <v>1330755</v>
      </c>
      <c r="E21" s="104">
        <f t="shared" ref="E21:E24" si="6">D21/B21</f>
        <v>222.9070351758794</v>
      </c>
      <c r="F21" s="105">
        <f t="shared" ref="F21:F24" si="7">D21</f>
        <v>1330755</v>
      </c>
      <c r="G21" s="101">
        <v>3163</v>
      </c>
      <c r="H21" s="61">
        <f t="shared" ref="H21:H22" si="8">C21-G21</f>
        <v>8197</v>
      </c>
      <c r="I21" s="62">
        <f t="shared" ref="I21:I22" si="9">C21-J21</f>
        <v>5023</v>
      </c>
      <c r="J21" s="106">
        <v>6337</v>
      </c>
    </row>
    <row r="22" spans="1:10" ht="18" x14ac:dyDescent="0.25">
      <c r="A22" s="67" t="s">
        <v>23</v>
      </c>
      <c r="B22" s="113">
        <v>7414</v>
      </c>
      <c r="C22" s="114">
        <v>14585</v>
      </c>
      <c r="D22" s="115">
        <v>1681218</v>
      </c>
      <c r="E22" s="104">
        <f t="shared" si="6"/>
        <v>226.76261127596439</v>
      </c>
      <c r="F22" s="105">
        <f t="shared" si="7"/>
        <v>1681218</v>
      </c>
      <c r="G22" s="285">
        <v>3735</v>
      </c>
      <c r="H22" s="341">
        <f t="shared" si="8"/>
        <v>10850</v>
      </c>
      <c r="I22" s="104">
        <f t="shared" si="9"/>
        <v>6606</v>
      </c>
      <c r="J22" s="118">
        <v>7979</v>
      </c>
    </row>
    <row r="23" spans="1:10" ht="18" x14ac:dyDescent="0.25">
      <c r="A23" s="67" t="s">
        <v>24</v>
      </c>
      <c r="B23" s="113">
        <v>4901</v>
      </c>
      <c r="C23" s="114">
        <v>9802</v>
      </c>
      <c r="D23" s="115">
        <v>1134717</v>
      </c>
      <c r="E23" s="104">
        <f t="shared" si="6"/>
        <v>231.52764741889411</v>
      </c>
      <c r="F23" s="105">
        <f t="shared" si="7"/>
        <v>1134717</v>
      </c>
      <c r="G23" s="285">
        <v>2649</v>
      </c>
      <c r="H23" s="341">
        <f t="shared" ref="H23:H31" si="10">C23-G23</f>
        <v>7153</v>
      </c>
      <c r="I23" s="104">
        <f t="shared" ref="I23:I31" si="11">C23-J23</f>
        <v>4558</v>
      </c>
      <c r="J23" s="118">
        <v>5244</v>
      </c>
    </row>
    <row r="24" spans="1:10" ht="18" x14ac:dyDescent="0.25">
      <c r="A24" s="67" t="s">
        <v>25</v>
      </c>
      <c r="B24" s="113">
        <v>3349</v>
      </c>
      <c r="C24" s="114">
        <v>6755</v>
      </c>
      <c r="D24" s="115">
        <v>790655</v>
      </c>
      <c r="E24" s="104">
        <f t="shared" si="6"/>
        <v>236.08689160943564</v>
      </c>
      <c r="F24" s="105">
        <f t="shared" si="7"/>
        <v>790655</v>
      </c>
      <c r="G24" s="285">
        <v>1944</v>
      </c>
      <c r="H24" s="341">
        <f t="shared" si="10"/>
        <v>4811</v>
      </c>
      <c r="I24" s="104">
        <f t="shared" si="11"/>
        <v>3048</v>
      </c>
      <c r="J24" s="118">
        <v>3707</v>
      </c>
    </row>
    <row r="25" spans="1:10" ht="18" x14ac:dyDescent="0.25">
      <c r="A25" s="67" t="s">
        <v>26</v>
      </c>
      <c r="B25" s="113">
        <v>8545</v>
      </c>
      <c r="C25" s="114">
        <v>16587</v>
      </c>
      <c r="D25" s="115">
        <v>1945237</v>
      </c>
      <c r="E25" s="104">
        <f t="shared" ref="E25:E31" si="12">D25/B25</f>
        <v>227.64622586307783</v>
      </c>
      <c r="F25" s="105">
        <f t="shared" ref="F25:F31" si="13">D25</f>
        <v>1945237</v>
      </c>
      <c r="G25" s="285">
        <v>4390</v>
      </c>
      <c r="H25" s="341">
        <f t="shared" si="10"/>
        <v>12197</v>
      </c>
      <c r="I25" s="104">
        <f t="shared" si="11"/>
        <v>7510</v>
      </c>
      <c r="J25" s="118">
        <v>9077</v>
      </c>
    </row>
    <row r="26" spans="1:10" ht="18" x14ac:dyDescent="0.25">
      <c r="A26" s="67" t="s">
        <v>27</v>
      </c>
      <c r="B26" s="113">
        <v>7730</v>
      </c>
      <c r="C26" s="114">
        <v>15863</v>
      </c>
      <c r="D26" s="115">
        <v>1856497</v>
      </c>
      <c r="E26" s="104">
        <f t="shared" si="12"/>
        <v>240.16778783958603</v>
      </c>
      <c r="F26" s="105">
        <f t="shared" si="13"/>
        <v>1856497</v>
      </c>
      <c r="G26" s="285">
        <v>3955</v>
      </c>
      <c r="H26" s="341">
        <f t="shared" si="10"/>
        <v>11908</v>
      </c>
      <c r="I26" s="104">
        <f t="shared" si="11"/>
        <v>7535</v>
      </c>
      <c r="J26" s="118">
        <v>8328</v>
      </c>
    </row>
    <row r="27" spans="1:10" ht="18" x14ac:dyDescent="0.25">
      <c r="A27" s="67" t="s">
        <v>28</v>
      </c>
      <c r="B27" s="113">
        <v>9757</v>
      </c>
      <c r="C27" s="114">
        <v>18590</v>
      </c>
      <c r="D27" s="115">
        <v>2167842</v>
      </c>
      <c r="E27" s="104">
        <f t="shared" si="12"/>
        <v>222.18325304909297</v>
      </c>
      <c r="F27" s="105">
        <f t="shared" si="13"/>
        <v>2167842</v>
      </c>
      <c r="G27" s="285">
        <v>5391</v>
      </c>
      <c r="H27" s="341">
        <f t="shared" si="10"/>
        <v>13199</v>
      </c>
      <c r="I27" s="104">
        <f t="shared" si="11"/>
        <v>8045</v>
      </c>
      <c r="J27" s="118">
        <v>10545</v>
      </c>
    </row>
    <row r="28" spans="1:10" ht="18" x14ac:dyDescent="0.25">
      <c r="A28" s="67" t="s">
        <v>29</v>
      </c>
      <c r="B28" s="113">
        <v>6909</v>
      </c>
      <c r="C28" s="114">
        <v>14510</v>
      </c>
      <c r="D28" s="115">
        <v>1676643</v>
      </c>
      <c r="E28" s="104">
        <f t="shared" si="12"/>
        <v>242.67520625271385</v>
      </c>
      <c r="F28" s="105">
        <f t="shared" si="13"/>
        <v>1676643</v>
      </c>
      <c r="G28" s="285">
        <v>4143</v>
      </c>
      <c r="H28" s="341">
        <f t="shared" si="10"/>
        <v>10367</v>
      </c>
      <c r="I28" s="104">
        <f t="shared" si="11"/>
        <v>6656</v>
      </c>
      <c r="J28" s="118">
        <v>7854</v>
      </c>
    </row>
    <row r="29" spans="1:10" ht="18" x14ac:dyDescent="0.25">
      <c r="A29" s="67" t="s">
        <v>30</v>
      </c>
      <c r="B29" s="113">
        <v>5657</v>
      </c>
      <c r="C29" s="114">
        <v>11384</v>
      </c>
      <c r="D29" s="115">
        <v>1313982</v>
      </c>
      <c r="E29" s="104">
        <f t="shared" si="12"/>
        <v>232.27541099522716</v>
      </c>
      <c r="F29" s="105">
        <f t="shared" si="13"/>
        <v>1313982</v>
      </c>
      <c r="G29" s="285">
        <v>3035</v>
      </c>
      <c r="H29" s="341">
        <f t="shared" si="10"/>
        <v>8349</v>
      </c>
      <c r="I29" s="104">
        <f t="shared" si="11"/>
        <v>5181</v>
      </c>
      <c r="J29" s="118">
        <v>6203</v>
      </c>
    </row>
    <row r="30" spans="1:10" ht="18" x14ac:dyDescent="0.25">
      <c r="A30" s="82" t="s">
        <v>31</v>
      </c>
      <c r="B30" s="113">
        <v>5413</v>
      </c>
      <c r="C30" s="120">
        <v>11058</v>
      </c>
      <c r="D30" s="121">
        <v>1302071</v>
      </c>
      <c r="E30" s="104">
        <f t="shared" si="12"/>
        <v>240.54516903750232</v>
      </c>
      <c r="F30" s="105">
        <f t="shared" si="13"/>
        <v>1302071</v>
      </c>
      <c r="G30" s="346">
        <v>2979</v>
      </c>
      <c r="H30" s="341">
        <f t="shared" si="10"/>
        <v>8079</v>
      </c>
      <c r="I30" s="104">
        <f t="shared" si="11"/>
        <v>5143</v>
      </c>
      <c r="J30" s="125">
        <v>5915</v>
      </c>
    </row>
    <row r="31" spans="1:10" ht="18.75" thickBot="1" x14ac:dyDescent="0.3">
      <c r="A31" s="82" t="s">
        <v>32</v>
      </c>
      <c r="B31" s="127">
        <v>2010</v>
      </c>
      <c r="C31" s="120">
        <v>4093</v>
      </c>
      <c r="D31" s="121">
        <v>482837</v>
      </c>
      <c r="E31" s="104">
        <f t="shared" si="12"/>
        <v>240.21741293532338</v>
      </c>
      <c r="F31" s="105">
        <f t="shared" si="13"/>
        <v>482837</v>
      </c>
      <c r="G31" s="286">
        <v>1035</v>
      </c>
      <c r="H31" s="341">
        <f t="shared" si="10"/>
        <v>3058</v>
      </c>
      <c r="I31" s="104">
        <f t="shared" si="11"/>
        <v>1983</v>
      </c>
      <c r="J31" s="125">
        <v>2110</v>
      </c>
    </row>
    <row r="32" spans="1:10" ht="18.75" thickBot="1" x14ac:dyDescent="0.3">
      <c r="A32" s="84" t="s">
        <v>33</v>
      </c>
      <c r="B32" s="131">
        <f>SUM(B19:B31)</f>
        <v>89794</v>
      </c>
      <c r="C32" s="131">
        <f t="shared" ref="C32:I32" si="14">SUM(C19:C31)</f>
        <v>175049</v>
      </c>
      <c r="D32" s="131">
        <f t="shared" si="14"/>
        <v>20489641</v>
      </c>
      <c r="E32" s="134">
        <f t="shared" si="14"/>
        <v>2995.6537088026589</v>
      </c>
      <c r="F32" s="135">
        <f t="shared" si="14"/>
        <v>20489641</v>
      </c>
      <c r="G32" s="135">
        <f t="shared" si="14"/>
        <v>46998</v>
      </c>
      <c r="H32" s="135">
        <f t="shared" si="14"/>
        <v>128051</v>
      </c>
      <c r="I32" s="89">
        <f t="shared" si="14"/>
        <v>79172</v>
      </c>
      <c r="J32" s="90">
        <f>SUM(J19:J31)</f>
        <v>95877</v>
      </c>
    </row>
    <row r="33" spans="1:10" ht="18.75" thickBot="1" x14ac:dyDescent="0.3">
      <c r="A33" s="95"/>
      <c r="B33" s="137"/>
      <c r="C33" s="137"/>
      <c r="D33" s="137"/>
      <c r="E33" s="81"/>
      <c r="F33" s="137"/>
      <c r="G33" s="137"/>
      <c r="H33" s="137"/>
      <c r="I33" s="81"/>
      <c r="J33" s="81"/>
    </row>
    <row r="34" spans="1:10" ht="18.75" thickBot="1" x14ac:dyDescent="0.3">
      <c r="A34" s="46" t="s">
        <v>34</v>
      </c>
      <c r="B34" s="138"/>
      <c r="C34" s="138"/>
      <c r="D34" s="138"/>
      <c r="E34" s="138"/>
      <c r="F34" s="140"/>
      <c r="G34" s="138"/>
      <c r="H34" s="138"/>
      <c r="I34" s="138"/>
      <c r="J34" s="138"/>
    </row>
    <row r="35" spans="1:10" ht="18" x14ac:dyDescent="0.25">
      <c r="A35" s="67" t="s">
        <v>36</v>
      </c>
      <c r="B35" s="116">
        <v>11484</v>
      </c>
      <c r="C35" s="114">
        <v>21888</v>
      </c>
      <c r="D35" s="117">
        <v>2547788</v>
      </c>
      <c r="E35" s="71">
        <f>D35/B35</f>
        <v>221.85545106234761</v>
      </c>
      <c r="F35" s="112">
        <f>D35</f>
        <v>2547788</v>
      </c>
      <c r="G35" s="151">
        <v>6800</v>
      </c>
      <c r="H35" s="161">
        <f>C35-G35</f>
        <v>15088</v>
      </c>
      <c r="I35" s="119">
        <f>C35-J35</f>
        <v>8675</v>
      </c>
      <c r="J35" s="118">
        <v>13213</v>
      </c>
    </row>
    <row r="36" spans="1:10" ht="18" x14ac:dyDescent="0.25">
      <c r="A36" s="67" t="s">
        <v>37</v>
      </c>
      <c r="B36" s="116">
        <v>15695</v>
      </c>
      <c r="C36" s="114">
        <v>31479</v>
      </c>
      <c r="D36" s="117">
        <v>3628567</v>
      </c>
      <c r="E36" s="141">
        <f>D36/B36</f>
        <v>231.19254539662313</v>
      </c>
      <c r="F36" s="117">
        <f>D36</f>
        <v>3628567</v>
      </c>
      <c r="G36" s="116">
        <v>10164</v>
      </c>
      <c r="H36" s="163">
        <f>C36-G36</f>
        <v>21315</v>
      </c>
      <c r="I36" s="119">
        <f>C36-J36</f>
        <v>12714</v>
      </c>
      <c r="J36" s="118">
        <v>18765</v>
      </c>
    </row>
    <row r="37" spans="1:10" ht="18" x14ac:dyDescent="0.25">
      <c r="A37" s="67" t="s">
        <v>38</v>
      </c>
      <c r="B37" s="116">
        <v>5425</v>
      </c>
      <c r="C37" s="114">
        <v>10965</v>
      </c>
      <c r="D37" s="117">
        <v>1288328</v>
      </c>
      <c r="E37" s="141">
        <f t="shared" ref="E37:E40" si="15">D37/B37</f>
        <v>237.47981566820278</v>
      </c>
      <c r="F37" s="117">
        <f t="shared" ref="F37:F40" si="16">D37</f>
        <v>1288328</v>
      </c>
      <c r="G37" s="116">
        <v>3677</v>
      </c>
      <c r="H37" s="163">
        <f t="shared" ref="H37:H39" si="17">C37-G37</f>
        <v>7288</v>
      </c>
      <c r="I37" s="119">
        <f t="shared" ref="I37:I39" si="18">C37-J37</f>
        <v>4590</v>
      </c>
      <c r="J37" s="118">
        <v>6375</v>
      </c>
    </row>
    <row r="38" spans="1:10" ht="18" x14ac:dyDescent="0.25">
      <c r="A38" s="67" t="s">
        <v>39</v>
      </c>
      <c r="B38" s="116">
        <v>8399</v>
      </c>
      <c r="C38" s="114">
        <v>17196</v>
      </c>
      <c r="D38" s="117">
        <v>1982802</v>
      </c>
      <c r="E38" s="141">
        <f t="shared" si="15"/>
        <v>236.07596142397904</v>
      </c>
      <c r="F38" s="117">
        <f t="shared" si="16"/>
        <v>1982802</v>
      </c>
      <c r="G38" s="116">
        <v>4777</v>
      </c>
      <c r="H38" s="163">
        <f t="shared" si="17"/>
        <v>12419</v>
      </c>
      <c r="I38" s="119">
        <f t="shared" si="18"/>
        <v>7895</v>
      </c>
      <c r="J38" s="118">
        <v>9301</v>
      </c>
    </row>
    <row r="39" spans="1:10" ht="18" x14ac:dyDescent="0.25">
      <c r="A39" s="67" t="s">
        <v>40</v>
      </c>
      <c r="B39" s="116">
        <v>5785</v>
      </c>
      <c r="C39" s="114">
        <v>11353</v>
      </c>
      <c r="D39" s="117">
        <v>1307100</v>
      </c>
      <c r="E39" s="141">
        <f t="shared" si="15"/>
        <v>225.94641313742437</v>
      </c>
      <c r="F39" s="117">
        <f t="shared" si="16"/>
        <v>1307100</v>
      </c>
      <c r="G39" s="116">
        <v>3472</v>
      </c>
      <c r="H39" s="163">
        <f t="shared" si="17"/>
        <v>7881</v>
      </c>
      <c r="I39" s="119">
        <f t="shared" si="18"/>
        <v>4802</v>
      </c>
      <c r="J39" s="118">
        <v>6551</v>
      </c>
    </row>
    <row r="40" spans="1:10" ht="18" x14ac:dyDescent="0.25">
      <c r="A40" s="67" t="s">
        <v>41</v>
      </c>
      <c r="B40" s="116">
        <v>7511</v>
      </c>
      <c r="C40" s="114">
        <v>15558</v>
      </c>
      <c r="D40" s="117">
        <v>1792263</v>
      </c>
      <c r="E40" s="141">
        <f t="shared" si="15"/>
        <v>238.61842630808147</v>
      </c>
      <c r="F40" s="117">
        <f t="shared" si="16"/>
        <v>1792263</v>
      </c>
      <c r="G40" s="116">
        <v>4307</v>
      </c>
      <c r="H40" s="163">
        <f t="shared" ref="H40:H46" si="19">C40-G40</f>
        <v>11251</v>
      </c>
      <c r="I40" s="119">
        <f t="shared" ref="I40:I46" si="20">C40-J40</f>
        <v>7218</v>
      </c>
      <c r="J40" s="118">
        <v>8340</v>
      </c>
    </row>
    <row r="41" spans="1:10" ht="18" x14ac:dyDescent="0.25">
      <c r="A41" s="67" t="s">
        <v>42</v>
      </c>
      <c r="B41" s="116">
        <v>10079</v>
      </c>
      <c r="C41" s="114">
        <v>20752</v>
      </c>
      <c r="D41" s="117">
        <v>2379148</v>
      </c>
      <c r="E41" s="141">
        <f t="shared" ref="E41:E46" si="21">D41/B41</f>
        <v>236.05000496080962</v>
      </c>
      <c r="F41" s="117">
        <f t="shared" ref="F41:F46" si="22">D41</f>
        <v>2379148</v>
      </c>
      <c r="G41" s="116">
        <v>6390</v>
      </c>
      <c r="H41" s="163">
        <f t="shared" si="19"/>
        <v>14362</v>
      </c>
      <c r="I41" s="119">
        <f t="shared" si="20"/>
        <v>9001</v>
      </c>
      <c r="J41" s="118">
        <v>11751</v>
      </c>
    </row>
    <row r="42" spans="1:10" ht="18" x14ac:dyDescent="0.25">
      <c r="A42" s="67" t="s">
        <v>43</v>
      </c>
      <c r="B42" s="116">
        <v>6947</v>
      </c>
      <c r="C42" s="114">
        <v>13756</v>
      </c>
      <c r="D42" s="117">
        <v>1586821</v>
      </c>
      <c r="E42" s="141">
        <f t="shared" si="21"/>
        <v>228.41816611486973</v>
      </c>
      <c r="F42" s="117">
        <f t="shared" si="22"/>
        <v>1586821</v>
      </c>
      <c r="G42" s="116">
        <v>4249</v>
      </c>
      <c r="H42" s="163">
        <f t="shared" si="19"/>
        <v>9507</v>
      </c>
      <c r="I42" s="119">
        <f t="shared" si="20"/>
        <v>5810</v>
      </c>
      <c r="J42" s="118">
        <v>7946</v>
      </c>
    </row>
    <row r="43" spans="1:10" ht="18" x14ac:dyDescent="0.25">
      <c r="A43" s="67" t="s">
        <v>44</v>
      </c>
      <c r="B43" s="116">
        <v>5344</v>
      </c>
      <c r="C43" s="114">
        <v>10306</v>
      </c>
      <c r="D43" s="117">
        <v>1191244</v>
      </c>
      <c r="E43" s="141">
        <f t="shared" si="21"/>
        <v>222.9124251497006</v>
      </c>
      <c r="F43" s="117">
        <f t="shared" si="22"/>
        <v>1191244</v>
      </c>
      <c r="G43" s="116">
        <v>3224</v>
      </c>
      <c r="H43" s="163">
        <f t="shared" si="19"/>
        <v>7082</v>
      </c>
      <c r="I43" s="119">
        <f t="shared" si="20"/>
        <v>4074</v>
      </c>
      <c r="J43" s="118">
        <v>6232</v>
      </c>
    </row>
    <row r="44" spans="1:10" ht="18" x14ac:dyDescent="0.25">
      <c r="A44" s="67" t="s">
        <v>45</v>
      </c>
      <c r="B44" s="116">
        <v>7802</v>
      </c>
      <c r="C44" s="114">
        <v>15850</v>
      </c>
      <c r="D44" s="117">
        <v>1830808</v>
      </c>
      <c r="E44" s="141">
        <f t="shared" si="21"/>
        <v>234.65880543450396</v>
      </c>
      <c r="F44" s="117">
        <f t="shared" si="22"/>
        <v>1830808</v>
      </c>
      <c r="G44" s="116">
        <v>4952</v>
      </c>
      <c r="H44" s="163">
        <f t="shared" si="19"/>
        <v>10898</v>
      </c>
      <c r="I44" s="119">
        <f t="shared" si="20"/>
        <v>6906</v>
      </c>
      <c r="J44" s="118">
        <v>8944</v>
      </c>
    </row>
    <row r="45" spans="1:10" ht="18" x14ac:dyDescent="0.25">
      <c r="A45" s="82" t="s">
        <v>46</v>
      </c>
      <c r="B45" s="116">
        <v>6782</v>
      </c>
      <c r="C45" s="114">
        <v>13309</v>
      </c>
      <c r="D45" s="117">
        <v>1555443</v>
      </c>
      <c r="E45" s="141">
        <f t="shared" si="21"/>
        <v>229.34871719256856</v>
      </c>
      <c r="F45" s="117">
        <f t="shared" si="22"/>
        <v>1555443</v>
      </c>
      <c r="G45" s="122">
        <v>3830</v>
      </c>
      <c r="H45" s="163">
        <f t="shared" si="19"/>
        <v>9479</v>
      </c>
      <c r="I45" s="119">
        <f t="shared" si="20"/>
        <v>5817</v>
      </c>
      <c r="J45" s="125">
        <v>7492</v>
      </c>
    </row>
    <row r="46" spans="1:10" ht="18.75" thickBot="1" x14ac:dyDescent="0.3">
      <c r="A46" s="82" t="s">
        <v>47</v>
      </c>
      <c r="B46" s="142">
        <v>4734</v>
      </c>
      <c r="C46" s="143">
        <v>9183</v>
      </c>
      <c r="D46" s="144">
        <v>1055129</v>
      </c>
      <c r="E46" s="141">
        <f t="shared" si="21"/>
        <v>222.88318546683567</v>
      </c>
      <c r="F46" s="117">
        <f t="shared" si="22"/>
        <v>1055129</v>
      </c>
      <c r="G46" s="157">
        <v>2532</v>
      </c>
      <c r="H46" s="163">
        <f t="shared" si="19"/>
        <v>6651</v>
      </c>
      <c r="I46" s="119">
        <f t="shared" si="20"/>
        <v>4054</v>
      </c>
      <c r="J46" s="125">
        <v>5129</v>
      </c>
    </row>
    <row r="47" spans="1:10" ht="18.75" thickBot="1" x14ac:dyDescent="0.3">
      <c r="A47" s="84" t="s">
        <v>48</v>
      </c>
      <c r="B47" s="131">
        <f>SUM(B35:B46)</f>
        <v>95987</v>
      </c>
      <c r="C47" s="131">
        <f t="shared" ref="C47:J47" si="23">SUM(C35:C46)</f>
        <v>191595</v>
      </c>
      <c r="D47" s="131">
        <f t="shared" si="23"/>
        <v>22145441</v>
      </c>
      <c r="E47" s="134">
        <f t="shared" si="23"/>
        <v>2765.4399173159468</v>
      </c>
      <c r="F47" s="135">
        <f t="shared" si="23"/>
        <v>22145441</v>
      </c>
      <c r="G47" s="135">
        <f t="shared" si="23"/>
        <v>58374</v>
      </c>
      <c r="H47" s="135">
        <f t="shared" si="23"/>
        <v>133221</v>
      </c>
      <c r="I47" s="89">
        <f t="shared" si="23"/>
        <v>81556</v>
      </c>
      <c r="J47" s="90">
        <f t="shared" si="23"/>
        <v>110039</v>
      </c>
    </row>
    <row r="48" spans="1:10" ht="18.75" thickBot="1" x14ac:dyDescent="0.3">
      <c r="A48" s="146"/>
      <c r="B48" s="147"/>
      <c r="C48" s="147"/>
      <c r="D48" s="147"/>
      <c r="E48" s="148"/>
      <c r="F48" s="147"/>
      <c r="G48" s="137"/>
      <c r="H48" s="137"/>
      <c r="I48" s="81"/>
      <c r="J48" s="81"/>
    </row>
    <row r="49" spans="1:10" ht="18.75" thickBot="1" x14ac:dyDescent="0.3">
      <c r="A49" s="46" t="s">
        <v>49</v>
      </c>
      <c r="B49" s="138"/>
      <c r="C49" s="138"/>
      <c r="D49" s="150"/>
      <c r="E49" s="138"/>
      <c r="F49" s="140"/>
      <c r="G49" s="138"/>
      <c r="H49" s="138"/>
      <c r="I49" s="138"/>
      <c r="J49" s="138"/>
    </row>
    <row r="50" spans="1:10" ht="18" x14ac:dyDescent="0.25">
      <c r="A50" s="54" t="s">
        <v>50</v>
      </c>
      <c r="B50" s="151">
        <v>5494</v>
      </c>
      <c r="C50" s="152">
        <v>10714</v>
      </c>
      <c r="D50" s="151">
        <v>1244131</v>
      </c>
      <c r="E50" s="153">
        <f>D50/B50</f>
        <v>226.45267564615943</v>
      </c>
      <c r="F50" s="154">
        <f>D50</f>
        <v>1244131</v>
      </c>
      <c r="G50" s="151">
        <v>3171</v>
      </c>
      <c r="H50" s="161">
        <f>C50-G50</f>
        <v>7543</v>
      </c>
      <c r="I50" s="102">
        <f ca="1">C50-J50</f>
        <v>10714</v>
      </c>
      <c r="J50" s="103">
        <f ca="1">C50-I50</f>
        <v>0</v>
      </c>
    </row>
    <row r="51" spans="1:10" ht="18" x14ac:dyDescent="0.25">
      <c r="A51" s="67" t="s">
        <v>51</v>
      </c>
      <c r="B51" s="116">
        <v>8100</v>
      </c>
      <c r="C51" s="155">
        <v>16979</v>
      </c>
      <c r="D51" s="116">
        <v>1977408</v>
      </c>
      <c r="E51" s="156">
        <f>D51/B51</f>
        <v>244.12444444444444</v>
      </c>
      <c r="F51" s="154">
        <f>D51</f>
        <v>1977408</v>
      </c>
      <c r="G51" s="111">
        <v>5020</v>
      </c>
      <c r="H51" s="162">
        <f>C51-G51</f>
        <v>11959</v>
      </c>
      <c r="I51" s="104">
        <f>C51-J51</f>
        <v>16979</v>
      </c>
      <c r="J51" s="118"/>
    </row>
    <row r="52" spans="1:10" ht="18" x14ac:dyDescent="0.25">
      <c r="A52" s="67" t="s">
        <v>122</v>
      </c>
      <c r="B52" s="116">
        <v>23005</v>
      </c>
      <c r="C52" s="155">
        <v>43615</v>
      </c>
      <c r="D52" s="116">
        <v>5051840</v>
      </c>
      <c r="E52" s="156">
        <f t="shared" ref="E52:E53" si="24">D52/B52</f>
        <v>219.59747880895458</v>
      </c>
      <c r="F52" s="154">
        <f t="shared" ref="F52:F53" si="25">D52</f>
        <v>5051840</v>
      </c>
      <c r="G52" s="111">
        <v>12577</v>
      </c>
      <c r="H52" s="162">
        <f t="shared" ref="H52:H55" si="26">C52-G52</f>
        <v>31038</v>
      </c>
      <c r="I52" s="104">
        <f t="shared" ref="I52:I55" si="27">C52-J52</f>
        <v>43615</v>
      </c>
      <c r="J52" s="118"/>
    </row>
    <row r="53" spans="1:10" ht="18" x14ac:dyDescent="0.25">
      <c r="A53" s="67" t="s">
        <v>53</v>
      </c>
      <c r="B53" s="116">
        <v>7868</v>
      </c>
      <c r="C53" s="155">
        <v>15580</v>
      </c>
      <c r="D53" s="116">
        <v>1784786</v>
      </c>
      <c r="E53" s="156">
        <f t="shared" si="24"/>
        <v>226.84112862226741</v>
      </c>
      <c r="F53" s="154">
        <f t="shared" si="25"/>
        <v>1784786</v>
      </c>
      <c r="G53" s="111">
        <v>4421</v>
      </c>
      <c r="H53" s="162">
        <f t="shared" si="26"/>
        <v>11159</v>
      </c>
      <c r="I53" s="104">
        <f t="shared" si="27"/>
        <v>15580</v>
      </c>
      <c r="J53" s="118"/>
    </row>
    <row r="54" spans="1:10" ht="18" x14ac:dyDescent="0.25">
      <c r="A54" s="67" t="s">
        <v>54</v>
      </c>
      <c r="B54" s="116">
        <v>5858</v>
      </c>
      <c r="C54" s="155">
        <v>11245</v>
      </c>
      <c r="D54" s="116">
        <v>1331455</v>
      </c>
      <c r="E54" s="156">
        <f t="shared" ref="E54:E56" si="28">D54/B54</f>
        <v>227.2883236599522</v>
      </c>
      <c r="F54" s="154">
        <f t="shared" ref="F54:F56" si="29">D54</f>
        <v>1331455</v>
      </c>
      <c r="G54" s="111">
        <v>3197</v>
      </c>
      <c r="H54" s="162">
        <f t="shared" si="26"/>
        <v>8048</v>
      </c>
      <c r="I54" s="104">
        <f t="shared" si="27"/>
        <v>11245</v>
      </c>
      <c r="J54" s="118"/>
    </row>
    <row r="55" spans="1:10" ht="18" x14ac:dyDescent="0.25">
      <c r="A55" s="67" t="s">
        <v>55</v>
      </c>
      <c r="B55" s="116">
        <v>5676</v>
      </c>
      <c r="C55" s="155">
        <v>11129</v>
      </c>
      <c r="D55" s="116">
        <v>1292623</v>
      </c>
      <c r="E55" s="156">
        <f t="shared" si="28"/>
        <v>227.7348484848485</v>
      </c>
      <c r="F55" s="154">
        <f t="shared" si="29"/>
        <v>1292623</v>
      </c>
      <c r="G55" s="111">
        <v>3080</v>
      </c>
      <c r="H55" s="162">
        <f t="shared" si="26"/>
        <v>8049</v>
      </c>
      <c r="I55" s="104">
        <f t="shared" si="27"/>
        <v>11129</v>
      </c>
      <c r="J55" s="118"/>
    </row>
    <row r="56" spans="1:10" ht="18.75" thickBot="1" x14ac:dyDescent="0.3">
      <c r="A56" s="67" t="s">
        <v>56</v>
      </c>
      <c r="B56" s="157">
        <v>8315</v>
      </c>
      <c r="C56" s="158">
        <v>15852</v>
      </c>
      <c r="D56" s="157">
        <v>1830674</v>
      </c>
      <c r="E56" s="156">
        <f t="shared" si="28"/>
        <v>220.1652435357787</v>
      </c>
      <c r="F56" s="154">
        <f t="shared" si="29"/>
        <v>1830674</v>
      </c>
      <c r="G56" s="142">
        <v>3985</v>
      </c>
      <c r="H56" s="162">
        <f t="shared" ref="H56" si="30">C56-G56</f>
        <v>11867</v>
      </c>
      <c r="I56" s="104">
        <f t="shared" ref="I56" si="31">C56-J56</f>
        <v>15852</v>
      </c>
      <c r="J56" s="125"/>
    </row>
    <row r="57" spans="1:10" ht="18.75" thickBot="1" x14ac:dyDescent="0.3">
      <c r="A57" s="84" t="s">
        <v>48</v>
      </c>
      <c r="B57" s="131">
        <f>SUM(B50:B56)</f>
        <v>64316</v>
      </c>
      <c r="C57" s="131">
        <f t="shared" ref="C57:I57" si="32">SUM(C50:C56)</f>
        <v>125114</v>
      </c>
      <c r="D57" s="131">
        <f t="shared" si="32"/>
        <v>14512917</v>
      </c>
      <c r="E57" s="90">
        <f t="shared" si="32"/>
        <v>1592.2041432024052</v>
      </c>
      <c r="F57" s="132">
        <f t="shared" si="32"/>
        <v>14512917</v>
      </c>
      <c r="G57" s="132">
        <f t="shared" si="32"/>
        <v>35451</v>
      </c>
      <c r="H57" s="132">
        <f t="shared" si="32"/>
        <v>89663</v>
      </c>
      <c r="I57" s="89">
        <f t="shared" ca="1" si="32"/>
        <v>125114</v>
      </c>
      <c r="J57" s="90">
        <f t="shared" ref="J57" si="33">D57/B57</f>
        <v>225.65018035947509</v>
      </c>
    </row>
    <row r="58" spans="1:10" ht="18.75" thickBot="1" x14ac:dyDescent="0.3">
      <c r="A58" s="146"/>
      <c r="B58" s="147"/>
      <c r="C58" s="147"/>
      <c r="D58" s="147"/>
      <c r="E58" s="148"/>
      <c r="F58" s="147"/>
      <c r="G58" s="137"/>
      <c r="H58" s="137"/>
      <c r="I58" s="81"/>
      <c r="J58" s="81"/>
    </row>
    <row r="59" spans="1:10" ht="18.75" thickBot="1" x14ac:dyDescent="0.3">
      <c r="A59" s="46" t="s">
        <v>57</v>
      </c>
      <c r="B59" s="138"/>
      <c r="C59" s="138"/>
      <c r="D59" s="138"/>
      <c r="E59" s="138"/>
      <c r="F59" s="140"/>
      <c r="G59" s="138"/>
      <c r="H59" s="138"/>
      <c r="I59" s="138"/>
      <c r="J59" s="138"/>
    </row>
    <row r="60" spans="1:10" ht="18" x14ac:dyDescent="0.25">
      <c r="A60" s="54" t="s">
        <v>58</v>
      </c>
      <c r="B60" s="151">
        <v>9311</v>
      </c>
      <c r="C60" s="161">
        <v>18802</v>
      </c>
      <c r="D60" s="151">
        <v>2158975</v>
      </c>
      <c r="E60" s="71">
        <f>D60/B60</f>
        <v>231.87359037697348</v>
      </c>
      <c r="F60" s="162">
        <f>D60</f>
        <v>2158975</v>
      </c>
      <c r="G60" s="151">
        <v>5627</v>
      </c>
      <c r="H60" s="154">
        <f>C60-G60</f>
        <v>13175</v>
      </c>
      <c r="I60" s="102">
        <f>C60-J60</f>
        <v>8102</v>
      </c>
      <c r="J60" s="103">
        <v>10700</v>
      </c>
    </row>
    <row r="61" spans="1:10" ht="18" x14ac:dyDescent="0.25">
      <c r="A61" s="67" t="s">
        <v>59</v>
      </c>
      <c r="B61" s="116">
        <v>9765</v>
      </c>
      <c r="C61" s="163">
        <v>19278</v>
      </c>
      <c r="D61" s="116">
        <v>2214265</v>
      </c>
      <c r="E61" s="141">
        <f>D61/B61</f>
        <v>226.7552483358935</v>
      </c>
      <c r="F61" s="162">
        <f>D61</f>
        <v>2214265</v>
      </c>
      <c r="G61" s="111">
        <v>6200</v>
      </c>
      <c r="H61" s="154">
        <f>C61-G61</f>
        <v>13078</v>
      </c>
      <c r="I61" s="104">
        <f>C61-J61</f>
        <v>7898</v>
      </c>
      <c r="J61" s="118">
        <v>11380</v>
      </c>
    </row>
    <row r="62" spans="1:10" ht="18" x14ac:dyDescent="0.25">
      <c r="A62" s="67" t="s">
        <v>60</v>
      </c>
      <c r="B62" s="116">
        <v>11753</v>
      </c>
      <c r="C62" s="163">
        <v>22621</v>
      </c>
      <c r="D62" s="116">
        <v>2598591</v>
      </c>
      <c r="E62" s="141">
        <f t="shared" ref="E62:E64" si="34">D62/B62</f>
        <v>221.10022972857993</v>
      </c>
      <c r="F62" s="162">
        <f t="shared" ref="F62:F64" si="35">D62</f>
        <v>2598591</v>
      </c>
      <c r="G62" s="111">
        <v>7495</v>
      </c>
      <c r="H62" s="154">
        <f t="shared" ref="H62:H63" si="36">C62-G62</f>
        <v>15126</v>
      </c>
      <c r="I62" s="104">
        <f t="shared" ref="I62:I63" si="37">C62-J62</f>
        <v>8719</v>
      </c>
      <c r="J62" s="118">
        <v>13902</v>
      </c>
    </row>
    <row r="63" spans="1:10" ht="18" x14ac:dyDescent="0.25">
      <c r="A63" s="67" t="s">
        <v>61</v>
      </c>
      <c r="B63" s="116">
        <v>5287</v>
      </c>
      <c r="C63" s="163">
        <v>11132</v>
      </c>
      <c r="D63" s="116">
        <v>1307357</v>
      </c>
      <c r="E63" s="141">
        <f t="shared" si="34"/>
        <v>247.27766219027805</v>
      </c>
      <c r="F63" s="162">
        <f t="shared" si="35"/>
        <v>1307357</v>
      </c>
      <c r="G63" s="111">
        <v>3465</v>
      </c>
      <c r="H63" s="154">
        <f t="shared" si="36"/>
        <v>7667</v>
      </c>
      <c r="I63" s="104">
        <f t="shared" si="37"/>
        <v>4671</v>
      </c>
      <c r="J63" s="118">
        <v>6461</v>
      </c>
    </row>
    <row r="64" spans="1:10" ht="18" x14ac:dyDescent="0.25">
      <c r="A64" s="67" t="s">
        <v>62</v>
      </c>
      <c r="B64" s="116">
        <v>3952</v>
      </c>
      <c r="C64" s="163">
        <v>7693</v>
      </c>
      <c r="D64" s="116">
        <v>889193</v>
      </c>
      <c r="E64" s="141">
        <f t="shared" si="34"/>
        <v>224.99822874493927</v>
      </c>
      <c r="F64" s="162">
        <f t="shared" si="35"/>
        <v>889193</v>
      </c>
      <c r="G64" s="111">
        <v>2209</v>
      </c>
      <c r="H64" s="154">
        <f t="shared" ref="H64:H66" si="38">C64-G64</f>
        <v>5484</v>
      </c>
      <c r="I64" s="104">
        <f t="shared" ref="I64:I66" si="39">C64-J64</f>
        <v>3388</v>
      </c>
      <c r="J64" s="118">
        <v>4305</v>
      </c>
    </row>
    <row r="65" spans="1:10" ht="18" x14ac:dyDescent="0.25">
      <c r="A65" s="67" t="s">
        <v>63</v>
      </c>
      <c r="B65" s="116">
        <v>9788</v>
      </c>
      <c r="C65" s="163">
        <v>19294</v>
      </c>
      <c r="D65" s="116">
        <v>2214978</v>
      </c>
      <c r="E65" s="141">
        <f t="shared" ref="E65:E66" si="40">D65/B65</f>
        <v>226.29525950143034</v>
      </c>
      <c r="F65" s="162">
        <f t="shared" ref="F65:F66" si="41">D65</f>
        <v>2214978</v>
      </c>
      <c r="G65" s="111">
        <v>5680</v>
      </c>
      <c r="H65" s="154">
        <f t="shared" si="38"/>
        <v>13614</v>
      </c>
      <c r="I65" s="104">
        <f t="shared" si="39"/>
        <v>8312</v>
      </c>
      <c r="J65" s="118">
        <v>10982</v>
      </c>
    </row>
    <row r="66" spans="1:10" ht="18.75" thickBot="1" x14ac:dyDescent="0.3">
      <c r="A66" s="67" t="s">
        <v>64</v>
      </c>
      <c r="B66" s="157">
        <v>9119</v>
      </c>
      <c r="C66" s="164">
        <v>17640</v>
      </c>
      <c r="D66" s="157">
        <v>2058273</v>
      </c>
      <c r="E66" s="141">
        <f t="shared" si="40"/>
        <v>225.71257813356729</v>
      </c>
      <c r="F66" s="162">
        <f t="shared" si="41"/>
        <v>2058273</v>
      </c>
      <c r="G66" s="142">
        <v>5480</v>
      </c>
      <c r="H66" s="154">
        <f t="shared" si="38"/>
        <v>12160</v>
      </c>
      <c r="I66" s="104">
        <f t="shared" si="39"/>
        <v>7392</v>
      </c>
      <c r="J66" s="125">
        <v>10248</v>
      </c>
    </row>
    <row r="67" spans="1:10" ht="18.75" thickBot="1" x14ac:dyDescent="0.3">
      <c r="A67" s="84" t="s">
        <v>48</v>
      </c>
      <c r="B67" s="131">
        <f>SUM(B60:B66)</f>
        <v>58975</v>
      </c>
      <c r="C67" s="131">
        <f t="shared" ref="C67:J67" si="42">SUM(C60:C66)</f>
        <v>116460</v>
      </c>
      <c r="D67" s="131">
        <f t="shared" si="42"/>
        <v>13441632</v>
      </c>
      <c r="E67" s="88">
        <f>D67/B67</f>
        <v>227.92084781687154</v>
      </c>
      <c r="F67" s="132">
        <f t="shared" si="42"/>
        <v>13441632</v>
      </c>
      <c r="G67" s="132">
        <f t="shared" si="42"/>
        <v>36156</v>
      </c>
      <c r="H67" s="132">
        <f t="shared" si="42"/>
        <v>80304</v>
      </c>
      <c r="I67" s="89">
        <f t="shared" si="42"/>
        <v>48482</v>
      </c>
      <c r="J67" s="93">
        <f t="shared" si="42"/>
        <v>67978</v>
      </c>
    </row>
    <row r="68" spans="1:10" ht="18.75" thickBot="1" x14ac:dyDescent="0.3">
      <c r="A68" s="146"/>
      <c r="B68" s="147"/>
      <c r="C68" s="147"/>
      <c r="D68" s="147"/>
      <c r="E68" s="148"/>
      <c r="F68" s="147"/>
      <c r="G68" s="137"/>
      <c r="H68" s="137"/>
      <c r="I68" s="81"/>
      <c r="J68" s="81"/>
    </row>
    <row r="69" spans="1:10" ht="18.75" thickBot="1" x14ac:dyDescent="0.3">
      <c r="A69" s="46" t="s">
        <v>65</v>
      </c>
      <c r="B69" s="138"/>
      <c r="C69" s="138"/>
      <c r="D69" s="138"/>
      <c r="E69" s="138"/>
      <c r="F69" s="140"/>
      <c r="G69" s="138"/>
      <c r="H69" s="138"/>
      <c r="I69" s="138"/>
      <c r="J69" s="138"/>
    </row>
    <row r="70" spans="1:10" ht="18" x14ac:dyDescent="0.25">
      <c r="A70" s="54" t="s">
        <v>66</v>
      </c>
      <c r="B70" s="151">
        <v>4067</v>
      </c>
      <c r="C70" s="161">
        <v>8248</v>
      </c>
      <c r="D70" s="151">
        <v>952751</v>
      </c>
      <c r="E70" s="153">
        <f>D70/B70</f>
        <v>234.26383083353824</v>
      </c>
      <c r="F70" s="154">
        <f>D70</f>
        <v>952751</v>
      </c>
      <c r="G70" s="151">
        <v>2340</v>
      </c>
      <c r="H70" s="161">
        <f>C70-G70</f>
        <v>5908</v>
      </c>
      <c r="I70" s="102">
        <f>C70-J70</f>
        <v>3599</v>
      </c>
      <c r="J70" s="103">
        <v>4649</v>
      </c>
    </row>
    <row r="71" spans="1:10" ht="18" x14ac:dyDescent="0.25">
      <c r="A71" s="67" t="s">
        <v>67</v>
      </c>
      <c r="B71" s="116">
        <v>7617</v>
      </c>
      <c r="C71" s="163">
        <v>14138</v>
      </c>
      <c r="D71" s="116">
        <v>1626575</v>
      </c>
      <c r="E71" s="156">
        <f>D71/B71</f>
        <v>213.54535906524879</v>
      </c>
      <c r="F71" s="154">
        <f>D71</f>
        <v>1626575</v>
      </c>
      <c r="G71" s="111">
        <v>3805</v>
      </c>
      <c r="H71" s="162">
        <f>C71-G71</f>
        <v>10333</v>
      </c>
      <c r="I71" s="104">
        <f>C71-J71</f>
        <v>6202</v>
      </c>
      <c r="J71" s="118">
        <v>7936</v>
      </c>
    </row>
    <row r="72" spans="1:10" ht="18" x14ac:dyDescent="0.25">
      <c r="A72" s="67" t="s">
        <v>65</v>
      </c>
      <c r="B72" s="116">
        <v>8012</v>
      </c>
      <c r="C72" s="163">
        <v>15922</v>
      </c>
      <c r="D72" s="116">
        <v>1838906</v>
      </c>
      <c r="E72" s="156">
        <f t="shared" ref="E72:E74" si="43">D72/B72</f>
        <v>229.51897154268596</v>
      </c>
      <c r="F72" s="154">
        <f t="shared" ref="F72:F74" si="44">D72</f>
        <v>1838906</v>
      </c>
      <c r="G72" s="111">
        <v>4662</v>
      </c>
      <c r="H72" s="162">
        <f t="shared" ref="H72:H73" si="45">C72-G72</f>
        <v>11260</v>
      </c>
      <c r="I72" s="104">
        <f t="shared" ref="I72:I73" si="46">C72-J72</f>
        <v>6988</v>
      </c>
      <c r="J72" s="118">
        <v>8934</v>
      </c>
    </row>
    <row r="73" spans="1:10" ht="18" x14ac:dyDescent="0.25">
      <c r="A73" s="67" t="s">
        <v>68</v>
      </c>
      <c r="B73" s="116">
        <v>4304</v>
      </c>
      <c r="C73" s="163">
        <v>8297</v>
      </c>
      <c r="D73" s="116">
        <v>966163</v>
      </c>
      <c r="E73" s="156">
        <f t="shared" si="43"/>
        <v>224.48025092936803</v>
      </c>
      <c r="F73" s="154">
        <f t="shared" si="44"/>
        <v>966163</v>
      </c>
      <c r="G73" s="111">
        <v>2146</v>
      </c>
      <c r="H73" s="162">
        <f t="shared" si="45"/>
        <v>6151</v>
      </c>
      <c r="I73" s="104">
        <f t="shared" si="46"/>
        <v>3852</v>
      </c>
      <c r="J73" s="118">
        <v>4445</v>
      </c>
    </row>
    <row r="74" spans="1:10" ht="18" x14ac:dyDescent="0.25">
      <c r="A74" s="67" t="s">
        <v>69</v>
      </c>
      <c r="B74" s="116">
        <v>6578</v>
      </c>
      <c r="C74" s="163">
        <v>12977</v>
      </c>
      <c r="D74" s="116">
        <v>1504694</v>
      </c>
      <c r="E74" s="156">
        <f t="shared" si="43"/>
        <v>228.74642748555792</v>
      </c>
      <c r="F74" s="154">
        <f t="shared" si="44"/>
        <v>1504694</v>
      </c>
      <c r="G74" s="111">
        <v>3691</v>
      </c>
      <c r="H74" s="162">
        <f t="shared" ref="H74:H75" si="47">C74-G74</f>
        <v>9286</v>
      </c>
      <c r="I74" s="104">
        <f t="shared" ref="I74:I75" si="48">C74-J74</f>
        <v>5807</v>
      </c>
      <c r="J74" s="118">
        <v>7170</v>
      </c>
    </row>
    <row r="75" spans="1:10" ht="18.75" thickBot="1" x14ac:dyDescent="0.3">
      <c r="A75" s="72" t="s">
        <v>70</v>
      </c>
      <c r="B75" s="157">
        <v>4466</v>
      </c>
      <c r="C75" s="164">
        <v>8961</v>
      </c>
      <c r="D75" s="157">
        <v>1038475</v>
      </c>
      <c r="E75" s="156">
        <f t="shared" ref="E75" si="49">D75/B75</f>
        <v>232.52910882221227</v>
      </c>
      <c r="F75" s="154">
        <f t="shared" ref="F75" si="50">D75</f>
        <v>1038475</v>
      </c>
      <c r="G75" s="142">
        <v>2657</v>
      </c>
      <c r="H75" s="162">
        <f t="shared" si="47"/>
        <v>6304</v>
      </c>
      <c r="I75" s="104">
        <f t="shared" si="48"/>
        <v>3959</v>
      </c>
      <c r="J75" s="125">
        <v>5002</v>
      </c>
    </row>
    <row r="76" spans="1:10" ht="18.75" thickBot="1" x14ac:dyDescent="0.3">
      <c r="A76" s="84" t="s">
        <v>48</v>
      </c>
      <c r="B76" s="131">
        <f>SUM(B70:B75)</f>
        <v>35044</v>
      </c>
      <c r="C76" s="131">
        <f t="shared" ref="C76:J76" si="51">SUM(C70:C75)</f>
        <v>68543</v>
      </c>
      <c r="D76" s="131">
        <f t="shared" si="51"/>
        <v>7927564</v>
      </c>
      <c r="E76" s="90">
        <f>D76/B76</f>
        <v>226.21744093140052</v>
      </c>
      <c r="F76" s="132">
        <f t="shared" si="51"/>
        <v>7927564</v>
      </c>
      <c r="G76" s="132">
        <f t="shared" si="51"/>
        <v>19301</v>
      </c>
      <c r="H76" s="132">
        <f t="shared" si="51"/>
        <v>49242</v>
      </c>
      <c r="I76" s="89">
        <f t="shared" si="51"/>
        <v>30407</v>
      </c>
      <c r="J76" s="90">
        <f t="shared" si="51"/>
        <v>38136</v>
      </c>
    </row>
    <row r="77" spans="1:10" ht="18.75" thickBot="1" x14ac:dyDescent="0.3">
      <c r="A77" s="146"/>
      <c r="B77" s="147"/>
      <c r="C77" s="147"/>
      <c r="D77" s="147"/>
      <c r="E77" s="148"/>
      <c r="F77" s="147"/>
      <c r="G77" s="137"/>
      <c r="H77" s="137"/>
      <c r="I77" s="81"/>
      <c r="J77" s="81"/>
    </row>
    <row r="78" spans="1:10" ht="18.75" thickBot="1" x14ac:dyDescent="0.3">
      <c r="A78" s="46" t="s">
        <v>71</v>
      </c>
      <c r="B78" s="138"/>
      <c r="C78" s="138"/>
      <c r="D78" s="138"/>
      <c r="E78" s="138"/>
      <c r="F78" s="140"/>
      <c r="G78" s="138"/>
      <c r="H78" s="138"/>
      <c r="I78" s="138"/>
      <c r="J78" s="138"/>
    </row>
    <row r="79" spans="1:10" ht="18" x14ac:dyDescent="0.25">
      <c r="A79" s="54" t="s">
        <v>72</v>
      </c>
      <c r="B79" s="151">
        <v>2578</v>
      </c>
      <c r="C79" s="161">
        <v>5032</v>
      </c>
      <c r="D79" s="151">
        <v>576702</v>
      </c>
      <c r="E79" s="153">
        <f>D79/B79</f>
        <v>223.70131885182312</v>
      </c>
      <c r="F79" s="154">
        <f>D79</f>
        <v>576702</v>
      </c>
      <c r="G79" s="151">
        <v>1483</v>
      </c>
      <c r="H79" s="161">
        <f>C79-G79</f>
        <v>3549</v>
      </c>
      <c r="I79" s="102">
        <f>C79-J79</f>
        <v>2159</v>
      </c>
      <c r="J79" s="103">
        <v>2873</v>
      </c>
    </row>
    <row r="80" spans="1:10" ht="18" x14ac:dyDescent="0.25">
      <c r="A80" s="67" t="s">
        <v>117</v>
      </c>
      <c r="B80" s="116">
        <v>224</v>
      </c>
      <c r="C80" s="163">
        <v>473</v>
      </c>
      <c r="D80" s="116">
        <v>52365</v>
      </c>
      <c r="E80" s="156">
        <f>D80/B80</f>
        <v>233.77232142857142</v>
      </c>
      <c r="F80" s="154">
        <f>D80</f>
        <v>52365</v>
      </c>
      <c r="G80" s="111">
        <v>133</v>
      </c>
      <c r="H80" s="162">
        <f>C80-G80</f>
        <v>340</v>
      </c>
      <c r="I80" s="104">
        <f>C80-J80</f>
        <v>220</v>
      </c>
      <c r="J80" s="118">
        <v>253</v>
      </c>
    </row>
    <row r="81" spans="1:10" ht="18" x14ac:dyDescent="0.25">
      <c r="A81" s="67" t="s">
        <v>73</v>
      </c>
      <c r="B81" s="116">
        <v>6715</v>
      </c>
      <c r="C81" s="163">
        <v>13110</v>
      </c>
      <c r="D81" s="116">
        <v>1525191</v>
      </c>
      <c r="E81" s="156">
        <f t="shared" ref="E81:E82" si="52">D81/B81</f>
        <v>227.13194341027551</v>
      </c>
      <c r="F81" s="154">
        <f t="shared" ref="F81:F82" si="53">D81</f>
        <v>1525191</v>
      </c>
      <c r="G81" s="111">
        <v>4101</v>
      </c>
      <c r="H81" s="162">
        <f t="shared" ref="H81" si="54">C81-G81</f>
        <v>9009</v>
      </c>
      <c r="I81" s="104">
        <f t="shared" ref="I81" si="55">C81-J81</f>
        <v>5453</v>
      </c>
      <c r="J81" s="118">
        <v>7657</v>
      </c>
    </row>
    <row r="82" spans="1:10" ht="18" x14ac:dyDescent="0.25">
      <c r="A82" s="67" t="s">
        <v>71</v>
      </c>
      <c r="B82" s="116">
        <v>10986</v>
      </c>
      <c r="C82" s="163">
        <v>20775</v>
      </c>
      <c r="D82" s="116">
        <v>2409294</v>
      </c>
      <c r="E82" s="156">
        <f t="shared" si="52"/>
        <v>219.30584380120152</v>
      </c>
      <c r="F82" s="154">
        <f t="shared" si="53"/>
        <v>2409294</v>
      </c>
      <c r="G82" s="111">
        <v>6003</v>
      </c>
      <c r="H82" s="162">
        <f t="shared" ref="H82:H88" si="56">C82-G82</f>
        <v>14772</v>
      </c>
      <c r="I82" s="104">
        <f t="shared" ref="I82:I88" si="57">C82-J82</f>
        <v>8768</v>
      </c>
      <c r="J82" s="118">
        <v>12007</v>
      </c>
    </row>
    <row r="83" spans="1:10" ht="18" x14ac:dyDescent="0.25">
      <c r="A83" s="67" t="s">
        <v>74</v>
      </c>
      <c r="B83" s="116">
        <v>8355</v>
      </c>
      <c r="C83" s="163">
        <v>16649</v>
      </c>
      <c r="D83" s="116">
        <v>1942013</v>
      </c>
      <c r="E83" s="156">
        <f t="shared" ref="E83:E88" si="58">D83/B83</f>
        <v>232.43722321962898</v>
      </c>
      <c r="F83" s="154">
        <f t="shared" ref="F83:F88" si="59">D83</f>
        <v>1942013</v>
      </c>
      <c r="G83" s="111">
        <v>4919</v>
      </c>
      <c r="H83" s="162">
        <f t="shared" si="56"/>
        <v>11730</v>
      </c>
      <c r="I83" s="104">
        <f t="shared" si="57"/>
        <v>7223</v>
      </c>
      <c r="J83" s="118">
        <v>9426</v>
      </c>
    </row>
    <row r="84" spans="1:10" ht="18" x14ac:dyDescent="0.25">
      <c r="A84" s="67" t="s">
        <v>75</v>
      </c>
      <c r="B84" s="116">
        <v>7887</v>
      </c>
      <c r="C84" s="163">
        <v>15031</v>
      </c>
      <c r="D84" s="116">
        <v>1754700</v>
      </c>
      <c r="E84" s="156">
        <f t="shared" si="58"/>
        <v>222.48003042982123</v>
      </c>
      <c r="F84" s="154">
        <f t="shared" si="59"/>
        <v>1754700</v>
      </c>
      <c r="G84" s="111">
        <v>4231</v>
      </c>
      <c r="H84" s="162">
        <f t="shared" si="56"/>
        <v>10800</v>
      </c>
      <c r="I84" s="104">
        <f t="shared" si="57"/>
        <v>6655</v>
      </c>
      <c r="J84" s="118">
        <v>8376</v>
      </c>
    </row>
    <row r="85" spans="1:10" ht="18" x14ac:dyDescent="0.25">
      <c r="A85" s="67" t="s">
        <v>76</v>
      </c>
      <c r="B85" s="116">
        <v>2938</v>
      </c>
      <c r="C85" s="163">
        <v>5610</v>
      </c>
      <c r="D85" s="116">
        <v>643283</v>
      </c>
      <c r="E85" s="156">
        <f t="shared" si="58"/>
        <v>218.95268890401633</v>
      </c>
      <c r="F85" s="154">
        <f t="shared" si="59"/>
        <v>643283</v>
      </c>
      <c r="G85" s="111">
        <v>1403</v>
      </c>
      <c r="H85" s="162">
        <f t="shared" si="56"/>
        <v>4207</v>
      </c>
      <c r="I85" s="104">
        <f t="shared" si="57"/>
        <v>2609</v>
      </c>
      <c r="J85" s="118">
        <v>3001</v>
      </c>
    </row>
    <row r="86" spans="1:10" ht="18" x14ac:dyDescent="0.25">
      <c r="A86" s="67" t="s">
        <v>77</v>
      </c>
      <c r="B86" s="116">
        <v>5826</v>
      </c>
      <c r="C86" s="163">
        <v>11549</v>
      </c>
      <c r="D86" s="116">
        <v>1345020</v>
      </c>
      <c r="E86" s="156">
        <f t="shared" si="58"/>
        <v>230.86508753861997</v>
      </c>
      <c r="F86" s="154">
        <f t="shared" si="59"/>
        <v>1345020</v>
      </c>
      <c r="G86" s="111">
        <v>3411</v>
      </c>
      <c r="H86" s="162">
        <f t="shared" si="56"/>
        <v>8138</v>
      </c>
      <c r="I86" s="104">
        <f t="shared" si="57"/>
        <v>5047</v>
      </c>
      <c r="J86" s="118">
        <v>6502</v>
      </c>
    </row>
    <row r="87" spans="1:10" ht="18" x14ac:dyDescent="0.25">
      <c r="A87" s="67" t="s">
        <v>78</v>
      </c>
      <c r="B87" s="116">
        <v>1940</v>
      </c>
      <c r="C87" s="163">
        <v>3710</v>
      </c>
      <c r="D87" s="116">
        <v>439280</v>
      </c>
      <c r="E87" s="156">
        <f t="shared" si="58"/>
        <v>226.43298969072166</v>
      </c>
      <c r="F87" s="154">
        <f t="shared" si="59"/>
        <v>439280</v>
      </c>
      <c r="G87" s="111">
        <v>1188</v>
      </c>
      <c r="H87" s="162">
        <f t="shared" si="56"/>
        <v>2522</v>
      </c>
      <c r="I87" s="104">
        <f t="shared" si="57"/>
        <v>1661</v>
      </c>
      <c r="J87" s="118">
        <v>2049</v>
      </c>
    </row>
    <row r="88" spans="1:10" ht="18.75" thickBot="1" x14ac:dyDescent="0.3">
      <c r="A88" s="72" t="s">
        <v>79</v>
      </c>
      <c r="B88" s="157">
        <v>9355</v>
      </c>
      <c r="C88" s="164">
        <v>17409</v>
      </c>
      <c r="D88" s="157">
        <v>2017878</v>
      </c>
      <c r="E88" s="156">
        <f t="shared" si="58"/>
        <v>215.70048102618921</v>
      </c>
      <c r="F88" s="154">
        <f t="shared" si="59"/>
        <v>2017878</v>
      </c>
      <c r="G88" s="142">
        <v>4484</v>
      </c>
      <c r="H88" s="162">
        <f t="shared" si="56"/>
        <v>12925</v>
      </c>
      <c r="I88" s="104">
        <f t="shared" si="57"/>
        <v>7878</v>
      </c>
      <c r="J88" s="125">
        <v>9531</v>
      </c>
    </row>
    <row r="89" spans="1:10" ht="18.75" thickBot="1" x14ac:dyDescent="0.3">
      <c r="A89" s="84" t="s">
        <v>48</v>
      </c>
      <c r="B89" s="131">
        <f>SUM(B79:B88)</f>
        <v>56804</v>
      </c>
      <c r="C89" s="131">
        <f t="shared" ref="C89:J89" si="60">SUM(C79:C88)</f>
        <v>109348</v>
      </c>
      <c r="D89" s="131">
        <f t="shared" si="60"/>
        <v>12705726</v>
      </c>
      <c r="E89" s="89">
        <f>D89/B89</f>
        <v>223.67660728117738</v>
      </c>
      <c r="F89" s="178">
        <f t="shared" si="60"/>
        <v>12705726</v>
      </c>
      <c r="G89" s="131">
        <f t="shared" si="60"/>
        <v>31356</v>
      </c>
      <c r="H89" s="187">
        <f t="shared" si="60"/>
        <v>77992</v>
      </c>
      <c r="I89" s="89">
        <f t="shared" si="60"/>
        <v>47673</v>
      </c>
      <c r="J89" s="93">
        <f t="shared" si="60"/>
        <v>61675</v>
      </c>
    </row>
    <row r="90" spans="1:10" ht="18.75" thickBot="1" x14ac:dyDescent="0.3">
      <c r="A90" s="146"/>
      <c r="B90" s="147"/>
      <c r="C90" s="147"/>
      <c r="D90" s="147"/>
      <c r="E90" s="81"/>
      <c r="F90" s="137"/>
      <c r="G90" s="137"/>
      <c r="H90" s="137"/>
      <c r="I90" s="81"/>
      <c r="J90" s="81"/>
    </row>
    <row r="91" spans="1:10" ht="18.75" thickBot="1" x14ac:dyDescent="0.3">
      <c r="A91" s="46" t="s">
        <v>80</v>
      </c>
      <c r="B91" s="138"/>
      <c r="C91" s="138"/>
      <c r="D91" s="138"/>
      <c r="E91" s="138"/>
      <c r="F91" s="140"/>
      <c r="G91" s="138"/>
      <c r="H91" s="138"/>
      <c r="I91" s="138"/>
      <c r="J91" s="138"/>
    </row>
    <row r="92" spans="1:10" ht="18" x14ac:dyDescent="0.25">
      <c r="A92" s="54" t="s">
        <v>81</v>
      </c>
      <c r="B92" s="151">
        <v>5743</v>
      </c>
      <c r="C92" s="161">
        <v>10995</v>
      </c>
      <c r="D92" s="151">
        <v>1263133</v>
      </c>
      <c r="E92" s="153">
        <f>D92/B92</f>
        <v>219.94306111788265</v>
      </c>
      <c r="F92" s="154">
        <f>D92</f>
        <v>1263133</v>
      </c>
      <c r="G92" s="151">
        <v>2701</v>
      </c>
      <c r="H92" s="161">
        <f>C92-G92</f>
        <v>8294</v>
      </c>
      <c r="I92" s="102">
        <f>C92-J92</f>
        <v>5085</v>
      </c>
      <c r="J92" s="103">
        <v>5910</v>
      </c>
    </row>
    <row r="93" spans="1:10" ht="18" x14ac:dyDescent="0.25">
      <c r="A93" s="67" t="s">
        <v>82</v>
      </c>
      <c r="B93" s="116">
        <v>8131</v>
      </c>
      <c r="C93" s="163">
        <v>16258</v>
      </c>
      <c r="D93" s="116">
        <v>1892434</v>
      </c>
      <c r="E93" s="156">
        <f>D93/B93</f>
        <v>232.74308203173041</v>
      </c>
      <c r="F93" s="154">
        <f>D93</f>
        <v>1892434</v>
      </c>
      <c r="G93" s="111">
        <v>4349</v>
      </c>
      <c r="H93" s="162">
        <f>C93-G93</f>
        <v>11909</v>
      </c>
      <c r="I93" s="104">
        <f>C93-J93</f>
        <v>7107</v>
      </c>
      <c r="J93" s="118">
        <v>9151</v>
      </c>
    </row>
    <row r="94" spans="1:10" ht="18" x14ac:dyDescent="0.25">
      <c r="A94" s="67" t="s">
        <v>83</v>
      </c>
      <c r="B94" s="116">
        <v>4232</v>
      </c>
      <c r="C94" s="163">
        <v>8553</v>
      </c>
      <c r="D94" s="116">
        <v>1002037</v>
      </c>
      <c r="E94" s="156">
        <f t="shared" ref="E94:E96" si="61">D94/B94</f>
        <v>236.77622873345936</v>
      </c>
      <c r="F94" s="154">
        <f t="shared" ref="F94:F96" si="62">D94</f>
        <v>1002037</v>
      </c>
      <c r="G94" s="111">
        <v>2230</v>
      </c>
      <c r="H94" s="162">
        <f t="shared" ref="H94:H96" si="63">C94-G94</f>
        <v>6323</v>
      </c>
      <c r="I94" s="104">
        <f t="shared" ref="I94:I96" si="64">C94-J94</f>
        <v>3856</v>
      </c>
      <c r="J94" s="118">
        <v>4697</v>
      </c>
    </row>
    <row r="95" spans="1:10" ht="18" x14ac:dyDescent="0.25">
      <c r="A95" s="67" t="s">
        <v>84</v>
      </c>
      <c r="B95" s="116">
        <v>2742</v>
      </c>
      <c r="C95" s="163">
        <v>5036</v>
      </c>
      <c r="D95" s="116">
        <v>587288</v>
      </c>
      <c r="E95" s="156">
        <f t="shared" si="61"/>
        <v>214.18234865061999</v>
      </c>
      <c r="F95" s="154">
        <f t="shared" si="62"/>
        <v>587288</v>
      </c>
      <c r="G95" s="111">
        <v>1177</v>
      </c>
      <c r="H95" s="162">
        <f t="shared" si="63"/>
        <v>3859</v>
      </c>
      <c r="I95" s="104">
        <f t="shared" si="64"/>
        <v>2159</v>
      </c>
      <c r="J95" s="118">
        <v>2877</v>
      </c>
    </row>
    <row r="96" spans="1:10" ht="18" x14ac:dyDescent="0.25">
      <c r="A96" s="67" t="s">
        <v>85</v>
      </c>
      <c r="B96" s="116">
        <v>5461</v>
      </c>
      <c r="C96" s="163">
        <v>11083</v>
      </c>
      <c r="D96" s="116">
        <v>1292146</v>
      </c>
      <c r="E96" s="156">
        <f t="shared" si="61"/>
        <v>236.61344076176525</v>
      </c>
      <c r="F96" s="154">
        <f t="shared" si="62"/>
        <v>1292146</v>
      </c>
      <c r="G96" s="111">
        <v>2920</v>
      </c>
      <c r="H96" s="162">
        <f t="shared" si="63"/>
        <v>8163</v>
      </c>
      <c r="I96" s="104">
        <f t="shared" si="64"/>
        <v>5037</v>
      </c>
      <c r="J96" s="118">
        <v>6046</v>
      </c>
    </row>
    <row r="97" spans="1:10" ht="18" x14ac:dyDescent="0.25">
      <c r="A97" s="67" t="s">
        <v>86</v>
      </c>
      <c r="B97" s="116">
        <v>1199</v>
      </c>
      <c r="C97" s="163">
        <v>2693</v>
      </c>
      <c r="D97" s="116">
        <v>314927</v>
      </c>
      <c r="E97" s="156">
        <f t="shared" ref="E97:E100" si="65">D97/B97</f>
        <v>262.6580483736447</v>
      </c>
      <c r="F97" s="154">
        <f t="shared" ref="F97:F100" si="66">D97</f>
        <v>314927</v>
      </c>
      <c r="G97" s="111">
        <v>761</v>
      </c>
      <c r="H97" s="162">
        <f t="shared" ref="H97:H100" si="67">C97-G97</f>
        <v>1932</v>
      </c>
      <c r="I97" s="104">
        <f t="shared" ref="I97:I100" si="68">C97-J97</f>
        <v>1307</v>
      </c>
      <c r="J97" s="118">
        <v>1386</v>
      </c>
    </row>
    <row r="98" spans="1:10" ht="18" x14ac:dyDescent="0.25">
      <c r="A98" s="67" t="s">
        <v>87</v>
      </c>
      <c r="B98" s="116">
        <v>16596</v>
      </c>
      <c r="C98" s="163">
        <v>31261</v>
      </c>
      <c r="D98" s="116">
        <v>3683419</v>
      </c>
      <c r="E98" s="156">
        <f t="shared" si="65"/>
        <v>221.94619185345866</v>
      </c>
      <c r="F98" s="154">
        <f t="shared" si="66"/>
        <v>3683419</v>
      </c>
      <c r="G98" s="111">
        <v>8463</v>
      </c>
      <c r="H98" s="162">
        <f t="shared" si="67"/>
        <v>22798</v>
      </c>
      <c r="I98" s="104">
        <f t="shared" si="68"/>
        <v>13397</v>
      </c>
      <c r="J98" s="118">
        <v>17864</v>
      </c>
    </row>
    <row r="99" spans="1:10" ht="18" customHeight="1" x14ac:dyDescent="0.25">
      <c r="A99" s="169" t="s">
        <v>88</v>
      </c>
      <c r="B99" s="116">
        <v>4651</v>
      </c>
      <c r="C99" s="163">
        <v>9490</v>
      </c>
      <c r="D99" s="116">
        <v>1084865</v>
      </c>
      <c r="E99" s="156">
        <f t="shared" si="65"/>
        <v>233.25413889486131</v>
      </c>
      <c r="F99" s="154">
        <f t="shared" si="66"/>
        <v>1084865</v>
      </c>
      <c r="G99" s="111">
        <v>2633</v>
      </c>
      <c r="H99" s="162">
        <f t="shared" si="67"/>
        <v>6857</v>
      </c>
      <c r="I99" s="104">
        <f t="shared" si="68"/>
        <v>4299</v>
      </c>
      <c r="J99" s="118">
        <v>5191</v>
      </c>
    </row>
    <row r="100" spans="1:10" ht="18.75" thickBot="1" x14ac:dyDescent="0.3">
      <c r="A100" s="67" t="s">
        <v>89</v>
      </c>
      <c r="B100" s="157">
        <v>6877</v>
      </c>
      <c r="C100" s="164">
        <v>13696</v>
      </c>
      <c r="D100" s="157">
        <v>1589400</v>
      </c>
      <c r="E100" s="156">
        <f t="shared" si="65"/>
        <v>231.11822015413699</v>
      </c>
      <c r="F100" s="154">
        <f t="shared" si="66"/>
        <v>1589400</v>
      </c>
      <c r="G100" s="142">
        <v>3734</v>
      </c>
      <c r="H100" s="162">
        <f t="shared" si="67"/>
        <v>9962</v>
      </c>
      <c r="I100" s="104">
        <f t="shared" si="68"/>
        <v>6192</v>
      </c>
      <c r="J100" s="125">
        <v>7504</v>
      </c>
    </row>
    <row r="101" spans="1:10" ht="18.75" thickBot="1" x14ac:dyDescent="0.3">
      <c r="A101" s="84" t="s">
        <v>48</v>
      </c>
      <c r="B101" s="131">
        <f>SUM(B92:B100)</f>
        <v>55632</v>
      </c>
      <c r="C101" s="131">
        <f t="shared" ref="C101:J101" si="69">SUM(C92:C100)</f>
        <v>109065</v>
      </c>
      <c r="D101" s="131">
        <f t="shared" si="69"/>
        <v>12709649</v>
      </c>
      <c r="E101" s="90">
        <f>D101/B101</f>
        <v>228.4593219729652</v>
      </c>
      <c r="F101" s="132">
        <f t="shared" si="69"/>
        <v>12709649</v>
      </c>
      <c r="G101" s="132">
        <f t="shared" si="69"/>
        <v>28968</v>
      </c>
      <c r="H101" s="132">
        <f t="shared" si="69"/>
        <v>80097</v>
      </c>
      <c r="I101" s="89">
        <f t="shared" si="69"/>
        <v>48439</v>
      </c>
      <c r="J101" s="90">
        <f t="shared" si="69"/>
        <v>60626</v>
      </c>
    </row>
    <row r="102" spans="1:10" ht="18.75" thickBot="1" x14ac:dyDescent="0.3">
      <c r="A102" s="146"/>
      <c r="B102" s="147"/>
      <c r="C102" s="147"/>
      <c r="D102" s="147"/>
      <c r="E102" s="148"/>
      <c r="F102" s="147"/>
      <c r="G102" s="137"/>
      <c r="H102" s="137"/>
      <c r="I102" s="81"/>
      <c r="J102" s="81"/>
    </row>
    <row r="103" spans="1:10" ht="18.75" thickBot="1" x14ac:dyDescent="0.3">
      <c r="A103" s="96" t="s">
        <v>90</v>
      </c>
      <c r="B103" s="138"/>
      <c r="C103" s="138"/>
      <c r="D103" s="138"/>
      <c r="E103" s="138"/>
      <c r="F103" s="140"/>
      <c r="G103" s="138"/>
      <c r="H103" s="138"/>
      <c r="I103" s="138"/>
      <c r="J103" s="138"/>
    </row>
    <row r="104" spans="1:10" ht="18" x14ac:dyDescent="0.25">
      <c r="A104" s="170" t="s">
        <v>91</v>
      </c>
      <c r="B104" s="171">
        <v>4034</v>
      </c>
      <c r="C104" s="172">
        <v>9060</v>
      </c>
      <c r="D104" s="171">
        <v>1058340</v>
      </c>
      <c r="E104" s="153">
        <f>D104/B104</f>
        <v>262.35498264749629</v>
      </c>
      <c r="F104" s="154">
        <f>D104</f>
        <v>1058340</v>
      </c>
      <c r="G104" s="151">
        <v>2565</v>
      </c>
      <c r="H104" s="161">
        <f>C104-G104</f>
        <v>6495</v>
      </c>
      <c r="I104" s="102">
        <f>C104-J104</f>
        <v>4219</v>
      </c>
      <c r="J104" s="103">
        <v>4841</v>
      </c>
    </row>
    <row r="105" spans="1:10" ht="18" x14ac:dyDescent="0.25">
      <c r="A105" s="175" t="s">
        <v>92</v>
      </c>
      <c r="B105" s="116">
        <v>5660</v>
      </c>
      <c r="C105" s="117">
        <v>10898</v>
      </c>
      <c r="D105" s="116">
        <v>1259376</v>
      </c>
      <c r="E105" s="156">
        <f>D105/B105</f>
        <v>222.50459363957597</v>
      </c>
      <c r="F105" s="154">
        <f>D105</f>
        <v>1259376</v>
      </c>
      <c r="G105" s="111">
        <v>2954</v>
      </c>
      <c r="H105" s="162">
        <f>C105-G105</f>
        <v>7944</v>
      </c>
      <c r="I105" s="104">
        <f>C105-J105</f>
        <v>4935</v>
      </c>
      <c r="J105" s="118">
        <v>5963</v>
      </c>
    </row>
    <row r="106" spans="1:10" ht="18" x14ac:dyDescent="0.25">
      <c r="A106" s="175" t="s">
        <v>93</v>
      </c>
      <c r="B106" s="111">
        <v>885</v>
      </c>
      <c r="C106" s="162">
        <v>1833</v>
      </c>
      <c r="D106" s="111">
        <v>222269</v>
      </c>
      <c r="E106" s="156">
        <f t="shared" ref="E106:E108" si="70">D106/B106</f>
        <v>251.15141242937852</v>
      </c>
      <c r="F106" s="154">
        <f t="shared" ref="F106:F108" si="71">D106</f>
        <v>222269</v>
      </c>
      <c r="G106" s="111">
        <v>422</v>
      </c>
      <c r="H106" s="162">
        <f t="shared" ref="H106:H107" si="72">C106-G106</f>
        <v>1411</v>
      </c>
      <c r="I106" s="104">
        <f t="shared" ref="I106:I107" si="73">C106-J106</f>
        <v>911</v>
      </c>
      <c r="J106" s="118">
        <v>922</v>
      </c>
    </row>
    <row r="107" spans="1:10" ht="18" x14ac:dyDescent="0.25">
      <c r="A107" s="175" t="s">
        <v>94</v>
      </c>
      <c r="B107" s="116">
        <v>7742</v>
      </c>
      <c r="C107" s="163">
        <v>15723</v>
      </c>
      <c r="D107" s="116">
        <v>1820104</v>
      </c>
      <c r="E107" s="156">
        <f t="shared" si="70"/>
        <v>235.09480754327046</v>
      </c>
      <c r="F107" s="154">
        <f t="shared" si="71"/>
        <v>1820104</v>
      </c>
      <c r="G107" s="111">
        <v>4451</v>
      </c>
      <c r="H107" s="162">
        <f t="shared" si="72"/>
        <v>11272</v>
      </c>
      <c r="I107" s="104">
        <f t="shared" si="73"/>
        <v>7039</v>
      </c>
      <c r="J107" s="118">
        <v>8684</v>
      </c>
    </row>
    <row r="108" spans="1:10" ht="18" x14ac:dyDescent="0.25">
      <c r="A108" s="67" t="s">
        <v>95</v>
      </c>
      <c r="B108" s="116">
        <v>4886</v>
      </c>
      <c r="C108" s="163">
        <v>10142</v>
      </c>
      <c r="D108" s="116">
        <v>1186062</v>
      </c>
      <c r="E108" s="156">
        <f t="shared" si="70"/>
        <v>242.74703233729022</v>
      </c>
      <c r="F108" s="154">
        <f t="shared" si="71"/>
        <v>1186062</v>
      </c>
      <c r="G108" s="111">
        <v>2916</v>
      </c>
      <c r="H108" s="162">
        <f t="shared" ref="H108:H117" si="74">C108-G108</f>
        <v>7226</v>
      </c>
      <c r="I108" s="104">
        <f t="shared" ref="I108:I117" si="75">C108-J108</f>
        <v>4570</v>
      </c>
      <c r="J108" s="118">
        <v>5572</v>
      </c>
    </row>
    <row r="109" spans="1:10" ht="18" x14ac:dyDescent="0.25">
      <c r="A109" s="67" t="s">
        <v>96</v>
      </c>
      <c r="B109" s="116">
        <v>3707</v>
      </c>
      <c r="C109" s="163">
        <v>8020</v>
      </c>
      <c r="D109" s="116">
        <v>940598</v>
      </c>
      <c r="E109" s="156">
        <f t="shared" ref="E109:E117" si="76">D109/B109</f>
        <v>253.7356352845967</v>
      </c>
      <c r="F109" s="154">
        <f t="shared" ref="F109:F117" si="77">D109</f>
        <v>940598</v>
      </c>
      <c r="G109" s="111">
        <v>2268</v>
      </c>
      <c r="H109" s="162">
        <f t="shared" si="74"/>
        <v>5752</v>
      </c>
      <c r="I109" s="104">
        <f t="shared" si="75"/>
        <v>3869</v>
      </c>
      <c r="J109" s="118">
        <v>4151</v>
      </c>
    </row>
    <row r="110" spans="1:10" ht="18" x14ac:dyDescent="0.25">
      <c r="A110" s="67" t="s">
        <v>97</v>
      </c>
      <c r="B110" s="116">
        <v>9022</v>
      </c>
      <c r="C110" s="163">
        <v>18980</v>
      </c>
      <c r="D110" s="116">
        <v>2182512</v>
      </c>
      <c r="E110" s="156">
        <f t="shared" si="76"/>
        <v>241.90999778319664</v>
      </c>
      <c r="F110" s="154">
        <f t="shared" si="77"/>
        <v>2182512</v>
      </c>
      <c r="G110" s="111">
        <v>5360</v>
      </c>
      <c r="H110" s="162">
        <f t="shared" si="74"/>
        <v>13620</v>
      </c>
      <c r="I110" s="104">
        <f t="shared" si="75"/>
        <v>8396</v>
      </c>
      <c r="J110" s="118">
        <v>10584</v>
      </c>
    </row>
    <row r="111" spans="1:10" ht="18" x14ac:dyDescent="0.25">
      <c r="A111" s="67" t="s">
        <v>98</v>
      </c>
      <c r="B111" s="116">
        <v>5927</v>
      </c>
      <c r="C111" s="163">
        <v>12585</v>
      </c>
      <c r="D111" s="116">
        <v>1447761</v>
      </c>
      <c r="E111" s="156">
        <f t="shared" si="76"/>
        <v>244.26539564703899</v>
      </c>
      <c r="F111" s="154">
        <f t="shared" si="77"/>
        <v>1447761</v>
      </c>
      <c r="G111" s="111">
        <v>3413</v>
      </c>
      <c r="H111" s="162">
        <f t="shared" si="74"/>
        <v>9172</v>
      </c>
      <c r="I111" s="104">
        <f t="shared" si="75"/>
        <v>6074</v>
      </c>
      <c r="J111" s="118">
        <v>6511</v>
      </c>
    </row>
    <row r="112" spans="1:10" ht="18" x14ac:dyDescent="0.25">
      <c r="A112" s="67" t="s">
        <v>99</v>
      </c>
      <c r="B112" s="116">
        <v>5412</v>
      </c>
      <c r="C112" s="163">
        <v>11629</v>
      </c>
      <c r="D112" s="116">
        <v>1340834</v>
      </c>
      <c r="E112" s="156">
        <f t="shared" si="76"/>
        <v>247.7520325203252</v>
      </c>
      <c r="F112" s="154">
        <f t="shared" si="77"/>
        <v>1340834</v>
      </c>
      <c r="G112" s="111">
        <v>3624</v>
      </c>
      <c r="H112" s="162">
        <f t="shared" si="74"/>
        <v>8005</v>
      </c>
      <c r="I112" s="104">
        <f t="shared" si="75"/>
        <v>5253</v>
      </c>
      <c r="J112" s="118">
        <v>6376</v>
      </c>
    </row>
    <row r="113" spans="1:10" ht="18" x14ac:dyDescent="0.25">
      <c r="A113" s="67" t="s">
        <v>100</v>
      </c>
      <c r="B113" s="116">
        <v>7827</v>
      </c>
      <c r="C113" s="163">
        <v>15079</v>
      </c>
      <c r="D113" s="116">
        <v>1769569</v>
      </c>
      <c r="E113" s="156">
        <f t="shared" si="76"/>
        <v>226.08521783569694</v>
      </c>
      <c r="F113" s="154">
        <f t="shared" si="77"/>
        <v>1769569</v>
      </c>
      <c r="G113" s="111">
        <v>4501</v>
      </c>
      <c r="H113" s="162">
        <f t="shared" si="74"/>
        <v>10578</v>
      </c>
      <c r="I113" s="104">
        <f t="shared" si="75"/>
        <v>6320</v>
      </c>
      <c r="J113" s="118">
        <v>8759</v>
      </c>
    </row>
    <row r="114" spans="1:10" ht="18" x14ac:dyDescent="0.25">
      <c r="A114" s="67" t="s">
        <v>101</v>
      </c>
      <c r="B114" s="116">
        <v>8896</v>
      </c>
      <c r="C114" s="163">
        <v>19097</v>
      </c>
      <c r="D114" s="116">
        <v>2204978</v>
      </c>
      <c r="E114" s="156">
        <f t="shared" si="76"/>
        <v>247.8617356115108</v>
      </c>
      <c r="F114" s="154">
        <f t="shared" si="77"/>
        <v>2204978</v>
      </c>
      <c r="G114" s="111">
        <v>5926</v>
      </c>
      <c r="H114" s="162">
        <f t="shared" si="74"/>
        <v>13171</v>
      </c>
      <c r="I114" s="104">
        <f t="shared" si="75"/>
        <v>8289</v>
      </c>
      <c r="J114" s="118">
        <v>10808</v>
      </c>
    </row>
    <row r="115" spans="1:10" ht="18" x14ac:dyDescent="0.25">
      <c r="A115" s="67" t="s">
        <v>102</v>
      </c>
      <c r="B115" s="116">
        <v>16886</v>
      </c>
      <c r="C115" s="163">
        <v>34387</v>
      </c>
      <c r="D115" s="116">
        <v>4046923</v>
      </c>
      <c r="E115" s="156">
        <f t="shared" si="76"/>
        <v>239.66143550870544</v>
      </c>
      <c r="F115" s="154">
        <f t="shared" si="77"/>
        <v>4046923</v>
      </c>
      <c r="G115" s="111">
        <v>10455</v>
      </c>
      <c r="H115" s="162">
        <f t="shared" si="74"/>
        <v>23932</v>
      </c>
      <c r="I115" s="104">
        <f t="shared" si="75"/>
        <v>14863</v>
      </c>
      <c r="J115" s="118">
        <v>19524</v>
      </c>
    </row>
    <row r="116" spans="1:10" ht="18" x14ac:dyDescent="0.25">
      <c r="A116" s="67" t="s">
        <v>103</v>
      </c>
      <c r="B116" s="116">
        <v>5761</v>
      </c>
      <c r="C116" s="163">
        <v>12334</v>
      </c>
      <c r="D116" s="116">
        <v>1434034</v>
      </c>
      <c r="E116" s="156">
        <f t="shared" si="76"/>
        <v>248.92102065613608</v>
      </c>
      <c r="F116" s="154">
        <f t="shared" si="77"/>
        <v>1434034</v>
      </c>
      <c r="G116" s="111">
        <v>3443</v>
      </c>
      <c r="H116" s="162">
        <f t="shared" si="74"/>
        <v>8891</v>
      </c>
      <c r="I116" s="104">
        <f t="shared" si="75"/>
        <v>5645</v>
      </c>
      <c r="J116" s="118">
        <v>6689</v>
      </c>
    </row>
    <row r="117" spans="1:10" ht="18.75" thickBot="1" x14ac:dyDescent="0.3">
      <c r="A117" s="67" t="s">
        <v>104</v>
      </c>
      <c r="B117" s="157">
        <v>8736</v>
      </c>
      <c r="C117" s="164">
        <v>17406</v>
      </c>
      <c r="D117" s="157">
        <v>2031376</v>
      </c>
      <c r="E117" s="156">
        <f t="shared" si="76"/>
        <v>232.52930402930403</v>
      </c>
      <c r="F117" s="154">
        <f t="shared" si="77"/>
        <v>2031376</v>
      </c>
      <c r="G117" s="142">
        <v>4488</v>
      </c>
      <c r="H117" s="162">
        <f t="shared" si="74"/>
        <v>12918</v>
      </c>
      <c r="I117" s="104">
        <f t="shared" si="75"/>
        <v>7835</v>
      </c>
      <c r="J117" s="125">
        <v>9571</v>
      </c>
    </row>
    <row r="118" spans="1:10" ht="18.75" thickBot="1" x14ac:dyDescent="0.3">
      <c r="A118" s="84" t="s">
        <v>48</v>
      </c>
      <c r="B118" s="131">
        <f>SUM(B104:B117)</f>
        <v>95381</v>
      </c>
      <c r="C118" s="131">
        <f t="shared" ref="C118:J118" si="78">SUM(C104:C117)</f>
        <v>197173</v>
      </c>
      <c r="D118" s="131">
        <f t="shared" si="78"/>
        <v>22944736</v>
      </c>
      <c r="E118" s="90">
        <f>D118/B118</f>
        <v>240.55876956626582</v>
      </c>
      <c r="F118" s="132">
        <f t="shared" si="78"/>
        <v>22944736</v>
      </c>
      <c r="G118" s="132">
        <f t="shared" si="78"/>
        <v>56786</v>
      </c>
      <c r="H118" s="132">
        <f t="shared" si="78"/>
        <v>140387</v>
      </c>
      <c r="I118" s="89">
        <f t="shared" si="78"/>
        <v>88218</v>
      </c>
      <c r="J118" s="90">
        <f t="shared" si="78"/>
        <v>108955</v>
      </c>
    </row>
    <row r="119" spans="1:10" ht="18.75" thickBot="1" x14ac:dyDescent="0.3">
      <c r="A119" s="146"/>
      <c r="B119" s="147"/>
      <c r="C119" s="147"/>
      <c r="D119" s="147"/>
      <c r="E119" s="148"/>
      <c r="F119" s="147"/>
      <c r="G119" s="137"/>
      <c r="H119" s="137"/>
      <c r="I119" s="81"/>
      <c r="J119" s="81"/>
    </row>
    <row r="120" spans="1:10" ht="18.75" thickBot="1" x14ac:dyDescent="0.3">
      <c r="A120" s="46" t="s">
        <v>105</v>
      </c>
      <c r="B120" s="139"/>
      <c r="C120" s="138"/>
      <c r="D120" s="138"/>
      <c r="E120" s="138"/>
      <c r="F120" s="138"/>
      <c r="G120" s="139"/>
      <c r="H120" s="140"/>
      <c r="I120" s="138"/>
      <c r="J120" s="138"/>
    </row>
    <row r="121" spans="1:10" ht="18" x14ac:dyDescent="0.25">
      <c r="A121" s="54" t="s">
        <v>106</v>
      </c>
      <c r="B121" s="151">
        <v>1759</v>
      </c>
      <c r="C121" s="176">
        <v>3724</v>
      </c>
      <c r="D121" s="176">
        <v>437519</v>
      </c>
      <c r="E121" s="153">
        <f>D121/B121</f>
        <v>248.7316657191586</v>
      </c>
      <c r="F121" s="154">
        <f>D121</f>
        <v>437519</v>
      </c>
      <c r="G121" s="151">
        <v>1387</v>
      </c>
      <c r="H121" s="162">
        <f>C121-G121</f>
        <v>2337</v>
      </c>
      <c r="I121" s="348">
        <f>C121-J121</f>
        <v>1576</v>
      </c>
      <c r="J121" s="103">
        <v>2148</v>
      </c>
    </row>
    <row r="122" spans="1:10" ht="18" x14ac:dyDescent="0.25">
      <c r="A122" s="67" t="s">
        <v>107</v>
      </c>
      <c r="B122" s="111">
        <v>9578</v>
      </c>
      <c r="C122" s="162">
        <v>18188</v>
      </c>
      <c r="D122" s="111">
        <v>2128337</v>
      </c>
      <c r="E122" s="156">
        <f>D122/B122</f>
        <v>222.21100438504908</v>
      </c>
      <c r="F122" s="154">
        <f>D122</f>
        <v>2128337</v>
      </c>
      <c r="G122" s="111">
        <v>5550</v>
      </c>
      <c r="H122" s="162">
        <f>C122-G122</f>
        <v>12638</v>
      </c>
      <c r="I122" s="119">
        <f>C122-J122</f>
        <v>7582</v>
      </c>
      <c r="J122" s="118">
        <v>10606</v>
      </c>
    </row>
    <row r="123" spans="1:10" ht="18" x14ac:dyDescent="0.25">
      <c r="A123" s="67" t="s">
        <v>108</v>
      </c>
      <c r="B123" s="116">
        <v>1539</v>
      </c>
      <c r="C123" s="163">
        <v>2972</v>
      </c>
      <c r="D123" s="116">
        <v>344953</v>
      </c>
      <c r="E123" s="156">
        <f t="shared" ref="E123:E125" si="79">D123/B123</f>
        <v>224.14100064977259</v>
      </c>
      <c r="F123" s="154">
        <f t="shared" ref="F123:F125" si="80">D123</f>
        <v>344953</v>
      </c>
      <c r="G123" s="111">
        <v>915</v>
      </c>
      <c r="H123" s="162">
        <f t="shared" ref="H123:H125" si="81">C123-G123</f>
        <v>2057</v>
      </c>
      <c r="I123" s="119">
        <f t="shared" ref="I123:I125" si="82">C123-J123</f>
        <v>1232</v>
      </c>
      <c r="J123" s="118">
        <v>1740</v>
      </c>
    </row>
    <row r="124" spans="1:10" ht="18" x14ac:dyDescent="0.25">
      <c r="A124" s="67" t="s">
        <v>109</v>
      </c>
      <c r="B124" s="116">
        <v>8426</v>
      </c>
      <c r="C124" s="163">
        <v>14198</v>
      </c>
      <c r="D124" s="116">
        <v>1671002</v>
      </c>
      <c r="E124" s="156">
        <f t="shared" si="79"/>
        <v>198.31497745074768</v>
      </c>
      <c r="F124" s="154">
        <f t="shared" si="80"/>
        <v>1671002</v>
      </c>
      <c r="G124" s="111">
        <v>3907</v>
      </c>
      <c r="H124" s="162">
        <f t="shared" si="81"/>
        <v>10291</v>
      </c>
      <c r="I124" s="119">
        <f t="shared" si="82"/>
        <v>5854</v>
      </c>
      <c r="J124" s="118">
        <v>8344</v>
      </c>
    </row>
    <row r="125" spans="1:10" ht="18" x14ac:dyDescent="0.25">
      <c r="A125" s="67" t="s">
        <v>110</v>
      </c>
      <c r="B125" s="116">
        <v>11180</v>
      </c>
      <c r="C125" s="163">
        <v>22755</v>
      </c>
      <c r="D125" s="116">
        <v>2653657</v>
      </c>
      <c r="E125" s="156">
        <f t="shared" si="79"/>
        <v>237.35751341681575</v>
      </c>
      <c r="F125" s="154">
        <f t="shared" si="80"/>
        <v>2653657</v>
      </c>
      <c r="G125" s="111">
        <v>8007</v>
      </c>
      <c r="H125" s="162">
        <f t="shared" si="81"/>
        <v>14748</v>
      </c>
      <c r="I125" s="119">
        <f t="shared" si="82"/>
        <v>8889</v>
      </c>
      <c r="J125" s="118">
        <v>13866</v>
      </c>
    </row>
    <row r="126" spans="1:10" ht="18" x14ac:dyDescent="0.25">
      <c r="A126" s="67" t="s">
        <v>111</v>
      </c>
      <c r="B126" s="116">
        <v>9641</v>
      </c>
      <c r="C126" s="163">
        <v>19068</v>
      </c>
      <c r="D126" s="116">
        <v>2203856</v>
      </c>
      <c r="E126" s="156">
        <f t="shared" ref="E126:E128" si="83">D126/B126</f>
        <v>228.5920547661031</v>
      </c>
      <c r="F126" s="154">
        <f t="shared" ref="F126:F128" si="84">D126</f>
        <v>2203856</v>
      </c>
      <c r="G126" s="111">
        <v>6774</v>
      </c>
      <c r="H126" s="162">
        <f t="shared" ref="H126:H128" si="85">C126-G126</f>
        <v>12294</v>
      </c>
      <c r="I126" s="119">
        <f t="shared" ref="I126:I128" si="86">C126-J126</f>
        <v>7316</v>
      </c>
      <c r="J126" s="118">
        <v>11752</v>
      </c>
    </row>
    <row r="127" spans="1:10" ht="18" x14ac:dyDescent="0.25">
      <c r="A127" s="67" t="s">
        <v>112</v>
      </c>
      <c r="B127" s="116">
        <v>7760</v>
      </c>
      <c r="C127" s="163">
        <v>15855</v>
      </c>
      <c r="D127" s="116">
        <v>1860921</v>
      </c>
      <c r="E127" s="156">
        <f t="shared" si="83"/>
        <v>239.80940721649483</v>
      </c>
      <c r="F127" s="154">
        <f t="shared" si="84"/>
        <v>1860921</v>
      </c>
      <c r="G127" s="111">
        <v>5701</v>
      </c>
      <c r="H127" s="162">
        <f t="shared" si="85"/>
        <v>10154</v>
      </c>
      <c r="I127" s="119">
        <f t="shared" si="86"/>
        <v>6276</v>
      </c>
      <c r="J127" s="118">
        <v>9579</v>
      </c>
    </row>
    <row r="128" spans="1:10" ht="19.5" customHeight="1" thickBot="1" x14ac:dyDescent="0.3">
      <c r="A128" s="169" t="s">
        <v>113</v>
      </c>
      <c r="B128" s="157">
        <v>14432</v>
      </c>
      <c r="C128" s="164">
        <v>27183</v>
      </c>
      <c r="D128" s="157">
        <v>3170505</v>
      </c>
      <c r="E128" s="156">
        <f t="shared" si="83"/>
        <v>219.6857677383592</v>
      </c>
      <c r="F128" s="154">
        <f t="shared" si="84"/>
        <v>3170505</v>
      </c>
      <c r="G128" s="142">
        <v>9135</v>
      </c>
      <c r="H128" s="162">
        <f t="shared" si="85"/>
        <v>18048</v>
      </c>
      <c r="I128" s="119">
        <f t="shared" si="86"/>
        <v>10714</v>
      </c>
      <c r="J128" s="125">
        <v>16469</v>
      </c>
    </row>
    <row r="129" spans="1:10" ht="18.75" thickBot="1" x14ac:dyDescent="0.3">
      <c r="A129" s="84" t="s">
        <v>48</v>
      </c>
      <c r="B129" s="131">
        <f t="shared" ref="B129:J129" si="87">SUM(B121:B128)</f>
        <v>64315</v>
      </c>
      <c r="C129" s="131">
        <f t="shared" si="87"/>
        <v>123943</v>
      </c>
      <c r="D129" s="131">
        <f t="shared" si="87"/>
        <v>14470750</v>
      </c>
      <c r="E129" s="90">
        <f>D129/B129</f>
        <v>224.99805644095468</v>
      </c>
      <c r="F129" s="132">
        <f t="shared" si="87"/>
        <v>14470750</v>
      </c>
      <c r="G129" s="132">
        <f t="shared" si="87"/>
        <v>41376</v>
      </c>
      <c r="H129" s="132">
        <f t="shared" si="87"/>
        <v>82567</v>
      </c>
      <c r="I129" s="89">
        <f t="shared" si="87"/>
        <v>49439</v>
      </c>
      <c r="J129" s="90">
        <f t="shared" si="87"/>
        <v>74504</v>
      </c>
    </row>
    <row r="130" spans="1:10" ht="18.75" thickBot="1" x14ac:dyDescent="0.3">
      <c r="A130" s="146"/>
      <c r="B130" s="147"/>
      <c r="C130" s="147"/>
      <c r="D130" s="147"/>
      <c r="E130" s="148"/>
      <c r="F130" s="147"/>
      <c r="G130" s="137"/>
      <c r="H130" s="137"/>
      <c r="I130" s="81"/>
      <c r="J130" s="81"/>
    </row>
    <row r="131" spans="1:10" ht="18.75" thickBot="1" x14ac:dyDescent="0.3">
      <c r="A131" s="177" t="s">
        <v>114</v>
      </c>
      <c r="B131" s="133">
        <f t="shared" ref="B131:I131" si="88">SUM(B129+B118+B101+B89+B76+B67+B57+B47+B32+B16)</f>
        <v>669059</v>
      </c>
      <c r="C131" s="133">
        <f t="shared" si="88"/>
        <v>1321565</v>
      </c>
      <c r="D131" s="133">
        <f t="shared" si="88"/>
        <v>153630768</v>
      </c>
      <c r="E131" s="133">
        <f t="shared" si="88"/>
        <v>8957.7074806537421</v>
      </c>
      <c r="F131" s="132">
        <f t="shared" si="88"/>
        <v>153630768</v>
      </c>
      <c r="G131" s="132">
        <f t="shared" si="88"/>
        <v>382532</v>
      </c>
      <c r="H131" s="132">
        <f t="shared" si="88"/>
        <v>939033</v>
      </c>
      <c r="I131" s="131">
        <f t="shared" ca="1" si="88"/>
        <v>646288</v>
      </c>
      <c r="J131" s="178">
        <f>D131/B131</f>
        <v>229.62215290430291</v>
      </c>
    </row>
    <row r="134" spans="1:10" ht="59.25" customHeight="1" x14ac:dyDescent="0.2">
      <c r="B134" s="180"/>
    </row>
    <row r="135" spans="1:10" x14ac:dyDescent="0.2">
      <c r="B135" s="207"/>
      <c r="C135" s="207"/>
      <c r="D135" s="207"/>
    </row>
  </sheetData>
  <mergeCells count="5">
    <mergeCell ref="C3:F3"/>
    <mergeCell ref="C2:F2"/>
    <mergeCell ref="C1:F1"/>
    <mergeCell ref="C4:F4"/>
    <mergeCell ref="C5:F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48"/>
  <sheetViews>
    <sheetView workbookViewId="0">
      <pane xSplit="2" ySplit="7" topLeftCell="C16" activePane="bottomRight" state="frozen"/>
      <selection pane="topRight" activeCell="C1" sqref="C1"/>
      <selection pane="bottomLeft" activeCell="A7" sqref="A7"/>
      <selection pane="bottomRight" activeCell="O20" sqref="O20"/>
    </sheetView>
  </sheetViews>
  <sheetFormatPr defaultRowHeight="15.75" x14ac:dyDescent="0.25"/>
  <cols>
    <col min="1" max="1" width="18.7109375" style="33" bestFit="1" customWidth="1"/>
    <col min="2" max="2" width="11.5703125" style="33" bestFit="1" customWidth="1"/>
    <col min="3" max="3" width="15.85546875" style="33" customWidth="1"/>
    <col min="4" max="4" width="16.42578125" style="33" customWidth="1"/>
    <col min="5" max="5" width="15.7109375" style="33" customWidth="1"/>
    <col min="6" max="6" width="15.5703125" style="33" customWidth="1"/>
    <col min="7" max="8" width="11.5703125" style="33" bestFit="1" customWidth="1"/>
    <col min="9" max="9" width="13.5703125" style="353" bestFit="1" customWidth="1"/>
    <col min="10" max="10" width="12" style="33" customWidth="1"/>
    <col min="11" max="247" width="9.140625" style="33"/>
    <col min="248" max="248" width="18.7109375" style="33" bestFit="1" customWidth="1"/>
    <col min="249" max="249" width="9.140625" style="33"/>
    <col min="250" max="250" width="10.28515625" style="33" customWidth="1"/>
    <col min="251" max="251" width="12.7109375" style="33" bestFit="1" customWidth="1"/>
    <col min="252" max="252" width="10.85546875" style="33" customWidth="1"/>
    <col min="253" max="253" width="19.140625" style="33" bestFit="1" customWidth="1"/>
    <col min="254" max="254" width="9.140625" style="33"/>
    <col min="255" max="255" width="9.42578125" style="33" customWidth="1"/>
    <col min="256" max="256" width="11.140625" style="33" customWidth="1"/>
    <col min="257" max="257" width="10.42578125" style="33" bestFit="1" customWidth="1"/>
    <col min="258" max="258" width="19.140625" style="33" bestFit="1" customWidth="1"/>
    <col min="259" max="259" width="9.140625" style="33"/>
    <col min="260" max="260" width="9.5703125" style="33" customWidth="1"/>
    <col min="261" max="261" width="9.140625" style="33"/>
    <col min="262" max="262" width="10.42578125" style="33" bestFit="1" customWidth="1"/>
    <col min="263" max="503" width="9.140625" style="33"/>
    <col min="504" max="504" width="18.7109375" style="33" bestFit="1" customWidth="1"/>
    <col min="505" max="505" width="9.140625" style="33"/>
    <col min="506" max="506" width="10.28515625" style="33" customWidth="1"/>
    <col min="507" max="507" width="12.7109375" style="33" bestFit="1" customWidth="1"/>
    <col min="508" max="508" width="10.85546875" style="33" customWidth="1"/>
    <col min="509" max="509" width="19.140625" style="33" bestFit="1" customWidth="1"/>
    <col min="510" max="510" width="9.140625" style="33"/>
    <col min="511" max="511" width="9.42578125" style="33" customWidth="1"/>
    <col min="512" max="512" width="11.140625" style="33" customWidth="1"/>
    <col min="513" max="513" width="10.42578125" style="33" bestFit="1" customWidth="1"/>
    <col min="514" max="514" width="19.140625" style="33" bestFit="1" customWidth="1"/>
    <col min="515" max="515" width="9.140625" style="33"/>
    <col min="516" max="516" width="9.5703125" style="33" customWidth="1"/>
    <col min="517" max="517" width="9.140625" style="33"/>
    <col min="518" max="518" width="10.42578125" style="33" bestFit="1" customWidth="1"/>
    <col min="519" max="759" width="9.140625" style="33"/>
    <col min="760" max="760" width="18.7109375" style="33" bestFit="1" customWidth="1"/>
    <col min="761" max="761" width="9.140625" style="33"/>
    <col min="762" max="762" width="10.28515625" style="33" customWidth="1"/>
    <col min="763" max="763" width="12.7109375" style="33" bestFit="1" customWidth="1"/>
    <col min="764" max="764" width="10.85546875" style="33" customWidth="1"/>
    <col min="765" max="765" width="19.140625" style="33" bestFit="1" customWidth="1"/>
    <col min="766" max="766" width="9.140625" style="33"/>
    <col min="767" max="767" width="9.42578125" style="33" customWidth="1"/>
    <col min="768" max="768" width="11.140625" style="33" customWidth="1"/>
    <col min="769" max="769" width="10.42578125" style="33" bestFit="1" customWidth="1"/>
    <col min="770" max="770" width="19.140625" style="33" bestFit="1" customWidth="1"/>
    <col min="771" max="771" width="9.140625" style="33"/>
    <col min="772" max="772" width="9.5703125" style="33" customWidth="1"/>
    <col min="773" max="773" width="9.140625" style="33"/>
    <col min="774" max="774" width="10.42578125" style="33" bestFit="1" customWidth="1"/>
    <col min="775" max="1015" width="9.140625" style="33"/>
    <col min="1016" max="1016" width="18.7109375" style="33" bestFit="1" customWidth="1"/>
    <col min="1017" max="1017" width="9.140625" style="33"/>
    <col min="1018" max="1018" width="10.28515625" style="33" customWidth="1"/>
    <col min="1019" max="1019" width="12.7109375" style="33" bestFit="1" customWidth="1"/>
    <col min="1020" max="1020" width="10.85546875" style="33" customWidth="1"/>
    <col min="1021" max="1021" width="19.140625" style="33" bestFit="1" customWidth="1"/>
    <col min="1022" max="1022" width="9.140625" style="33"/>
    <col min="1023" max="1023" width="9.42578125" style="33" customWidth="1"/>
    <col min="1024" max="1024" width="11.140625" style="33" customWidth="1"/>
    <col min="1025" max="1025" width="10.42578125" style="33" bestFit="1" customWidth="1"/>
    <col min="1026" max="1026" width="19.140625" style="33" bestFit="1" customWidth="1"/>
    <col min="1027" max="1027" width="9.140625" style="33"/>
    <col min="1028" max="1028" width="9.5703125" style="33" customWidth="1"/>
    <col min="1029" max="1029" width="9.140625" style="33"/>
    <col min="1030" max="1030" width="10.42578125" style="33" bestFit="1" customWidth="1"/>
    <col min="1031" max="1271" width="9.140625" style="33"/>
    <col min="1272" max="1272" width="18.7109375" style="33" bestFit="1" customWidth="1"/>
    <col min="1273" max="1273" width="9.140625" style="33"/>
    <col min="1274" max="1274" width="10.28515625" style="33" customWidth="1"/>
    <col min="1275" max="1275" width="12.7109375" style="33" bestFit="1" customWidth="1"/>
    <col min="1276" max="1276" width="10.85546875" style="33" customWidth="1"/>
    <col min="1277" max="1277" width="19.140625" style="33" bestFit="1" customWidth="1"/>
    <col min="1278" max="1278" width="9.140625" style="33"/>
    <col min="1279" max="1279" width="9.42578125" style="33" customWidth="1"/>
    <col min="1280" max="1280" width="11.140625" style="33" customWidth="1"/>
    <col min="1281" max="1281" width="10.42578125" style="33" bestFit="1" customWidth="1"/>
    <col min="1282" max="1282" width="19.140625" style="33" bestFit="1" customWidth="1"/>
    <col min="1283" max="1283" width="9.140625" style="33"/>
    <col min="1284" max="1284" width="9.5703125" style="33" customWidth="1"/>
    <col min="1285" max="1285" width="9.140625" style="33"/>
    <col min="1286" max="1286" width="10.42578125" style="33" bestFit="1" customWidth="1"/>
    <col min="1287" max="1527" width="9.140625" style="33"/>
    <col min="1528" max="1528" width="18.7109375" style="33" bestFit="1" customWidth="1"/>
    <col min="1529" max="1529" width="9.140625" style="33"/>
    <col min="1530" max="1530" width="10.28515625" style="33" customWidth="1"/>
    <col min="1531" max="1531" width="12.7109375" style="33" bestFit="1" customWidth="1"/>
    <col min="1532" max="1532" width="10.85546875" style="33" customWidth="1"/>
    <col min="1533" max="1533" width="19.140625" style="33" bestFit="1" customWidth="1"/>
    <col min="1534" max="1534" width="9.140625" style="33"/>
    <col min="1535" max="1535" width="9.42578125" style="33" customWidth="1"/>
    <col min="1536" max="1536" width="11.140625" style="33" customWidth="1"/>
    <col min="1537" max="1537" width="10.42578125" style="33" bestFit="1" customWidth="1"/>
    <col min="1538" max="1538" width="19.140625" style="33" bestFit="1" customWidth="1"/>
    <col min="1539" max="1539" width="9.140625" style="33"/>
    <col min="1540" max="1540" width="9.5703125" style="33" customWidth="1"/>
    <col min="1541" max="1541" width="9.140625" style="33"/>
    <col min="1542" max="1542" width="10.42578125" style="33" bestFit="1" customWidth="1"/>
    <col min="1543" max="1783" width="9.140625" style="33"/>
    <col min="1784" max="1784" width="18.7109375" style="33" bestFit="1" customWidth="1"/>
    <col min="1785" max="1785" width="9.140625" style="33"/>
    <col min="1786" max="1786" width="10.28515625" style="33" customWidth="1"/>
    <col min="1787" max="1787" width="12.7109375" style="33" bestFit="1" customWidth="1"/>
    <col min="1788" max="1788" width="10.85546875" style="33" customWidth="1"/>
    <col min="1789" max="1789" width="19.140625" style="33" bestFit="1" customWidth="1"/>
    <col min="1790" max="1790" width="9.140625" style="33"/>
    <col min="1791" max="1791" width="9.42578125" style="33" customWidth="1"/>
    <col min="1792" max="1792" width="11.140625" style="33" customWidth="1"/>
    <col min="1793" max="1793" width="10.42578125" style="33" bestFit="1" customWidth="1"/>
    <col min="1794" max="1794" width="19.140625" style="33" bestFit="1" customWidth="1"/>
    <col min="1795" max="1795" width="9.140625" style="33"/>
    <col min="1796" max="1796" width="9.5703125" style="33" customWidth="1"/>
    <col min="1797" max="1797" width="9.140625" style="33"/>
    <col min="1798" max="1798" width="10.42578125" style="33" bestFit="1" customWidth="1"/>
    <col min="1799" max="2039" width="9.140625" style="33"/>
    <col min="2040" max="2040" width="18.7109375" style="33" bestFit="1" customWidth="1"/>
    <col min="2041" max="2041" width="9.140625" style="33"/>
    <col min="2042" max="2042" width="10.28515625" style="33" customWidth="1"/>
    <col min="2043" max="2043" width="12.7109375" style="33" bestFit="1" customWidth="1"/>
    <col min="2044" max="2044" width="10.85546875" style="33" customWidth="1"/>
    <col min="2045" max="2045" width="19.140625" style="33" bestFit="1" customWidth="1"/>
    <col min="2046" max="2046" width="9.140625" style="33"/>
    <col min="2047" max="2047" width="9.42578125" style="33" customWidth="1"/>
    <col min="2048" max="2048" width="11.140625" style="33" customWidth="1"/>
    <col min="2049" max="2049" width="10.42578125" style="33" bestFit="1" customWidth="1"/>
    <col min="2050" max="2050" width="19.140625" style="33" bestFit="1" customWidth="1"/>
    <col min="2051" max="2051" width="9.140625" style="33"/>
    <col min="2052" max="2052" width="9.5703125" style="33" customWidth="1"/>
    <col min="2053" max="2053" width="9.140625" style="33"/>
    <col min="2054" max="2054" width="10.42578125" style="33" bestFit="1" customWidth="1"/>
    <col min="2055" max="2295" width="9.140625" style="33"/>
    <col min="2296" max="2296" width="18.7109375" style="33" bestFit="1" customWidth="1"/>
    <col min="2297" max="2297" width="9.140625" style="33"/>
    <col min="2298" max="2298" width="10.28515625" style="33" customWidth="1"/>
    <col min="2299" max="2299" width="12.7109375" style="33" bestFit="1" customWidth="1"/>
    <col min="2300" max="2300" width="10.85546875" style="33" customWidth="1"/>
    <col min="2301" max="2301" width="19.140625" style="33" bestFit="1" customWidth="1"/>
    <col min="2302" max="2302" width="9.140625" style="33"/>
    <col min="2303" max="2303" width="9.42578125" style="33" customWidth="1"/>
    <col min="2304" max="2304" width="11.140625" style="33" customWidth="1"/>
    <col min="2305" max="2305" width="10.42578125" style="33" bestFit="1" customWidth="1"/>
    <col min="2306" max="2306" width="19.140625" style="33" bestFit="1" customWidth="1"/>
    <col min="2307" max="2307" width="9.140625" style="33"/>
    <col min="2308" max="2308" width="9.5703125" style="33" customWidth="1"/>
    <col min="2309" max="2309" width="9.140625" style="33"/>
    <col min="2310" max="2310" width="10.42578125" style="33" bestFit="1" customWidth="1"/>
    <col min="2311" max="2551" width="9.140625" style="33"/>
    <col min="2552" max="2552" width="18.7109375" style="33" bestFit="1" customWidth="1"/>
    <col min="2553" max="2553" width="9.140625" style="33"/>
    <col min="2554" max="2554" width="10.28515625" style="33" customWidth="1"/>
    <col min="2555" max="2555" width="12.7109375" style="33" bestFit="1" customWidth="1"/>
    <col min="2556" max="2556" width="10.85546875" style="33" customWidth="1"/>
    <col min="2557" max="2557" width="19.140625" style="33" bestFit="1" customWidth="1"/>
    <col min="2558" max="2558" width="9.140625" style="33"/>
    <col min="2559" max="2559" width="9.42578125" style="33" customWidth="1"/>
    <col min="2560" max="2560" width="11.140625" style="33" customWidth="1"/>
    <col min="2561" max="2561" width="10.42578125" style="33" bestFit="1" customWidth="1"/>
    <col min="2562" max="2562" width="19.140625" style="33" bestFit="1" customWidth="1"/>
    <col min="2563" max="2563" width="9.140625" style="33"/>
    <col min="2564" max="2564" width="9.5703125" style="33" customWidth="1"/>
    <col min="2565" max="2565" width="9.140625" style="33"/>
    <col min="2566" max="2566" width="10.42578125" style="33" bestFit="1" customWidth="1"/>
    <col min="2567" max="2807" width="9.140625" style="33"/>
    <col min="2808" max="2808" width="18.7109375" style="33" bestFit="1" customWidth="1"/>
    <col min="2809" max="2809" width="9.140625" style="33"/>
    <col min="2810" max="2810" width="10.28515625" style="33" customWidth="1"/>
    <col min="2811" max="2811" width="12.7109375" style="33" bestFit="1" customWidth="1"/>
    <col min="2812" max="2812" width="10.85546875" style="33" customWidth="1"/>
    <col min="2813" max="2813" width="19.140625" style="33" bestFit="1" customWidth="1"/>
    <col min="2814" max="2814" width="9.140625" style="33"/>
    <col min="2815" max="2815" width="9.42578125" style="33" customWidth="1"/>
    <col min="2816" max="2816" width="11.140625" style="33" customWidth="1"/>
    <col min="2817" max="2817" width="10.42578125" style="33" bestFit="1" customWidth="1"/>
    <col min="2818" max="2818" width="19.140625" style="33" bestFit="1" customWidth="1"/>
    <col min="2819" max="2819" width="9.140625" style="33"/>
    <col min="2820" max="2820" width="9.5703125" style="33" customWidth="1"/>
    <col min="2821" max="2821" width="9.140625" style="33"/>
    <col min="2822" max="2822" width="10.42578125" style="33" bestFit="1" customWidth="1"/>
    <col min="2823" max="3063" width="9.140625" style="33"/>
    <col min="3064" max="3064" width="18.7109375" style="33" bestFit="1" customWidth="1"/>
    <col min="3065" max="3065" width="9.140625" style="33"/>
    <col min="3066" max="3066" width="10.28515625" style="33" customWidth="1"/>
    <col min="3067" max="3067" width="12.7109375" style="33" bestFit="1" customWidth="1"/>
    <col min="3068" max="3068" width="10.85546875" style="33" customWidth="1"/>
    <col min="3069" max="3069" width="19.140625" style="33" bestFit="1" customWidth="1"/>
    <col min="3070" max="3070" width="9.140625" style="33"/>
    <col min="3071" max="3071" width="9.42578125" style="33" customWidth="1"/>
    <col min="3072" max="3072" width="11.140625" style="33" customWidth="1"/>
    <col min="3073" max="3073" width="10.42578125" style="33" bestFit="1" customWidth="1"/>
    <col min="3074" max="3074" width="19.140625" style="33" bestFit="1" customWidth="1"/>
    <col min="3075" max="3075" width="9.140625" style="33"/>
    <col min="3076" max="3076" width="9.5703125" style="33" customWidth="1"/>
    <col min="3077" max="3077" width="9.140625" style="33"/>
    <col min="3078" max="3078" width="10.42578125" style="33" bestFit="1" customWidth="1"/>
    <col min="3079" max="3319" width="9.140625" style="33"/>
    <col min="3320" max="3320" width="18.7109375" style="33" bestFit="1" customWidth="1"/>
    <col min="3321" max="3321" width="9.140625" style="33"/>
    <col min="3322" max="3322" width="10.28515625" style="33" customWidth="1"/>
    <col min="3323" max="3323" width="12.7109375" style="33" bestFit="1" customWidth="1"/>
    <col min="3324" max="3324" width="10.85546875" style="33" customWidth="1"/>
    <col min="3325" max="3325" width="19.140625" style="33" bestFit="1" customWidth="1"/>
    <col min="3326" max="3326" width="9.140625" style="33"/>
    <col min="3327" max="3327" width="9.42578125" style="33" customWidth="1"/>
    <col min="3328" max="3328" width="11.140625" style="33" customWidth="1"/>
    <col min="3329" max="3329" width="10.42578125" style="33" bestFit="1" customWidth="1"/>
    <col min="3330" max="3330" width="19.140625" style="33" bestFit="1" customWidth="1"/>
    <col min="3331" max="3331" width="9.140625" style="33"/>
    <col min="3332" max="3332" width="9.5703125" style="33" customWidth="1"/>
    <col min="3333" max="3333" width="9.140625" style="33"/>
    <col min="3334" max="3334" width="10.42578125" style="33" bestFit="1" customWidth="1"/>
    <col min="3335" max="3575" width="9.140625" style="33"/>
    <col min="3576" max="3576" width="18.7109375" style="33" bestFit="1" customWidth="1"/>
    <col min="3577" max="3577" width="9.140625" style="33"/>
    <col min="3578" max="3578" width="10.28515625" style="33" customWidth="1"/>
    <col min="3579" max="3579" width="12.7109375" style="33" bestFit="1" customWidth="1"/>
    <col min="3580" max="3580" width="10.85546875" style="33" customWidth="1"/>
    <col min="3581" max="3581" width="19.140625" style="33" bestFit="1" customWidth="1"/>
    <col min="3582" max="3582" width="9.140625" style="33"/>
    <col min="3583" max="3583" width="9.42578125" style="33" customWidth="1"/>
    <col min="3584" max="3584" width="11.140625" style="33" customWidth="1"/>
    <col min="3585" max="3585" width="10.42578125" style="33" bestFit="1" customWidth="1"/>
    <col min="3586" max="3586" width="19.140625" style="33" bestFit="1" customWidth="1"/>
    <col min="3587" max="3587" width="9.140625" style="33"/>
    <col min="3588" max="3588" width="9.5703125" style="33" customWidth="1"/>
    <col min="3589" max="3589" width="9.140625" style="33"/>
    <col min="3590" max="3590" width="10.42578125" style="33" bestFit="1" customWidth="1"/>
    <col min="3591" max="3831" width="9.140625" style="33"/>
    <col min="3832" max="3832" width="18.7109375" style="33" bestFit="1" customWidth="1"/>
    <col min="3833" max="3833" width="9.140625" style="33"/>
    <col min="3834" max="3834" width="10.28515625" style="33" customWidth="1"/>
    <col min="3835" max="3835" width="12.7109375" style="33" bestFit="1" customWidth="1"/>
    <col min="3836" max="3836" width="10.85546875" style="33" customWidth="1"/>
    <col min="3837" max="3837" width="19.140625" style="33" bestFit="1" customWidth="1"/>
    <col min="3838" max="3838" width="9.140625" style="33"/>
    <col min="3839" max="3839" width="9.42578125" style="33" customWidth="1"/>
    <col min="3840" max="3840" width="11.140625" style="33" customWidth="1"/>
    <col min="3841" max="3841" width="10.42578125" style="33" bestFit="1" customWidth="1"/>
    <col min="3842" max="3842" width="19.140625" style="33" bestFit="1" customWidth="1"/>
    <col min="3843" max="3843" width="9.140625" style="33"/>
    <col min="3844" max="3844" width="9.5703125" style="33" customWidth="1"/>
    <col min="3845" max="3845" width="9.140625" style="33"/>
    <col min="3846" max="3846" width="10.42578125" style="33" bestFit="1" customWidth="1"/>
    <col min="3847" max="4087" width="9.140625" style="33"/>
    <col min="4088" max="4088" width="18.7109375" style="33" bestFit="1" customWidth="1"/>
    <col min="4089" max="4089" width="9.140625" style="33"/>
    <col min="4090" max="4090" width="10.28515625" style="33" customWidth="1"/>
    <col min="4091" max="4091" width="12.7109375" style="33" bestFit="1" customWidth="1"/>
    <col min="4092" max="4092" width="10.85546875" style="33" customWidth="1"/>
    <col min="4093" max="4093" width="19.140625" style="33" bestFit="1" customWidth="1"/>
    <col min="4094" max="4094" width="9.140625" style="33"/>
    <col min="4095" max="4095" width="9.42578125" style="33" customWidth="1"/>
    <col min="4096" max="4096" width="11.140625" style="33" customWidth="1"/>
    <col min="4097" max="4097" width="10.42578125" style="33" bestFit="1" customWidth="1"/>
    <col min="4098" max="4098" width="19.140625" style="33" bestFit="1" customWidth="1"/>
    <col min="4099" max="4099" width="9.140625" style="33"/>
    <col min="4100" max="4100" width="9.5703125" style="33" customWidth="1"/>
    <col min="4101" max="4101" width="9.140625" style="33"/>
    <col min="4102" max="4102" width="10.42578125" style="33" bestFit="1" customWidth="1"/>
    <col min="4103" max="4343" width="9.140625" style="33"/>
    <col min="4344" max="4344" width="18.7109375" style="33" bestFit="1" customWidth="1"/>
    <col min="4345" max="4345" width="9.140625" style="33"/>
    <col min="4346" max="4346" width="10.28515625" style="33" customWidth="1"/>
    <col min="4347" max="4347" width="12.7109375" style="33" bestFit="1" customWidth="1"/>
    <col min="4348" max="4348" width="10.85546875" style="33" customWidth="1"/>
    <col min="4349" max="4349" width="19.140625" style="33" bestFit="1" customWidth="1"/>
    <col min="4350" max="4350" width="9.140625" style="33"/>
    <col min="4351" max="4351" width="9.42578125" style="33" customWidth="1"/>
    <col min="4352" max="4352" width="11.140625" style="33" customWidth="1"/>
    <col min="4353" max="4353" width="10.42578125" style="33" bestFit="1" customWidth="1"/>
    <col min="4354" max="4354" width="19.140625" style="33" bestFit="1" customWidth="1"/>
    <col min="4355" max="4355" width="9.140625" style="33"/>
    <col min="4356" max="4356" width="9.5703125" style="33" customWidth="1"/>
    <col min="4357" max="4357" width="9.140625" style="33"/>
    <col min="4358" max="4358" width="10.42578125" style="33" bestFit="1" customWidth="1"/>
    <col min="4359" max="4599" width="9.140625" style="33"/>
    <col min="4600" max="4600" width="18.7109375" style="33" bestFit="1" customWidth="1"/>
    <col min="4601" max="4601" width="9.140625" style="33"/>
    <col min="4602" max="4602" width="10.28515625" style="33" customWidth="1"/>
    <col min="4603" max="4603" width="12.7109375" style="33" bestFit="1" customWidth="1"/>
    <col min="4604" max="4604" width="10.85546875" style="33" customWidth="1"/>
    <col min="4605" max="4605" width="19.140625" style="33" bestFit="1" customWidth="1"/>
    <col min="4606" max="4606" width="9.140625" style="33"/>
    <col min="4607" max="4607" width="9.42578125" style="33" customWidth="1"/>
    <col min="4608" max="4608" width="11.140625" style="33" customWidth="1"/>
    <col min="4609" max="4609" width="10.42578125" style="33" bestFit="1" customWidth="1"/>
    <col min="4610" max="4610" width="19.140625" style="33" bestFit="1" customWidth="1"/>
    <col min="4611" max="4611" width="9.140625" style="33"/>
    <col min="4612" max="4612" width="9.5703125" style="33" customWidth="1"/>
    <col min="4613" max="4613" width="9.140625" style="33"/>
    <col min="4614" max="4614" width="10.42578125" style="33" bestFit="1" customWidth="1"/>
    <col min="4615" max="4855" width="9.140625" style="33"/>
    <col min="4856" max="4856" width="18.7109375" style="33" bestFit="1" customWidth="1"/>
    <col min="4857" max="4857" width="9.140625" style="33"/>
    <col min="4858" max="4858" width="10.28515625" style="33" customWidth="1"/>
    <col min="4859" max="4859" width="12.7109375" style="33" bestFit="1" customWidth="1"/>
    <col min="4860" max="4860" width="10.85546875" style="33" customWidth="1"/>
    <col min="4861" max="4861" width="19.140625" style="33" bestFit="1" customWidth="1"/>
    <col min="4862" max="4862" width="9.140625" style="33"/>
    <col min="4863" max="4863" width="9.42578125" style="33" customWidth="1"/>
    <col min="4864" max="4864" width="11.140625" style="33" customWidth="1"/>
    <col min="4865" max="4865" width="10.42578125" style="33" bestFit="1" customWidth="1"/>
    <col min="4866" max="4866" width="19.140625" style="33" bestFit="1" customWidth="1"/>
    <col min="4867" max="4867" width="9.140625" style="33"/>
    <col min="4868" max="4868" width="9.5703125" style="33" customWidth="1"/>
    <col min="4869" max="4869" width="9.140625" style="33"/>
    <col min="4870" max="4870" width="10.42578125" style="33" bestFit="1" customWidth="1"/>
    <col min="4871" max="5111" width="9.140625" style="33"/>
    <col min="5112" max="5112" width="18.7109375" style="33" bestFit="1" customWidth="1"/>
    <col min="5113" max="5113" width="9.140625" style="33"/>
    <col min="5114" max="5114" width="10.28515625" style="33" customWidth="1"/>
    <col min="5115" max="5115" width="12.7109375" style="33" bestFit="1" customWidth="1"/>
    <col min="5116" max="5116" width="10.85546875" style="33" customWidth="1"/>
    <col min="5117" max="5117" width="19.140625" style="33" bestFit="1" customWidth="1"/>
    <col min="5118" max="5118" width="9.140625" style="33"/>
    <col min="5119" max="5119" width="9.42578125" style="33" customWidth="1"/>
    <col min="5120" max="5120" width="11.140625" style="33" customWidth="1"/>
    <col min="5121" max="5121" width="10.42578125" style="33" bestFit="1" customWidth="1"/>
    <col min="5122" max="5122" width="19.140625" style="33" bestFit="1" customWidth="1"/>
    <col min="5123" max="5123" width="9.140625" style="33"/>
    <col min="5124" max="5124" width="9.5703125" style="33" customWidth="1"/>
    <col min="5125" max="5125" width="9.140625" style="33"/>
    <col min="5126" max="5126" width="10.42578125" style="33" bestFit="1" customWidth="1"/>
    <col min="5127" max="5367" width="9.140625" style="33"/>
    <col min="5368" max="5368" width="18.7109375" style="33" bestFit="1" customWidth="1"/>
    <col min="5369" max="5369" width="9.140625" style="33"/>
    <col min="5370" max="5370" width="10.28515625" style="33" customWidth="1"/>
    <col min="5371" max="5371" width="12.7109375" style="33" bestFit="1" customWidth="1"/>
    <col min="5372" max="5372" width="10.85546875" style="33" customWidth="1"/>
    <col min="5373" max="5373" width="19.140625" style="33" bestFit="1" customWidth="1"/>
    <col min="5374" max="5374" width="9.140625" style="33"/>
    <col min="5375" max="5375" width="9.42578125" style="33" customWidth="1"/>
    <col min="5376" max="5376" width="11.140625" style="33" customWidth="1"/>
    <col min="5377" max="5377" width="10.42578125" style="33" bestFit="1" customWidth="1"/>
    <col min="5378" max="5378" width="19.140625" style="33" bestFit="1" customWidth="1"/>
    <col min="5379" max="5379" width="9.140625" style="33"/>
    <col min="5380" max="5380" width="9.5703125" style="33" customWidth="1"/>
    <col min="5381" max="5381" width="9.140625" style="33"/>
    <col min="5382" max="5382" width="10.42578125" style="33" bestFit="1" customWidth="1"/>
    <col min="5383" max="5623" width="9.140625" style="33"/>
    <col min="5624" max="5624" width="18.7109375" style="33" bestFit="1" customWidth="1"/>
    <col min="5625" max="5625" width="9.140625" style="33"/>
    <col min="5626" max="5626" width="10.28515625" style="33" customWidth="1"/>
    <col min="5627" max="5627" width="12.7109375" style="33" bestFit="1" customWidth="1"/>
    <col min="5628" max="5628" width="10.85546875" style="33" customWidth="1"/>
    <col min="5629" max="5629" width="19.140625" style="33" bestFit="1" customWidth="1"/>
    <col min="5630" max="5630" width="9.140625" style="33"/>
    <col min="5631" max="5631" width="9.42578125" style="33" customWidth="1"/>
    <col min="5632" max="5632" width="11.140625" style="33" customWidth="1"/>
    <col min="5633" max="5633" width="10.42578125" style="33" bestFit="1" customWidth="1"/>
    <col min="5634" max="5634" width="19.140625" style="33" bestFit="1" customWidth="1"/>
    <col min="5635" max="5635" width="9.140625" style="33"/>
    <col min="5636" max="5636" width="9.5703125" style="33" customWidth="1"/>
    <col min="5637" max="5637" width="9.140625" style="33"/>
    <col min="5638" max="5638" width="10.42578125" style="33" bestFit="1" customWidth="1"/>
    <col min="5639" max="5879" width="9.140625" style="33"/>
    <col min="5880" max="5880" width="18.7109375" style="33" bestFit="1" customWidth="1"/>
    <col min="5881" max="5881" width="9.140625" style="33"/>
    <col min="5882" max="5882" width="10.28515625" style="33" customWidth="1"/>
    <col min="5883" max="5883" width="12.7109375" style="33" bestFit="1" customWidth="1"/>
    <col min="5884" max="5884" width="10.85546875" style="33" customWidth="1"/>
    <col min="5885" max="5885" width="19.140625" style="33" bestFit="1" customWidth="1"/>
    <col min="5886" max="5886" width="9.140625" style="33"/>
    <col min="5887" max="5887" width="9.42578125" style="33" customWidth="1"/>
    <col min="5888" max="5888" width="11.140625" style="33" customWidth="1"/>
    <col min="5889" max="5889" width="10.42578125" style="33" bestFit="1" customWidth="1"/>
    <col min="5890" max="5890" width="19.140625" style="33" bestFit="1" customWidth="1"/>
    <col min="5891" max="5891" width="9.140625" style="33"/>
    <col min="5892" max="5892" width="9.5703125" style="33" customWidth="1"/>
    <col min="5893" max="5893" width="9.140625" style="33"/>
    <col min="5894" max="5894" width="10.42578125" style="33" bestFit="1" customWidth="1"/>
    <col min="5895" max="6135" width="9.140625" style="33"/>
    <col min="6136" max="6136" width="18.7109375" style="33" bestFit="1" customWidth="1"/>
    <col min="6137" max="6137" width="9.140625" style="33"/>
    <col min="6138" max="6138" width="10.28515625" style="33" customWidth="1"/>
    <col min="6139" max="6139" width="12.7109375" style="33" bestFit="1" customWidth="1"/>
    <col min="6140" max="6140" width="10.85546875" style="33" customWidth="1"/>
    <col min="6141" max="6141" width="19.140625" style="33" bestFit="1" customWidth="1"/>
    <col min="6142" max="6142" width="9.140625" style="33"/>
    <col min="6143" max="6143" width="9.42578125" style="33" customWidth="1"/>
    <col min="6144" max="6144" width="11.140625" style="33" customWidth="1"/>
    <col min="6145" max="6145" width="10.42578125" style="33" bestFit="1" customWidth="1"/>
    <col min="6146" max="6146" width="19.140625" style="33" bestFit="1" customWidth="1"/>
    <col min="6147" max="6147" width="9.140625" style="33"/>
    <col min="6148" max="6148" width="9.5703125" style="33" customWidth="1"/>
    <col min="6149" max="6149" width="9.140625" style="33"/>
    <col min="6150" max="6150" width="10.42578125" style="33" bestFit="1" customWidth="1"/>
    <col min="6151" max="6391" width="9.140625" style="33"/>
    <col min="6392" max="6392" width="18.7109375" style="33" bestFit="1" customWidth="1"/>
    <col min="6393" max="6393" width="9.140625" style="33"/>
    <col min="6394" max="6394" width="10.28515625" style="33" customWidth="1"/>
    <col min="6395" max="6395" width="12.7109375" style="33" bestFit="1" customWidth="1"/>
    <col min="6396" max="6396" width="10.85546875" style="33" customWidth="1"/>
    <col min="6397" max="6397" width="19.140625" style="33" bestFit="1" customWidth="1"/>
    <col min="6398" max="6398" width="9.140625" style="33"/>
    <col min="6399" max="6399" width="9.42578125" style="33" customWidth="1"/>
    <col min="6400" max="6400" width="11.140625" style="33" customWidth="1"/>
    <col min="6401" max="6401" width="10.42578125" style="33" bestFit="1" customWidth="1"/>
    <col min="6402" max="6402" width="19.140625" style="33" bestFit="1" customWidth="1"/>
    <col min="6403" max="6403" width="9.140625" style="33"/>
    <col min="6404" max="6404" width="9.5703125" style="33" customWidth="1"/>
    <col min="6405" max="6405" width="9.140625" style="33"/>
    <col min="6406" max="6406" width="10.42578125" style="33" bestFit="1" customWidth="1"/>
    <col min="6407" max="6647" width="9.140625" style="33"/>
    <col min="6648" max="6648" width="18.7109375" style="33" bestFit="1" customWidth="1"/>
    <col min="6649" max="6649" width="9.140625" style="33"/>
    <col min="6650" max="6650" width="10.28515625" style="33" customWidth="1"/>
    <col min="6651" max="6651" width="12.7109375" style="33" bestFit="1" customWidth="1"/>
    <col min="6652" max="6652" width="10.85546875" style="33" customWidth="1"/>
    <col min="6653" max="6653" width="19.140625" style="33" bestFit="1" customWidth="1"/>
    <col min="6654" max="6654" width="9.140625" style="33"/>
    <col min="6655" max="6655" width="9.42578125" style="33" customWidth="1"/>
    <col min="6656" max="6656" width="11.140625" style="33" customWidth="1"/>
    <col min="6657" max="6657" width="10.42578125" style="33" bestFit="1" customWidth="1"/>
    <col min="6658" max="6658" width="19.140625" style="33" bestFit="1" customWidth="1"/>
    <col min="6659" max="6659" width="9.140625" style="33"/>
    <col min="6660" max="6660" width="9.5703125" style="33" customWidth="1"/>
    <col min="6661" max="6661" width="9.140625" style="33"/>
    <col min="6662" max="6662" width="10.42578125" style="33" bestFit="1" customWidth="1"/>
    <col min="6663" max="6903" width="9.140625" style="33"/>
    <col min="6904" max="6904" width="18.7109375" style="33" bestFit="1" customWidth="1"/>
    <col min="6905" max="6905" width="9.140625" style="33"/>
    <col min="6906" max="6906" width="10.28515625" style="33" customWidth="1"/>
    <col min="6907" max="6907" width="12.7109375" style="33" bestFit="1" customWidth="1"/>
    <col min="6908" max="6908" width="10.85546875" style="33" customWidth="1"/>
    <col min="6909" max="6909" width="19.140625" style="33" bestFit="1" customWidth="1"/>
    <col min="6910" max="6910" width="9.140625" style="33"/>
    <col min="6911" max="6911" width="9.42578125" style="33" customWidth="1"/>
    <col min="6912" max="6912" width="11.140625" style="33" customWidth="1"/>
    <col min="6913" max="6913" width="10.42578125" style="33" bestFit="1" customWidth="1"/>
    <col min="6914" max="6914" width="19.140625" style="33" bestFit="1" customWidth="1"/>
    <col min="6915" max="6915" width="9.140625" style="33"/>
    <col min="6916" max="6916" width="9.5703125" style="33" customWidth="1"/>
    <col min="6917" max="6917" width="9.140625" style="33"/>
    <col min="6918" max="6918" width="10.42578125" style="33" bestFit="1" customWidth="1"/>
    <col min="6919" max="7159" width="9.140625" style="33"/>
    <col min="7160" max="7160" width="18.7109375" style="33" bestFit="1" customWidth="1"/>
    <col min="7161" max="7161" width="9.140625" style="33"/>
    <col min="7162" max="7162" width="10.28515625" style="33" customWidth="1"/>
    <col min="7163" max="7163" width="12.7109375" style="33" bestFit="1" customWidth="1"/>
    <col min="7164" max="7164" width="10.85546875" style="33" customWidth="1"/>
    <col min="7165" max="7165" width="19.140625" style="33" bestFit="1" customWidth="1"/>
    <col min="7166" max="7166" width="9.140625" style="33"/>
    <col min="7167" max="7167" width="9.42578125" style="33" customWidth="1"/>
    <col min="7168" max="7168" width="11.140625" style="33" customWidth="1"/>
    <col min="7169" max="7169" width="10.42578125" style="33" bestFit="1" customWidth="1"/>
    <col min="7170" max="7170" width="19.140625" style="33" bestFit="1" customWidth="1"/>
    <col min="7171" max="7171" width="9.140625" style="33"/>
    <col min="7172" max="7172" width="9.5703125" style="33" customWidth="1"/>
    <col min="7173" max="7173" width="9.140625" style="33"/>
    <col min="7174" max="7174" width="10.42578125" style="33" bestFit="1" customWidth="1"/>
    <col min="7175" max="7415" width="9.140625" style="33"/>
    <col min="7416" max="7416" width="18.7109375" style="33" bestFit="1" customWidth="1"/>
    <col min="7417" max="7417" width="9.140625" style="33"/>
    <col min="7418" max="7418" width="10.28515625" style="33" customWidth="1"/>
    <col min="7419" max="7419" width="12.7109375" style="33" bestFit="1" customWidth="1"/>
    <col min="7420" max="7420" width="10.85546875" style="33" customWidth="1"/>
    <col min="7421" max="7421" width="19.140625" style="33" bestFit="1" customWidth="1"/>
    <col min="7422" max="7422" width="9.140625" style="33"/>
    <col min="7423" max="7423" width="9.42578125" style="33" customWidth="1"/>
    <col min="7424" max="7424" width="11.140625" style="33" customWidth="1"/>
    <col min="7425" max="7425" width="10.42578125" style="33" bestFit="1" customWidth="1"/>
    <col min="7426" max="7426" width="19.140625" style="33" bestFit="1" customWidth="1"/>
    <col min="7427" max="7427" width="9.140625" style="33"/>
    <col min="7428" max="7428" width="9.5703125" style="33" customWidth="1"/>
    <col min="7429" max="7429" width="9.140625" style="33"/>
    <col min="7430" max="7430" width="10.42578125" style="33" bestFit="1" customWidth="1"/>
    <col min="7431" max="7671" width="9.140625" style="33"/>
    <col min="7672" max="7672" width="18.7109375" style="33" bestFit="1" customWidth="1"/>
    <col min="7673" max="7673" width="9.140625" style="33"/>
    <col min="7674" max="7674" width="10.28515625" style="33" customWidth="1"/>
    <col min="7675" max="7675" width="12.7109375" style="33" bestFit="1" customWidth="1"/>
    <col min="7676" max="7676" width="10.85546875" style="33" customWidth="1"/>
    <col min="7677" max="7677" width="19.140625" style="33" bestFit="1" customWidth="1"/>
    <col min="7678" max="7678" width="9.140625" style="33"/>
    <col min="7679" max="7679" width="9.42578125" style="33" customWidth="1"/>
    <col min="7680" max="7680" width="11.140625" style="33" customWidth="1"/>
    <col min="7681" max="7681" width="10.42578125" style="33" bestFit="1" customWidth="1"/>
    <col min="7682" max="7682" width="19.140625" style="33" bestFit="1" customWidth="1"/>
    <col min="7683" max="7683" width="9.140625" style="33"/>
    <col min="7684" max="7684" width="9.5703125" style="33" customWidth="1"/>
    <col min="7685" max="7685" width="9.140625" style="33"/>
    <col min="7686" max="7686" width="10.42578125" style="33" bestFit="1" customWidth="1"/>
    <col min="7687" max="7927" width="9.140625" style="33"/>
    <col min="7928" max="7928" width="18.7109375" style="33" bestFit="1" customWidth="1"/>
    <col min="7929" max="7929" width="9.140625" style="33"/>
    <col min="7930" max="7930" width="10.28515625" style="33" customWidth="1"/>
    <col min="7931" max="7931" width="12.7109375" style="33" bestFit="1" customWidth="1"/>
    <col min="7932" max="7932" width="10.85546875" style="33" customWidth="1"/>
    <col min="7933" max="7933" width="19.140625" style="33" bestFit="1" customWidth="1"/>
    <col min="7934" max="7934" width="9.140625" style="33"/>
    <col min="7935" max="7935" width="9.42578125" style="33" customWidth="1"/>
    <col min="7936" max="7936" width="11.140625" style="33" customWidth="1"/>
    <col min="7937" max="7937" width="10.42578125" style="33" bestFit="1" customWidth="1"/>
    <col min="7938" max="7938" width="19.140625" style="33" bestFit="1" customWidth="1"/>
    <col min="7939" max="7939" width="9.140625" style="33"/>
    <col min="7940" max="7940" width="9.5703125" style="33" customWidth="1"/>
    <col min="7941" max="7941" width="9.140625" style="33"/>
    <col min="7942" max="7942" width="10.42578125" style="33" bestFit="1" customWidth="1"/>
    <col min="7943" max="8183" width="9.140625" style="33"/>
    <col min="8184" max="8184" width="18.7109375" style="33" bestFit="1" customWidth="1"/>
    <col min="8185" max="8185" width="9.140625" style="33"/>
    <col min="8186" max="8186" width="10.28515625" style="33" customWidth="1"/>
    <col min="8187" max="8187" width="12.7109375" style="33" bestFit="1" customWidth="1"/>
    <col min="8188" max="8188" width="10.85546875" style="33" customWidth="1"/>
    <col min="8189" max="8189" width="19.140625" style="33" bestFit="1" customWidth="1"/>
    <col min="8190" max="8190" width="9.140625" style="33"/>
    <col min="8191" max="8191" width="9.42578125" style="33" customWidth="1"/>
    <col min="8192" max="8192" width="11.140625" style="33" customWidth="1"/>
    <col min="8193" max="8193" width="10.42578125" style="33" bestFit="1" customWidth="1"/>
    <col min="8194" max="8194" width="19.140625" style="33" bestFit="1" customWidth="1"/>
    <col min="8195" max="8195" width="9.140625" style="33"/>
    <col min="8196" max="8196" width="9.5703125" style="33" customWidth="1"/>
    <col min="8197" max="8197" width="9.140625" style="33"/>
    <col min="8198" max="8198" width="10.42578125" style="33" bestFit="1" customWidth="1"/>
    <col min="8199" max="8439" width="9.140625" style="33"/>
    <col min="8440" max="8440" width="18.7109375" style="33" bestFit="1" customWidth="1"/>
    <col min="8441" max="8441" width="9.140625" style="33"/>
    <col min="8442" max="8442" width="10.28515625" style="33" customWidth="1"/>
    <col min="8443" max="8443" width="12.7109375" style="33" bestFit="1" customWidth="1"/>
    <col min="8444" max="8444" width="10.85546875" style="33" customWidth="1"/>
    <col min="8445" max="8445" width="19.140625" style="33" bestFit="1" customWidth="1"/>
    <col min="8446" max="8446" width="9.140625" style="33"/>
    <col min="8447" max="8447" width="9.42578125" style="33" customWidth="1"/>
    <col min="8448" max="8448" width="11.140625" style="33" customWidth="1"/>
    <col min="8449" max="8449" width="10.42578125" style="33" bestFit="1" customWidth="1"/>
    <col min="8450" max="8450" width="19.140625" style="33" bestFit="1" customWidth="1"/>
    <col min="8451" max="8451" width="9.140625" style="33"/>
    <col min="8452" max="8452" width="9.5703125" style="33" customWidth="1"/>
    <col min="8453" max="8453" width="9.140625" style="33"/>
    <col min="8454" max="8454" width="10.42578125" style="33" bestFit="1" customWidth="1"/>
    <col min="8455" max="8695" width="9.140625" style="33"/>
    <col min="8696" max="8696" width="18.7109375" style="33" bestFit="1" customWidth="1"/>
    <col min="8697" max="8697" width="9.140625" style="33"/>
    <col min="8698" max="8698" width="10.28515625" style="33" customWidth="1"/>
    <col min="8699" max="8699" width="12.7109375" style="33" bestFit="1" customWidth="1"/>
    <col min="8700" max="8700" width="10.85546875" style="33" customWidth="1"/>
    <col min="8701" max="8701" width="19.140625" style="33" bestFit="1" customWidth="1"/>
    <col min="8702" max="8702" width="9.140625" style="33"/>
    <col min="8703" max="8703" width="9.42578125" style="33" customWidth="1"/>
    <col min="8704" max="8704" width="11.140625" style="33" customWidth="1"/>
    <col min="8705" max="8705" width="10.42578125" style="33" bestFit="1" customWidth="1"/>
    <col min="8706" max="8706" width="19.140625" style="33" bestFit="1" customWidth="1"/>
    <col min="8707" max="8707" width="9.140625" style="33"/>
    <col min="8708" max="8708" width="9.5703125" style="33" customWidth="1"/>
    <col min="8709" max="8709" width="9.140625" style="33"/>
    <col min="8710" max="8710" width="10.42578125" style="33" bestFit="1" customWidth="1"/>
    <col min="8711" max="8951" width="9.140625" style="33"/>
    <col min="8952" max="8952" width="18.7109375" style="33" bestFit="1" customWidth="1"/>
    <col min="8953" max="8953" width="9.140625" style="33"/>
    <col min="8954" max="8954" width="10.28515625" style="33" customWidth="1"/>
    <col min="8955" max="8955" width="12.7109375" style="33" bestFit="1" customWidth="1"/>
    <col min="8956" max="8956" width="10.85546875" style="33" customWidth="1"/>
    <col min="8957" max="8957" width="19.140625" style="33" bestFit="1" customWidth="1"/>
    <col min="8958" max="8958" width="9.140625" style="33"/>
    <col min="8959" max="8959" width="9.42578125" style="33" customWidth="1"/>
    <col min="8960" max="8960" width="11.140625" style="33" customWidth="1"/>
    <col min="8961" max="8961" width="10.42578125" style="33" bestFit="1" customWidth="1"/>
    <col min="8962" max="8962" width="19.140625" style="33" bestFit="1" customWidth="1"/>
    <col min="8963" max="8963" width="9.140625" style="33"/>
    <col min="8964" max="8964" width="9.5703125" style="33" customWidth="1"/>
    <col min="8965" max="8965" width="9.140625" style="33"/>
    <col min="8966" max="8966" width="10.42578125" style="33" bestFit="1" customWidth="1"/>
    <col min="8967" max="9207" width="9.140625" style="33"/>
    <col min="9208" max="9208" width="18.7109375" style="33" bestFit="1" customWidth="1"/>
    <col min="9209" max="9209" width="9.140625" style="33"/>
    <col min="9210" max="9210" width="10.28515625" style="33" customWidth="1"/>
    <col min="9211" max="9211" width="12.7109375" style="33" bestFit="1" customWidth="1"/>
    <col min="9212" max="9212" width="10.85546875" style="33" customWidth="1"/>
    <col min="9213" max="9213" width="19.140625" style="33" bestFit="1" customWidth="1"/>
    <col min="9214" max="9214" width="9.140625" style="33"/>
    <col min="9215" max="9215" width="9.42578125" style="33" customWidth="1"/>
    <col min="9216" max="9216" width="11.140625" style="33" customWidth="1"/>
    <col min="9217" max="9217" width="10.42578125" style="33" bestFit="1" customWidth="1"/>
    <col min="9218" max="9218" width="19.140625" style="33" bestFit="1" customWidth="1"/>
    <col min="9219" max="9219" width="9.140625" style="33"/>
    <col min="9220" max="9220" width="9.5703125" style="33" customWidth="1"/>
    <col min="9221" max="9221" width="9.140625" style="33"/>
    <col min="9222" max="9222" width="10.42578125" style="33" bestFit="1" customWidth="1"/>
    <col min="9223" max="9463" width="9.140625" style="33"/>
    <col min="9464" max="9464" width="18.7109375" style="33" bestFit="1" customWidth="1"/>
    <col min="9465" max="9465" width="9.140625" style="33"/>
    <col min="9466" max="9466" width="10.28515625" style="33" customWidth="1"/>
    <col min="9467" max="9467" width="12.7109375" style="33" bestFit="1" customWidth="1"/>
    <col min="9468" max="9468" width="10.85546875" style="33" customWidth="1"/>
    <col min="9469" max="9469" width="19.140625" style="33" bestFit="1" customWidth="1"/>
    <col min="9470" max="9470" width="9.140625" style="33"/>
    <col min="9471" max="9471" width="9.42578125" style="33" customWidth="1"/>
    <col min="9472" max="9472" width="11.140625" style="33" customWidth="1"/>
    <col min="9473" max="9473" width="10.42578125" style="33" bestFit="1" customWidth="1"/>
    <col min="9474" max="9474" width="19.140625" style="33" bestFit="1" customWidth="1"/>
    <col min="9475" max="9475" width="9.140625" style="33"/>
    <col min="9476" max="9476" width="9.5703125" style="33" customWidth="1"/>
    <col min="9477" max="9477" width="9.140625" style="33"/>
    <col min="9478" max="9478" width="10.42578125" style="33" bestFit="1" customWidth="1"/>
    <col min="9479" max="9719" width="9.140625" style="33"/>
    <col min="9720" max="9720" width="18.7109375" style="33" bestFit="1" customWidth="1"/>
    <col min="9721" max="9721" width="9.140625" style="33"/>
    <col min="9722" max="9722" width="10.28515625" style="33" customWidth="1"/>
    <col min="9723" max="9723" width="12.7109375" style="33" bestFit="1" customWidth="1"/>
    <col min="9724" max="9724" width="10.85546875" style="33" customWidth="1"/>
    <col min="9725" max="9725" width="19.140625" style="33" bestFit="1" customWidth="1"/>
    <col min="9726" max="9726" width="9.140625" style="33"/>
    <col min="9727" max="9727" width="9.42578125" style="33" customWidth="1"/>
    <col min="9728" max="9728" width="11.140625" style="33" customWidth="1"/>
    <col min="9729" max="9729" width="10.42578125" style="33" bestFit="1" customWidth="1"/>
    <col min="9730" max="9730" width="19.140625" style="33" bestFit="1" customWidth="1"/>
    <col min="9731" max="9731" width="9.140625" style="33"/>
    <col min="9732" max="9732" width="9.5703125" style="33" customWidth="1"/>
    <col min="9733" max="9733" width="9.140625" style="33"/>
    <col min="9734" max="9734" width="10.42578125" style="33" bestFit="1" customWidth="1"/>
    <col min="9735" max="9975" width="9.140625" style="33"/>
    <col min="9976" max="9976" width="18.7109375" style="33" bestFit="1" customWidth="1"/>
    <col min="9977" max="9977" width="9.140625" style="33"/>
    <col min="9978" max="9978" width="10.28515625" style="33" customWidth="1"/>
    <col min="9979" max="9979" width="12.7109375" style="33" bestFit="1" customWidth="1"/>
    <col min="9980" max="9980" width="10.85546875" style="33" customWidth="1"/>
    <col min="9981" max="9981" width="19.140625" style="33" bestFit="1" customWidth="1"/>
    <col min="9982" max="9982" width="9.140625" style="33"/>
    <col min="9983" max="9983" width="9.42578125" style="33" customWidth="1"/>
    <col min="9984" max="9984" width="11.140625" style="33" customWidth="1"/>
    <col min="9985" max="9985" width="10.42578125" style="33" bestFit="1" customWidth="1"/>
    <col min="9986" max="9986" width="19.140625" style="33" bestFit="1" customWidth="1"/>
    <col min="9987" max="9987" width="9.140625" style="33"/>
    <col min="9988" max="9988" width="9.5703125" style="33" customWidth="1"/>
    <col min="9989" max="9989" width="9.140625" style="33"/>
    <col min="9990" max="9990" width="10.42578125" style="33" bestFit="1" customWidth="1"/>
    <col min="9991" max="10231" width="9.140625" style="33"/>
    <col min="10232" max="10232" width="18.7109375" style="33" bestFit="1" customWidth="1"/>
    <col min="10233" max="10233" width="9.140625" style="33"/>
    <col min="10234" max="10234" width="10.28515625" style="33" customWidth="1"/>
    <col min="10235" max="10235" width="12.7109375" style="33" bestFit="1" customWidth="1"/>
    <col min="10236" max="10236" width="10.85546875" style="33" customWidth="1"/>
    <col min="10237" max="10237" width="19.140625" style="33" bestFit="1" customWidth="1"/>
    <col min="10238" max="10238" width="9.140625" style="33"/>
    <col min="10239" max="10239" width="9.42578125" style="33" customWidth="1"/>
    <col min="10240" max="10240" width="11.140625" style="33" customWidth="1"/>
    <col min="10241" max="10241" width="10.42578125" style="33" bestFit="1" customWidth="1"/>
    <col min="10242" max="10242" width="19.140625" style="33" bestFit="1" customWidth="1"/>
    <col min="10243" max="10243" width="9.140625" style="33"/>
    <col min="10244" max="10244" width="9.5703125" style="33" customWidth="1"/>
    <col min="10245" max="10245" width="9.140625" style="33"/>
    <col min="10246" max="10246" width="10.42578125" style="33" bestFit="1" customWidth="1"/>
    <col min="10247" max="10487" width="9.140625" style="33"/>
    <col min="10488" max="10488" width="18.7109375" style="33" bestFit="1" customWidth="1"/>
    <col min="10489" max="10489" width="9.140625" style="33"/>
    <col min="10490" max="10490" width="10.28515625" style="33" customWidth="1"/>
    <col min="10491" max="10491" width="12.7109375" style="33" bestFit="1" customWidth="1"/>
    <col min="10492" max="10492" width="10.85546875" style="33" customWidth="1"/>
    <col min="10493" max="10493" width="19.140625" style="33" bestFit="1" customWidth="1"/>
    <col min="10494" max="10494" width="9.140625" style="33"/>
    <col min="10495" max="10495" width="9.42578125" style="33" customWidth="1"/>
    <col min="10496" max="10496" width="11.140625" style="33" customWidth="1"/>
    <col min="10497" max="10497" width="10.42578125" style="33" bestFit="1" customWidth="1"/>
    <col min="10498" max="10498" width="19.140625" style="33" bestFit="1" customWidth="1"/>
    <col min="10499" max="10499" width="9.140625" style="33"/>
    <col min="10500" max="10500" width="9.5703125" style="33" customWidth="1"/>
    <col min="10501" max="10501" width="9.140625" style="33"/>
    <col min="10502" max="10502" width="10.42578125" style="33" bestFit="1" customWidth="1"/>
    <col min="10503" max="10743" width="9.140625" style="33"/>
    <col min="10744" max="10744" width="18.7109375" style="33" bestFit="1" customWidth="1"/>
    <col min="10745" max="10745" width="9.140625" style="33"/>
    <col min="10746" max="10746" width="10.28515625" style="33" customWidth="1"/>
    <col min="10747" max="10747" width="12.7109375" style="33" bestFit="1" customWidth="1"/>
    <col min="10748" max="10748" width="10.85546875" style="33" customWidth="1"/>
    <col min="10749" max="10749" width="19.140625" style="33" bestFit="1" customWidth="1"/>
    <col min="10750" max="10750" width="9.140625" style="33"/>
    <col min="10751" max="10751" width="9.42578125" style="33" customWidth="1"/>
    <col min="10752" max="10752" width="11.140625" style="33" customWidth="1"/>
    <col min="10753" max="10753" width="10.42578125" style="33" bestFit="1" customWidth="1"/>
    <col min="10754" max="10754" width="19.140625" style="33" bestFit="1" customWidth="1"/>
    <col min="10755" max="10755" width="9.140625" style="33"/>
    <col min="10756" max="10756" width="9.5703125" style="33" customWidth="1"/>
    <col min="10757" max="10757" width="9.140625" style="33"/>
    <col min="10758" max="10758" width="10.42578125" style="33" bestFit="1" customWidth="1"/>
    <col min="10759" max="10999" width="9.140625" style="33"/>
    <col min="11000" max="11000" width="18.7109375" style="33" bestFit="1" customWidth="1"/>
    <col min="11001" max="11001" width="9.140625" style="33"/>
    <col min="11002" max="11002" width="10.28515625" style="33" customWidth="1"/>
    <col min="11003" max="11003" width="12.7109375" style="33" bestFit="1" customWidth="1"/>
    <col min="11004" max="11004" width="10.85546875" style="33" customWidth="1"/>
    <col min="11005" max="11005" width="19.140625" style="33" bestFit="1" customWidth="1"/>
    <col min="11006" max="11006" width="9.140625" style="33"/>
    <col min="11007" max="11007" width="9.42578125" style="33" customWidth="1"/>
    <col min="11008" max="11008" width="11.140625" style="33" customWidth="1"/>
    <col min="11009" max="11009" width="10.42578125" style="33" bestFit="1" customWidth="1"/>
    <col min="11010" max="11010" width="19.140625" style="33" bestFit="1" customWidth="1"/>
    <col min="11011" max="11011" width="9.140625" style="33"/>
    <col min="11012" max="11012" width="9.5703125" style="33" customWidth="1"/>
    <col min="11013" max="11013" width="9.140625" style="33"/>
    <col min="11014" max="11014" width="10.42578125" style="33" bestFit="1" customWidth="1"/>
    <col min="11015" max="11255" width="9.140625" style="33"/>
    <col min="11256" max="11256" width="18.7109375" style="33" bestFit="1" customWidth="1"/>
    <col min="11257" max="11257" width="9.140625" style="33"/>
    <col min="11258" max="11258" width="10.28515625" style="33" customWidth="1"/>
    <col min="11259" max="11259" width="12.7109375" style="33" bestFit="1" customWidth="1"/>
    <col min="11260" max="11260" width="10.85546875" style="33" customWidth="1"/>
    <col min="11261" max="11261" width="19.140625" style="33" bestFit="1" customWidth="1"/>
    <col min="11262" max="11262" width="9.140625" style="33"/>
    <col min="11263" max="11263" width="9.42578125" style="33" customWidth="1"/>
    <col min="11264" max="11264" width="11.140625" style="33" customWidth="1"/>
    <col min="11265" max="11265" width="10.42578125" style="33" bestFit="1" customWidth="1"/>
    <col min="11266" max="11266" width="19.140625" style="33" bestFit="1" customWidth="1"/>
    <col min="11267" max="11267" width="9.140625" style="33"/>
    <col min="11268" max="11268" width="9.5703125" style="33" customWidth="1"/>
    <col min="11269" max="11269" width="9.140625" style="33"/>
    <col min="11270" max="11270" width="10.42578125" style="33" bestFit="1" customWidth="1"/>
    <col min="11271" max="11511" width="9.140625" style="33"/>
    <col min="11512" max="11512" width="18.7109375" style="33" bestFit="1" customWidth="1"/>
    <col min="11513" max="11513" width="9.140625" style="33"/>
    <col min="11514" max="11514" width="10.28515625" style="33" customWidth="1"/>
    <col min="11515" max="11515" width="12.7109375" style="33" bestFit="1" customWidth="1"/>
    <col min="11516" max="11516" width="10.85546875" style="33" customWidth="1"/>
    <col min="11517" max="11517" width="19.140625" style="33" bestFit="1" customWidth="1"/>
    <col min="11518" max="11518" width="9.140625" style="33"/>
    <col min="11519" max="11519" width="9.42578125" style="33" customWidth="1"/>
    <col min="11520" max="11520" width="11.140625" style="33" customWidth="1"/>
    <col min="11521" max="11521" width="10.42578125" style="33" bestFit="1" customWidth="1"/>
    <col min="11522" max="11522" width="19.140625" style="33" bestFit="1" customWidth="1"/>
    <col min="11523" max="11523" width="9.140625" style="33"/>
    <col min="11524" max="11524" width="9.5703125" style="33" customWidth="1"/>
    <col min="11525" max="11525" width="9.140625" style="33"/>
    <col min="11526" max="11526" width="10.42578125" style="33" bestFit="1" customWidth="1"/>
    <col min="11527" max="11767" width="9.140625" style="33"/>
    <col min="11768" max="11768" width="18.7109375" style="33" bestFit="1" customWidth="1"/>
    <col min="11769" max="11769" width="9.140625" style="33"/>
    <col min="11770" max="11770" width="10.28515625" style="33" customWidth="1"/>
    <col min="11771" max="11771" width="12.7109375" style="33" bestFit="1" customWidth="1"/>
    <col min="11772" max="11772" width="10.85546875" style="33" customWidth="1"/>
    <col min="11773" max="11773" width="19.140625" style="33" bestFit="1" customWidth="1"/>
    <col min="11774" max="11774" width="9.140625" style="33"/>
    <col min="11775" max="11775" width="9.42578125" style="33" customWidth="1"/>
    <col min="11776" max="11776" width="11.140625" style="33" customWidth="1"/>
    <col min="11777" max="11777" width="10.42578125" style="33" bestFit="1" customWidth="1"/>
    <col min="11778" max="11778" width="19.140625" style="33" bestFit="1" customWidth="1"/>
    <col min="11779" max="11779" width="9.140625" style="33"/>
    <col min="11780" max="11780" width="9.5703125" style="33" customWidth="1"/>
    <col min="11781" max="11781" width="9.140625" style="33"/>
    <col min="11782" max="11782" width="10.42578125" style="33" bestFit="1" customWidth="1"/>
    <col min="11783" max="12023" width="9.140625" style="33"/>
    <col min="12024" max="12024" width="18.7109375" style="33" bestFit="1" customWidth="1"/>
    <col min="12025" max="12025" width="9.140625" style="33"/>
    <col min="12026" max="12026" width="10.28515625" style="33" customWidth="1"/>
    <col min="12027" max="12027" width="12.7109375" style="33" bestFit="1" customWidth="1"/>
    <col min="12028" max="12028" width="10.85546875" style="33" customWidth="1"/>
    <col min="12029" max="12029" width="19.140625" style="33" bestFit="1" customWidth="1"/>
    <col min="12030" max="12030" width="9.140625" style="33"/>
    <col min="12031" max="12031" width="9.42578125" style="33" customWidth="1"/>
    <col min="12032" max="12032" width="11.140625" style="33" customWidth="1"/>
    <col min="12033" max="12033" width="10.42578125" style="33" bestFit="1" customWidth="1"/>
    <col min="12034" max="12034" width="19.140625" style="33" bestFit="1" customWidth="1"/>
    <col min="12035" max="12035" width="9.140625" style="33"/>
    <col min="12036" max="12036" width="9.5703125" style="33" customWidth="1"/>
    <col min="12037" max="12037" width="9.140625" style="33"/>
    <col min="12038" max="12038" width="10.42578125" style="33" bestFit="1" customWidth="1"/>
    <col min="12039" max="12279" width="9.140625" style="33"/>
    <col min="12280" max="12280" width="18.7109375" style="33" bestFit="1" customWidth="1"/>
    <col min="12281" max="12281" width="9.140625" style="33"/>
    <col min="12282" max="12282" width="10.28515625" style="33" customWidth="1"/>
    <col min="12283" max="12283" width="12.7109375" style="33" bestFit="1" customWidth="1"/>
    <col min="12284" max="12284" width="10.85546875" style="33" customWidth="1"/>
    <col min="12285" max="12285" width="19.140625" style="33" bestFit="1" customWidth="1"/>
    <col min="12286" max="12286" width="9.140625" style="33"/>
    <col min="12287" max="12287" width="9.42578125" style="33" customWidth="1"/>
    <col min="12288" max="12288" width="11.140625" style="33" customWidth="1"/>
    <col min="12289" max="12289" width="10.42578125" style="33" bestFit="1" customWidth="1"/>
    <col min="12290" max="12290" width="19.140625" style="33" bestFit="1" customWidth="1"/>
    <col min="12291" max="12291" width="9.140625" style="33"/>
    <col min="12292" max="12292" width="9.5703125" style="33" customWidth="1"/>
    <col min="12293" max="12293" width="9.140625" style="33"/>
    <col min="12294" max="12294" width="10.42578125" style="33" bestFit="1" customWidth="1"/>
    <col min="12295" max="12535" width="9.140625" style="33"/>
    <col min="12536" max="12536" width="18.7109375" style="33" bestFit="1" customWidth="1"/>
    <col min="12537" max="12537" width="9.140625" style="33"/>
    <col min="12538" max="12538" width="10.28515625" style="33" customWidth="1"/>
    <col min="12539" max="12539" width="12.7109375" style="33" bestFit="1" customWidth="1"/>
    <col min="12540" max="12540" width="10.85546875" style="33" customWidth="1"/>
    <col min="12541" max="12541" width="19.140625" style="33" bestFit="1" customWidth="1"/>
    <col min="12542" max="12542" width="9.140625" style="33"/>
    <col min="12543" max="12543" width="9.42578125" style="33" customWidth="1"/>
    <col min="12544" max="12544" width="11.140625" style="33" customWidth="1"/>
    <col min="12545" max="12545" width="10.42578125" style="33" bestFit="1" customWidth="1"/>
    <col min="12546" max="12546" width="19.140625" style="33" bestFit="1" customWidth="1"/>
    <col min="12547" max="12547" width="9.140625" style="33"/>
    <col min="12548" max="12548" width="9.5703125" style="33" customWidth="1"/>
    <col min="12549" max="12549" width="9.140625" style="33"/>
    <col min="12550" max="12550" width="10.42578125" style="33" bestFit="1" customWidth="1"/>
    <col min="12551" max="12791" width="9.140625" style="33"/>
    <col min="12792" max="12792" width="18.7109375" style="33" bestFit="1" customWidth="1"/>
    <col min="12793" max="12793" width="9.140625" style="33"/>
    <col min="12794" max="12794" width="10.28515625" style="33" customWidth="1"/>
    <col min="12795" max="12795" width="12.7109375" style="33" bestFit="1" customWidth="1"/>
    <col min="12796" max="12796" width="10.85546875" style="33" customWidth="1"/>
    <col min="12797" max="12797" width="19.140625" style="33" bestFit="1" customWidth="1"/>
    <col min="12798" max="12798" width="9.140625" style="33"/>
    <col min="12799" max="12799" width="9.42578125" style="33" customWidth="1"/>
    <col min="12800" max="12800" width="11.140625" style="33" customWidth="1"/>
    <col min="12801" max="12801" width="10.42578125" style="33" bestFit="1" customWidth="1"/>
    <col min="12802" max="12802" width="19.140625" style="33" bestFit="1" customWidth="1"/>
    <col min="12803" max="12803" width="9.140625" style="33"/>
    <col min="12804" max="12804" width="9.5703125" style="33" customWidth="1"/>
    <col min="12805" max="12805" width="9.140625" style="33"/>
    <col min="12806" max="12806" width="10.42578125" style="33" bestFit="1" customWidth="1"/>
    <col min="12807" max="13047" width="9.140625" style="33"/>
    <col min="13048" max="13048" width="18.7109375" style="33" bestFit="1" customWidth="1"/>
    <col min="13049" max="13049" width="9.140625" style="33"/>
    <col min="13050" max="13050" width="10.28515625" style="33" customWidth="1"/>
    <col min="13051" max="13051" width="12.7109375" style="33" bestFit="1" customWidth="1"/>
    <col min="13052" max="13052" width="10.85546875" style="33" customWidth="1"/>
    <col min="13053" max="13053" width="19.140625" style="33" bestFit="1" customWidth="1"/>
    <col min="13054" max="13054" width="9.140625" style="33"/>
    <col min="13055" max="13055" width="9.42578125" style="33" customWidth="1"/>
    <col min="13056" max="13056" width="11.140625" style="33" customWidth="1"/>
    <col min="13057" max="13057" width="10.42578125" style="33" bestFit="1" customWidth="1"/>
    <col min="13058" max="13058" width="19.140625" style="33" bestFit="1" customWidth="1"/>
    <col min="13059" max="13059" width="9.140625" style="33"/>
    <col min="13060" max="13060" width="9.5703125" style="33" customWidth="1"/>
    <col min="13061" max="13061" width="9.140625" style="33"/>
    <col min="13062" max="13062" width="10.42578125" style="33" bestFit="1" customWidth="1"/>
    <col min="13063" max="13303" width="9.140625" style="33"/>
    <col min="13304" max="13304" width="18.7109375" style="33" bestFit="1" customWidth="1"/>
    <col min="13305" max="13305" width="9.140625" style="33"/>
    <col min="13306" max="13306" width="10.28515625" style="33" customWidth="1"/>
    <col min="13307" max="13307" width="12.7109375" style="33" bestFit="1" customWidth="1"/>
    <col min="13308" max="13308" width="10.85546875" style="33" customWidth="1"/>
    <col min="13309" max="13309" width="19.140625" style="33" bestFit="1" customWidth="1"/>
    <col min="13310" max="13310" width="9.140625" style="33"/>
    <col min="13311" max="13311" width="9.42578125" style="33" customWidth="1"/>
    <col min="13312" max="13312" width="11.140625" style="33" customWidth="1"/>
    <col min="13313" max="13313" width="10.42578125" style="33" bestFit="1" customWidth="1"/>
    <col min="13314" max="13314" width="19.140625" style="33" bestFit="1" customWidth="1"/>
    <col min="13315" max="13315" width="9.140625" style="33"/>
    <col min="13316" max="13316" width="9.5703125" style="33" customWidth="1"/>
    <col min="13317" max="13317" width="9.140625" style="33"/>
    <col min="13318" max="13318" width="10.42578125" style="33" bestFit="1" customWidth="1"/>
    <col min="13319" max="13559" width="9.140625" style="33"/>
    <col min="13560" max="13560" width="18.7109375" style="33" bestFit="1" customWidth="1"/>
    <col min="13561" max="13561" width="9.140625" style="33"/>
    <col min="13562" max="13562" width="10.28515625" style="33" customWidth="1"/>
    <col min="13563" max="13563" width="12.7109375" style="33" bestFit="1" customWidth="1"/>
    <col min="13564" max="13564" width="10.85546875" style="33" customWidth="1"/>
    <col min="13565" max="13565" width="19.140625" style="33" bestFit="1" customWidth="1"/>
    <col min="13566" max="13566" width="9.140625" style="33"/>
    <col min="13567" max="13567" width="9.42578125" style="33" customWidth="1"/>
    <col min="13568" max="13568" width="11.140625" style="33" customWidth="1"/>
    <col min="13569" max="13569" width="10.42578125" style="33" bestFit="1" customWidth="1"/>
    <col min="13570" max="13570" width="19.140625" style="33" bestFit="1" customWidth="1"/>
    <col min="13571" max="13571" width="9.140625" style="33"/>
    <col min="13572" max="13572" width="9.5703125" style="33" customWidth="1"/>
    <col min="13573" max="13573" width="9.140625" style="33"/>
    <col min="13574" max="13574" width="10.42578125" style="33" bestFit="1" customWidth="1"/>
    <col min="13575" max="13815" width="9.140625" style="33"/>
    <col min="13816" max="13816" width="18.7109375" style="33" bestFit="1" customWidth="1"/>
    <col min="13817" max="13817" width="9.140625" style="33"/>
    <col min="13818" max="13818" width="10.28515625" style="33" customWidth="1"/>
    <col min="13819" max="13819" width="12.7109375" style="33" bestFit="1" customWidth="1"/>
    <col min="13820" max="13820" width="10.85546875" style="33" customWidth="1"/>
    <col min="13821" max="13821" width="19.140625" style="33" bestFit="1" customWidth="1"/>
    <col min="13822" max="13822" width="9.140625" style="33"/>
    <col min="13823" max="13823" width="9.42578125" style="33" customWidth="1"/>
    <col min="13824" max="13824" width="11.140625" style="33" customWidth="1"/>
    <col min="13825" max="13825" width="10.42578125" style="33" bestFit="1" customWidth="1"/>
    <col min="13826" max="13826" width="19.140625" style="33" bestFit="1" customWidth="1"/>
    <col min="13827" max="13827" width="9.140625" style="33"/>
    <col min="13828" max="13828" width="9.5703125" style="33" customWidth="1"/>
    <col min="13829" max="13829" width="9.140625" style="33"/>
    <col min="13830" max="13830" width="10.42578125" style="33" bestFit="1" customWidth="1"/>
    <col min="13831" max="14071" width="9.140625" style="33"/>
    <col min="14072" max="14072" width="18.7109375" style="33" bestFit="1" customWidth="1"/>
    <col min="14073" max="14073" width="9.140625" style="33"/>
    <col min="14074" max="14074" width="10.28515625" style="33" customWidth="1"/>
    <col min="14075" max="14075" width="12.7109375" style="33" bestFit="1" customWidth="1"/>
    <col min="14076" max="14076" width="10.85546875" style="33" customWidth="1"/>
    <col min="14077" max="14077" width="19.140625" style="33" bestFit="1" customWidth="1"/>
    <col min="14078" max="14078" width="9.140625" style="33"/>
    <col min="14079" max="14079" width="9.42578125" style="33" customWidth="1"/>
    <col min="14080" max="14080" width="11.140625" style="33" customWidth="1"/>
    <col min="14081" max="14081" width="10.42578125" style="33" bestFit="1" customWidth="1"/>
    <col min="14082" max="14082" width="19.140625" style="33" bestFit="1" customWidth="1"/>
    <col min="14083" max="14083" width="9.140625" style="33"/>
    <col min="14084" max="14084" width="9.5703125" style="33" customWidth="1"/>
    <col min="14085" max="14085" width="9.140625" style="33"/>
    <col min="14086" max="14086" width="10.42578125" style="33" bestFit="1" customWidth="1"/>
    <col min="14087" max="14327" width="9.140625" style="33"/>
    <col min="14328" max="14328" width="18.7109375" style="33" bestFit="1" customWidth="1"/>
    <col min="14329" max="14329" width="9.140625" style="33"/>
    <col min="14330" max="14330" width="10.28515625" style="33" customWidth="1"/>
    <col min="14331" max="14331" width="12.7109375" style="33" bestFit="1" customWidth="1"/>
    <col min="14332" max="14332" width="10.85546875" style="33" customWidth="1"/>
    <col min="14333" max="14333" width="19.140625" style="33" bestFit="1" customWidth="1"/>
    <col min="14334" max="14334" width="9.140625" style="33"/>
    <col min="14335" max="14335" width="9.42578125" style="33" customWidth="1"/>
    <col min="14336" max="14336" width="11.140625" style="33" customWidth="1"/>
    <col min="14337" max="14337" width="10.42578125" style="33" bestFit="1" customWidth="1"/>
    <col min="14338" max="14338" width="19.140625" style="33" bestFit="1" customWidth="1"/>
    <col min="14339" max="14339" width="9.140625" style="33"/>
    <col min="14340" max="14340" width="9.5703125" style="33" customWidth="1"/>
    <col min="14341" max="14341" width="9.140625" style="33"/>
    <col min="14342" max="14342" width="10.42578125" style="33" bestFit="1" customWidth="1"/>
    <col min="14343" max="14583" width="9.140625" style="33"/>
    <col min="14584" max="14584" width="18.7109375" style="33" bestFit="1" customWidth="1"/>
    <col min="14585" max="14585" width="9.140625" style="33"/>
    <col min="14586" max="14586" width="10.28515625" style="33" customWidth="1"/>
    <col min="14587" max="14587" width="12.7109375" style="33" bestFit="1" customWidth="1"/>
    <col min="14588" max="14588" width="10.85546875" style="33" customWidth="1"/>
    <col min="14589" max="14589" width="19.140625" style="33" bestFit="1" customWidth="1"/>
    <col min="14590" max="14590" width="9.140625" style="33"/>
    <col min="14591" max="14591" width="9.42578125" style="33" customWidth="1"/>
    <col min="14592" max="14592" width="11.140625" style="33" customWidth="1"/>
    <col min="14593" max="14593" width="10.42578125" style="33" bestFit="1" customWidth="1"/>
    <col min="14594" max="14594" width="19.140625" style="33" bestFit="1" customWidth="1"/>
    <col min="14595" max="14595" width="9.140625" style="33"/>
    <col min="14596" max="14596" width="9.5703125" style="33" customWidth="1"/>
    <col min="14597" max="14597" width="9.140625" style="33"/>
    <col min="14598" max="14598" width="10.42578125" style="33" bestFit="1" customWidth="1"/>
    <col min="14599" max="14839" width="9.140625" style="33"/>
    <col min="14840" max="14840" width="18.7109375" style="33" bestFit="1" customWidth="1"/>
    <col min="14841" max="14841" width="9.140625" style="33"/>
    <col min="14842" max="14842" width="10.28515625" style="33" customWidth="1"/>
    <col min="14843" max="14843" width="12.7109375" style="33" bestFit="1" customWidth="1"/>
    <col min="14844" max="14844" width="10.85546875" style="33" customWidth="1"/>
    <col min="14845" max="14845" width="19.140625" style="33" bestFit="1" customWidth="1"/>
    <col min="14846" max="14846" width="9.140625" style="33"/>
    <col min="14847" max="14847" width="9.42578125" style="33" customWidth="1"/>
    <col min="14848" max="14848" width="11.140625" style="33" customWidth="1"/>
    <col min="14849" max="14849" width="10.42578125" style="33" bestFit="1" customWidth="1"/>
    <col min="14850" max="14850" width="19.140625" style="33" bestFit="1" customWidth="1"/>
    <col min="14851" max="14851" width="9.140625" style="33"/>
    <col min="14852" max="14852" width="9.5703125" style="33" customWidth="1"/>
    <col min="14853" max="14853" width="9.140625" style="33"/>
    <col min="14854" max="14854" width="10.42578125" style="33" bestFit="1" customWidth="1"/>
    <col min="14855" max="15095" width="9.140625" style="33"/>
    <col min="15096" max="15096" width="18.7109375" style="33" bestFit="1" customWidth="1"/>
    <col min="15097" max="15097" width="9.140625" style="33"/>
    <col min="15098" max="15098" width="10.28515625" style="33" customWidth="1"/>
    <col min="15099" max="15099" width="12.7109375" style="33" bestFit="1" customWidth="1"/>
    <col min="15100" max="15100" width="10.85546875" style="33" customWidth="1"/>
    <col min="15101" max="15101" width="19.140625" style="33" bestFit="1" customWidth="1"/>
    <col min="15102" max="15102" width="9.140625" style="33"/>
    <col min="15103" max="15103" width="9.42578125" style="33" customWidth="1"/>
    <col min="15104" max="15104" width="11.140625" style="33" customWidth="1"/>
    <col min="15105" max="15105" width="10.42578125" style="33" bestFit="1" customWidth="1"/>
    <col min="15106" max="15106" width="19.140625" style="33" bestFit="1" customWidth="1"/>
    <col min="15107" max="15107" width="9.140625" style="33"/>
    <col min="15108" max="15108" width="9.5703125" style="33" customWidth="1"/>
    <col min="15109" max="15109" width="9.140625" style="33"/>
    <col min="15110" max="15110" width="10.42578125" style="33" bestFit="1" customWidth="1"/>
    <col min="15111" max="15351" width="9.140625" style="33"/>
    <col min="15352" max="15352" width="18.7109375" style="33" bestFit="1" customWidth="1"/>
    <col min="15353" max="15353" width="9.140625" style="33"/>
    <col min="15354" max="15354" width="10.28515625" style="33" customWidth="1"/>
    <col min="15355" max="15355" width="12.7109375" style="33" bestFit="1" customWidth="1"/>
    <col min="15356" max="15356" width="10.85546875" style="33" customWidth="1"/>
    <col min="15357" max="15357" width="19.140625" style="33" bestFit="1" customWidth="1"/>
    <col min="15358" max="15358" width="9.140625" style="33"/>
    <col min="15359" max="15359" width="9.42578125" style="33" customWidth="1"/>
    <col min="15360" max="15360" width="11.140625" style="33" customWidth="1"/>
    <col min="15361" max="15361" width="10.42578125" style="33" bestFit="1" customWidth="1"/>
    <col min="15362" max="15362" width="19.140625" style="33" bestFit="1" customWidth="1"/>
    <col min="15363" max="15363" width="9.140625" style="33"/>
    <col min="15364" max="15364" width="9.5703125" style="33" customWidth="1"/>
    <col min="15365" max="15365" width="9.140625" style="33"/>
    <col min="15366" max="15366" width="10.42578125" style="33" bestFit="1" customWidth="1"/>
    <col min="15367" max="15607" width="9.140625" style="33"/>
    <col min="15608" max="15608" width="18.7109375" style="33" bestFit="1" customWidth="1"/>
    <col min="15609" max="15609" width="9.140625" style="33"/>
    <col min="15610" max="15610" width="10.28515625" style="33" customWidth="1"/>
    <col min="15611" max="15611" width="12.7109375" style="33" bestFit="1" customWidth="1"/>
    <col min="15612" max="15612" width="10.85546875" style="33" customWidth="1"/>
    <col min="15613" max="15613" width="19.140625" style="33" bestFit="1" customWidth="1"/>
    <col min="15614" max="15614" width="9.140625" style="33"/>
    <col min="15615" max="15615" width="9.42578125" style="33" customWidth="1"/>
    <col min="15616" max="15616" width="11.140625" style="33" customWidth="1"/>
    <col min="15617" max="15617" width="10.42578125" style="33" bestFit="1" customWidth="1"/>
    <col min="15618" max="15618" width="19.140625" style="33" bestFit="1" customWidth="1"/>
    <col min="15619" max="15619" width="9.140625" style="33"/>
    <col min="15620" max="15620" width="9.5703125" style="33" customWidth="1"/>
    <col min="15621" max="15621" width="9.140625" style="33"/>
    <col min="15622" max="15622" width="10.42578125" style="33" bestFit="1" customWidth="1"/>
    <col min="15623" max="15863" width="9.140625" style="33"/>
    <col min="15864" max="15864" width="18.7109375" style="33" bestFit="1" customWidth="1"/>
    <col min="15865" max="15865" width="9.140625" style="33"/>
    <col min="15866" max="15866" width="10.28515625" style="33" customWidth="1"/>
    <col min="15867" max="15867" width="12.7109375" style="33" bestFit="1" customWidth="1"/>
    <col min="15868" max="15868" width="10.85546875" style="33" customWidth="1"/>
    <col min="15869" max="15869" width="19.140625" style="33" bestFit="1" customWidth="1"/>
    <col min="15870" max="15870" width="9.140625" style="33"/>
    <col min="15871" max="15871" width="9.42578125" style="33" customWidth="1"/>
    <col min="15872" max="15872" width="11.140625" style="33" customWidth="1"/>
    <col min="15873" max="15873" width="10.42578125" style="33" bestFit="1" customWidth="1"/>
    <col min="15874" max="15874" width="19.140625" style="33" bestFit="1" customWidth="1"/>
    <col min="15875" max="15875" width="9.140625" style="33"/>
    <col min="15876" max="15876" width="9.5703125" style="33" customWidth="1"/>
    <col min="15877" max="15877" width="9.140625" style="33"/>
    <col min="15878" max="15878" width="10.42578125" style="33" bestFit="1" customWidth="1"/>
    <col min="15879" max="16119" width="9.140625" style="33"/>
    <col min="16120" max="16120" width="18.7109375" style="33" bestFit="1" customWidth="1"/>
    <col min="16121" max="16121" width="9.140625" style="33"/>
    <col min="16122" max="16122" width="10.28515625" style="33" customWidth="1"/>
    <col min="16123" max="16123" width="12.7109375" style="33" bestFit="1" customWidth="1"/>
    <col min="16124" max="16124" width="10.85546875" style="33" customWidth="1"/>
    <col min="16125" max="16125" width="19.140625" style="33" bestFit="1" customWidth="1"/>
    <col min="16126" max="16126" width="9.140625" style="33"/>
    <col min="16127" max="16127" width="9.42578125" style="33" customWidth="1"/>
    <col min="16128" max="16128" width="11.140625" style="33" customWidth="1"/>
    <col min="16129" max="16129" width="10.42578125" style="33" bestFit="1" customWidth="1"/>
    <col min="16130" max="16130" width="19.140625" style="33" bestFit="1" customWidth="1"/>
    <col min="16131" max="16131" width="9.140625" style="33"/>
    <col min="16132" max="16132" width="9.5703125" style="33" customWidth="1"/>
    <col min="16133" max="16133" width="9.140625" style="33"/>
    <col min="16134" max="16134" width="10.42578125" style="33" bestFit="1" customWidth="1"/>
    <col min="16135" max="16384" width="9.140625" style="33"/>
  </cols>
  <sheetData>
    <row r="1" spans="1:10" ht="18" x14ac:dyDescent="0.25">
      <c r="C1" s="594" t="s">
        <v>0</v>
      </c>
      <c r="D1" s="594"/>
      <c r="E1" s="594"/>
      <c r="F1" s="594"/>
      <c r="G1" s="343"/>
      <c r="H1" s="343"/>
    </row>
    <row r="2" spans="1:10" ht="18" x14ac:dyDescent="0.25">
      <c r="C2" s="594" t="s">
        <v>1</v>
      </c>
      <c r="D2" s="594"/>
      <c r="E2" s="594"/>
      <c r="F2" s="594"/>
      <c r="G2" s="343"/>
      <c r="H2" s="343"/>
    </row>
    <row r="3" spans="1:10" x14ac:dyDescent="0.25">
      <c r="C3" s="598" t="s">
        <v>123</v>
      </c>
      <c r="D3" s="598"/>
      <c r="E3" s="598"/>
      <c r="F3" s="598"/>
      <c r="G3" s="344"/>
      <c r="H3" s="344"/>
    </row>
    <row r="4" spans="1:10" ht="18" x14ac:dyDescent="0.25">
      <c r="C4" s="594" t="s">
        <v>138</v>
      </c>
      <c r="D4" s="594"/>
      <c r="E4" s="34"/>
      <c r="F4" s="34"/>
      <c r="G4" s="343"/>
      <c r="H4" s="343"/>
    </row>
    <row r="5" spans="1:10" ht="18.75" thickBot="1" x14ac:dyDescent="0.3">
      <c r="C5" s="595" t="s">
        <v>118</v>
      </c>
      <c r="D5" s="595"/>
      <c r="E5" s="36"/>
      <c r="F5" s="36"/>
      <c r="G5" s="36"/>
      <c r="H5" s="36"/>
    </row>
    <row r="6" spans="1:10" ht="59.25" customHeight="1" thickBot="1" x14ac:dyDescent="0.25">
      <c r="A6" s="37"/>
      <c r="B6" s="38" t="s">
        <v>2</v>
      </c>
      <c r="C6" s="39" t="s">
        <v>6</v>
      </c>
      <c r="D6" s="40" t="s">
        <v>4</v>
      </c>
      <c r="E6" s="41" t="s">
        <v>5</v>
      </c>
      <c r="F6" s="42" t="s">
        <v>121</v>
      </c>
      <c r="G6" s="356" t="s">
        <v>144</v>
      </c>
      <c r="H6" s="351" t="s">
        <v>145</v>
      </c>
      <c r="I6" s="43" t="s">
        <v>8</v>
      </c>
      <c r="J6" s="43" t="s">
        <v>9</v>
      </c>
    </row>
    <row r="7" spans="1:10" ht="18.75" customHeight="1" thickBot="1" x14ac:dyDescent="0.3">
      <c r="A7" s="46" t="s">
        <v>7</v>
      </c>
      <c r="B7" s="232"/>
      <c r="C7" s="232"/>
      <c r="D7" s="232"/>
      <c r="E7" s="191"/>
      <c r="F7" s="190"/>
      <c r="G7" s="47"/>
      <c r="H7" s="47"/>
      <c r="I7" s="354"/>
      <c r="J7" s="47"/>
    </row>
    <row r="8" spans="1:10" ht="18" x14ac:dyDescent="0.25">
      <c r="A8" s="54" t="s">
        <v>10</v>
      </c>
      <c r="B8" s="215">
        <v>8103</v>
      </c>
      <c r="C8" s="212">
        <v>16731</v>
      </c>
      <c r="D8" s="362">
        <v>1878599</v>
      </c>
      <c r="E8" s="233">
        <f>D8/B8</f>
        <v>231.83993582623719</v>
      </c>
      <c r="F8" s="366">
        <f>D8</f>
        <v>1878599</v>
      </c>
      <c r="G8" s="357">
        <v>4306</v>
      </c>
      <c r="H8" s="352">
        <f>C8-G8</f>
        <v>12425</v>
      </c>
      <c r="I8" s="241">
        <f>C8-J8</f>
        <v>7610</v>
      </c>
      <c r="J8" s="63">
        <v>9121</v>
      </c>
    </row>
    <row r="9" spans="1:10" ht="18" x14ac:dyDescent="0.25">
      <c r="A9" s="67" t="s">
        <v>11</v>
      </c>
      <c r="B9" s="210">
        <v>5758</v>
      </c>
      <c r="C9" s="213">
        <v>11385</v>
      </c>
      <c r="D9" s="363">
        <v>1315022</v>
      </c>
      <c r="E9" s="252">
        <f t="shared" ref="E9:E15" si="0">D9/B9</f>
        <v>228.38172976728032</v>
      </c>
      <c r="F9" s="234">
        <f>D9</f>
        <v>1315022</v>
      </c>
      <c r="G9" s="358">
        <v>3219</v>
      </c>
      <c r="H9" s="352">
        <f>C9-G9</f>
        <v>8166</v>
      </c>
      <c r="I9" s="241">
        <f>C9-J9</f>
        <v>5085</v>
      </c>
      <c r="J9" s="63">
        <v>6300</v>
      </c>
    </row>
    <row r="10" spans="1:10" ht="18" x14ac:dyDescent="0.25">
      <c r="A10" s="67" t="s">
        <v>12</v>
      </c>
      <c r="B10" s="210">
        <v>6504</v>
      </c>
      <c r="C10" s="213">
        <v>12347</v>
      </c>
      <c r="D10" s="363">
        <v>1428424</v>
      </c>
      <c r="E10" s="252">
        <f t="shared" si="0"/>
        <v>219.62238622386224</v>
      </c>
      <c r="F10" s="234">
        <f t="shared" ref="F10:F15" si="1">D10</f>
        <v>1428424</v>
      </c>
      <c r="G10" s="358">
        <v>3210</v>
      </c>
      <c r="H10" s="352">
        <f t="shared" ref="H10:H15" si="2">C10-G10</f>
        <v>9137</v>
      </c>
      <c r="I10" s="241">
        <f t="shared" ref="I10:I15" si="3">C10-J10</f>
        <v>5493</v>
      </c>
      <c r="J10" s="63">
        <v>6854</v>
      </c>
    </row>
    <row r="11" spans="1:10" ht="18" x14ac:dyDescent="0.25">
      <c r="A11" s="67" t="s">
        <v>13</v>
      </c>
      <c r="B11" s="210">
        <v>8497</v>
      </c>
      <c r="C11" s="213">
        <v>16734</v>
      </c>
      <c r="D11" s="363">
        <v>1889994</v>
      </c>
      <c r="E11" s="252">
        <f t="shared" si="0"/>
        <v>222.43074026126868</v>
      </c>
      <c r="F11" s="234">
        <f t="shared" si="1"/>
        <v>1889994</v>
      </c>
      <c r="G11" s="358">
        <v>4263</v>
      </c>
      <c r="H11" s="352">
        <f t="shared" si="2"/>
        <v>12471</v>
      </c>
      <c r="I11" s="241">
        <f t="shared" si="3"/>
        <v>7569</v>
      </c>
      <c r="J11" s="63">
        <v>9165</v>
      </c>
    </row>
    <row r="12" spans="1:10" ht="18" x14ac:dyDescent="0.25">
      <c r="A12" s="67" t="s">
        <v>14</v>
      </c>
      <c r="B12" s="210">
        <v>2125</v>
      </c>
      <c r="C12" s="213">
        <v>4442</v>
      </c>
      <c r="D12" s="363">
        <v>506506</v>
      </c>
      <c r="E12" s="252">
        <f t="shared" si="0"/>
        <v>238.35576470588236</v>
      </c>
      <c r="F12" s="234">
        <f t="shared" si="1"/>
        <v>506506</v>
      </c>
      <c r="G12" s="358">
        <v>1156</v>
      </c>
      <c r="H12" s="352">
        <f t="shared" si="2"/>
        <v>3286</v>
      </c>
      <c r="I12" s="241">
        <f t="shared" si="3"/>
        <v>2119</v>
      </c>
      <c r="J12" s="63">
        <v>2323</v>
      </c>
    </row>
    <row r="13" spans="1:10" ht="18" x14ac:dyDescent="0.25">
      <c r="A13" s="67" t="s">
        <v>15</v>
      </c>
      <c r="B13" s="210">
        <v>8591</v>
      </c>
      <c r="C13" s="213">
        <v>17863</v>
      </c>
      <c r="D13" s="363">
        <v>2021100</v>
      </c>
      <c r="E13" s="252">
        <f t="shared" si="0"/>
        <v>235.25782795949249</v>
      </c>
      <c r="F13" s="234">
        <f t="shared" si="1"/>
        <v>2021100</v>
      </c>
      <c r="G13" s="358">
        <v>4889</v>
      </c>
      <c r="H13" s="352">
        <f t="shared" si="2"/>
        <v>12974</v>
      </c>
      <c r="I13" s="241">
        <f t="shared" si="3"/>
        <v>8256</v>
      </c>
      <c r="J13" s="63">
        <v>9607</v>
      </c>
    </row>
    <row r="14" spans="1:10" ht="18" x14ac:dyDescent="0.25">
      <c r="A14" s="67" t="s">
        <v>16</v>
      </c>
      <c r="B14" s="210">
        <v>3091</v>
      </c>
      <c r="C14" s="213">
        <v>5839</v>
      </c>
      <c r="D14" s="363">
        <v>662536</v>
      </c>
      <c r="E14" s="252">
        <f t="shared" si="0"/>
        <v>214.34357813005499</v>
      </c>
      <c r="F14" s="234">
        <f t="shared" si="1"/>
        <v>662536</v>
      </c>
      <c r="G14" s="358">
        <v>1478</v>
      </c>
      <c r="H14" s="352">
        <f t="shared" si="2"/>
        <v>4361</v>
      </c>
      <c r="I14" s="241">
        <f t="shared" si="3"/>
        <v>2662</v>
      </c>
      <c r="J14" s="63">
        <v>3177</v>
      </c>
    </row>
    <row r="15" spans="1:10" ht="18.75" thickBot="1" x14ac:dyDescent="0.3">
      <c r="A15" s="72" t="s">
        <v>17</v>
      </c>
      <c r="B15" s="228">
        <v>10029</v>
      </c>
      <c r="C15" s="229">
        <v>19603</v>
      </c>
      <c r="D15" s="364">
        <v>2259479</v>
      </c>
      <c r="E15" s="253">
        <f t="shared" si="0"/>
        <v>225.29454581713031</v>
      </c>
      <c r="F15" s="234">
        <f t="shared" si="1"/>
        <v>2259479</v>
      </c>
      <c r="G15" s="359">
        <v>5108</v>
      </c>
      <c r="H15" s="352">
        <f t="shared" si="2"/>
        <v>14495</v>
      </c>
      <c r="I15" s="241">
        <f t="shared" si="3"/>
        <v>8848</v>
      </c>
      <c r="J15" s="80">
        <v>10755</v>
      </c>
    </row>
    <row r="16" spans="1:10" ht="18.75" thickBot="1" x14ac:dyDescent="0.3">
      <c r="A16" s="84" t="s">
        <v>18</v>
      </c>
      <c r="B16" s="221">
        <f>SUM(B8:B15)</f>
        <v>52698</v>
      </c>
      <c r="C16" s="221">
        <f t="shared" ref="C16:D16" si="4">SUM(C8:C15)</f>
        <v>104944</v>
      </c>
      <c r="D16" s="221">
        <f t="shared" si="4"/>
        <v>11961660</v>
      </c>
      <c r="E16" s="246">
        <f t="shared" ref="E16" si="5">SUM(E8:E15)</f>
        <v>1815.5265086912086</v>
      </c>
      <c r="F16" s="365">
        <f>SUM(F8:F15)</f>
        <v>11961660</v>
      </c>
      <c r="G16" s="237">
        <f>SUM(G8:G15)</f>
        <v>27629</v>
      </c>
      <c r="H16" s="237">
        <f>SUM(H8:H15)</f>
        <v>77315</v>
      </c>
      <c r="I16" s="263">
        <f t="shared" ref="I16:J16" si="6">SUM(I8:I15)</f>
        <v>47642</v>
      </c>
      <c r="J16" s="90">
        <f t="shared" si="6"/>
        <v>57302</v>
      </c>
    </row>
    <row r="17" spans="1:10" ht="18.75" thickBot="1" x14ac:dyDescent="0.3">
      <c r="A17" s="95"/>
      <c r="B17" s="217"/>
      <c r="C17" s="217"/>
      <c r="D17" s="217"/>
      <c r="E17" s="238"/>
      <c r="F17" s="238"/>
      <c r="G17" s="238"/>
      <c r="H17" s="238"/>
      <c r="I17" s="238"/>
      <c r="J17" s="81"/>
    </row>
    <row r="18" spans="1:10" ht="18.75" thickBot="1" x14ac:dyDescent="0.3">
      <c r="A18" s="96" t="s">
        <v>19</v>
      </c>
      <c r="B18" s="220"/>
      <c r="C18" s="220"/>
      <c r="D18" s="220"/>
      <c r="E18" s="239"/>
      <c r="F18" s="240"/>
      <c r="G18" s="239"/>
      <c r="H18" s="239"/>
      <c r="I18" s="239"/>
      <c r="J18" s="97"/>
    </row>
    <row r="19" spans="1:10" x14ac:dyDescent="0.25">
      <c r="A19" s="100" t="s">
        <v>20</v>
      </c>
      <c r="B19" s="215">
        <v>14761</v>
      </c>
      <c r="C19" s="212">
        <v>27208</v>
      </c>
      <c r="D19" s="225">
        <v>3157481</v>
      </c>
      <c r="E19" s="241">
        <f>D19/B19</f>
        <v>213.90698462163809</v>
      </c>
      <c r="F19" s="242">
        <f>D19</f>
        <v>3157481</v>
      </c>
      <c r="G19" s="357">
        <v>7105</v>
      </c>
      <c r="H19" s="366">
        <f>C19-G19</f>
        <v>20103</v>
      </c>
      <c r="I19" s="355">
        <f>C19-J19</f>
        <v>12148</v>
      </c>
      <c r="J19" s="370">
        <v>15060</v>
      </c>
    </row>
    <row r="20" spans="1:10" x14ac:dyDescent="0.25">
      <c r="A20" s="100" t="s">
        <v>21</v>
      </c>
      <c r="B20" s="210">
        <v>7365</v>
      </c>
      <c r="C20" s="213">
        <v>13206</v>
      </c>
      <c r="D20" s="211">
        <v>1540179</v>
      </c>
      <c r="E20" s="243">
        <f t="shared" ref="E20:E22" si="7">D20/B20</f>
        <v>209.12138492871691</v>
      </c>
      <c r="F20" s="244">
        <f>D20</f>
        <v>1540179</v>
      </c>
      <c r="G20" s="358">
        <v>3451</v>
      </c>
      <c r="H20" s="234">
        <f>C20-G20</f>
        <v>9755</v>
      </c>
      <c r="I20" s="241">
        <f>C20-J20</f>
        <v>5721</v>
      </c>
      <c r="J20" s="371">
        <v>7485</v>
      </c>
    </row>
    <row r="21" spans="1:10" x14ac:dyDescent="0.25">
      <c r="A21" s="54" t="s">
        <v>22</v>
      </c>
      <c r="B21" s="210">
        <v>5981</v>
      </c>
      <c r="C21" s="213">
        <v>11356</v>
      </c>
      <c r="D21" s="211">
        <v>1300767</v>
      </c>
      <c r="E21" s="243">
        <f t="shared" si="7"/>
        <v>217.48319678983447</v>
      </c>
      <c r="F21" s="244">
        <f t="shared" ref="F21:F22" si="8">D21</f>
        <v>1300767</v>
      </c>
      <c r="G21" s="358">
        <v>3154</v>
      </c>
      <c r="H21" s="234">
        <f t="shared" ref="H21:H22" si="9">C21-G21</f>
        <v>8202</v>
      </c>
      <c r="I21" s="241">
        <f t="shared" ref="I21:I22" si="10">C21-J21</f>
        <v>5032</v>
      </c>
      <c r="J21" s="371">
        <v>6324</v>
      </c>
    </row>
    <row r="22" spans="1:10" x14ac:dyDescent="0.25">
      <c r="A22" s="67" t="s">
        <v>23</v>
      </c>
      <c r="B22" s="210">
        <v>7410</v>
      </c>
      <c r="C22" s="213">
        <v>14530</v>
      </c>
      <c r="D22" s="211">
        <v>1638493</v>
      </c>
      <c r="E22" s="243">
        <f t="shared" si="7"/>
        <v>221.1191632928475</v>
      </c>
      <c r="F22" s="244">
        <f t="shared" si="8"/>
        <v>1638493</v>
      </c>
      <c r="G22" s="360">
        <v>3703</v>
      </c>
      <c r="H22" s="367">
        <f t="shared" si="9"/>
        <v>10827</v>
      </c>
      <c r="I22" s="243">
        <f t="shared" si="10"/>
        <v>6579</v>
      </c>
      <c r="J22" s="372">
        <v>7951</v>
      </c>
    </row>
    <row r="23" spans="1:10" x14ac:dyDescent="0.25">
      <c r="A23" s="67" t="s">
        <v>24</v>
      </c>
      <c r="B23" s="210">
        <v>4882</v>
      </c>
      <c r="C23" s="213">
        <v>9755</v>
      </c>
      <c r="D23" s="211">
        <v>1103533</v>
      </c>
      <c r="E23" s="243">
        <f t="shared" ref="E23:E31" si="11">D23/B23</f>
        <v>226.04117165096272</v>
      </c>
      <c r="F23" s="244">
        <f t="shared" ref="F23:F31" si="12">D23</f>
        <v>1103533</v>
      </c>
      <c r="G23" s="360">
        <v>2623</v>
      </c>
      <c r="H23" s="367">
        <f t="shared" ref="H23:H31" si="13">C23-G23</f>
        <v>7132</v>
      </c>
      <c r="I23" s="243">
        <f t="shared" ref="I23:I30" si="14">C23-J23</f>
        <v>4535</v>
      </c>
      <c r="J23" s="372">
        <v>5220</v>
      </c>
    </row>
    <row r="24" spans="1:10" x14ac:dyDescent="0.25">
      <c r="A24" s="67" t="s">
        <v>25</v>
      </c>
      <c r="B24" s="210">
        <v>3352</v>
      </c>
      <c r="C24" s="222">
        <v>6731</v>
      </c>
      <c r="D24" s="211">
        <v>770150</v>
      </c>
      <c r="E24" s="243">
        <f t="shared" si="11"/>
        <v>229.75835322195704</v>
      </c>
      <c r="F24" s="244">
        <f t="shared" si="12"/>
        <v>770150</v>
      </c>
      <c r="G24" s="360">
        <v>1929</v>
      </c>
      <c r="H24" s="367">
        <f t="shared" si="13"/>
        <v>4802</v>
      </c>
      <c r="I24" s="243">
        <f t="shared" si="14"/>
        <v>3041</v>
      </c>
      <c r="J24" s="372">
        <v>3690</v>
      </c>
    </row>
    <row r="25" spans="1:10" x14ac:dyDescent="0.25">
      <c r="A25" s="67" t="s">
        <v>26</v>
      </c>
      <c r="B25" s="210">
        <v>8553</v>
      </c>
      <c r="C25" s="213">
        <v>16553</v>
      </c>
      <c r="D25" s="211">
        <v>1897860</v>
      </c>
      <c r="E25" s="243">
        <f t="shared" si="11"/>
        <v>221.89407225534899</v>
      </c>
      <c r="F25" s="244">
        <f t="shared" si="12"/>
        <v>1897860</v>
      </c>
      <c r="G25" s="360">
        <v>4365</v>
      </c>
      <c r="H25" s="367">
        <f t="shared" si="13"/>
        <v>12188</v>
      </c>
      <c r="I25" s="243">
        <f t="shared" si="14"/>
        <v>7477</v>
      </c>
      <c r="J25" s="372">
        <v>9076</v>
      </c>
    </row>
    <row r="26" spans="1:10" x14ac:dyDescent="0.25">
      <c r="A26" s="67" t="s">
        <v>27</v>
      </c>
      <c r="B26" s="226">
        <v>7735</v>
      </c>
      <c r="C26" s="213">
        <v>15815</v>
      </c>
      <c r="D26" s="227">
        <v>1812239</v>
      </c>
      <c r="E26" s="243">
        <f t="shared" si="11"/>
        <v>234.290756302521</v>
      </c>
      <c r="F26" s="244">
        <f t="shared" si="12"/>
        <v>1812239</v>
      </c>
      <c r="G26" s="360">
        <v>3932</v>
      </c>
      <c r="H26" s="367">
        <f t="shared" si="13"/>
        <v>11883</v>
      </c>
      <c r="I26" s="243">
        <f t="shared" si="14"/>
        <v>7488</v>
      </c>
      <c r="J26" s="372">
        <v>8327</v>
      </c>
    </row>
    <row r="27" spans="1:10" x14ac:dyDescent="0.25">
      <c r="A27" s="67" t="s">
        <v>28</v>
      </c>
      <c r="B27" s="210">
        <v>9760</v>
      </c>
      <c r="C27" s="213">
        <v>18547</v>
      </c>
      <c r="D27" s="211">
        <v>2115595</v>
      </c>
      <c r="E27" s="243">
        <f t="shared" si="11"/>
        <v>216.76178278688525</v>
      </c>
      <c r="F27" s="244">
        <f t="shared" si="12"/>
        <v>2115595</v>
      </c>
      <c r="G27" s="360">
        <v>5353</v>
      </c>
      <c r="H27" s="367">
        <f t="shared" si="13"/>
        <v>13194</v>
      </c>
      <c r="I27" s="243">
        <f t="shared" si="14"/>
        <v>8012</v>
      </c>
      <c r="J27" s="372">
        <v>10535</v>
      </c>
    </row>
    <row r="28" spans="1:10" x14ac:dyDescent="0.25">
      <c r="A28" s="67" t="s">
        <v>29</v>
      </c>
      <c r="B28" s="210">
        <v>6936</v>
      </c>
      <c r="C28" s="213">
        <v>14546</v>
      </c>
      <c r="D28" s="211">
        <v>1644957</v>
      </c>
      <c r="E28" s="243">
        <f t="shared" si="11"/>
        <v>237.16219723183391</v>
      </c>
      <c r="F28" s="244">
        <f t="shared" si="12"/>
        <v>1644957</v>
      </c>
      <c r="G28" s="360">
        <v>4160</v>
      </c>
      <c r="H28" s="367">
        <f t="shared" si="13"/>
        <v>10386</v>
      </c>
      <c r="I28" s="243">
        <f t="shared" si="14"/>
        <v>6661</v>
      </c>
      <c r="J28" s="372">
        <v>7885</v>
      </c>
    </row>
    <row r="29" spans="1:10" x14ac:dyDescent="0.25">
      <c r="A29" s="67" t="s">
        <v>30</v>
      </c>
      <c r="B29" s="210">
        <v>5655</v>
      </c>
      <c r="C29" s="269">
        <v>11367</v>
      </c>
      <c r="D29" s="211">
        <v>1284119</v>
      </c>
      <c r="E29" s="243">
        <f t="shared" si="11"/>
        <v>227.07674624226348</v>
      </c>
      <c r="F29" s="244">
        <f t="shared" si="12"/>
        <v>1284119</v>
      </c>
      <c r="G29" s="360">
        <v>3035</v>
      </c>
      <c r="H29" s="367">
        <f t="shared" si="13"/>
        <v>8332</v>
      </c>
      <c r="I29" s="243">
        <f t="shared" si="14"/>
        <v>5169</v>
      </c>
      <c r="J29" s="372">
        <v>6198</v>
      </c>
    </row>
    <row r="30" spans="1:10" x14ac:dyDescent="0.25">
      <c r="A30" s="82" t="s">
        <v>31</v>
      </c>
      <c r="B30" s="210">
        <v>5409</v>
      </c>
      <c r="C30" s="270">
        <v>11049</v>
      </c>
      <c r="D30" s="211">
        <v>1271536</v>
      </c>
      <c r="E30" s="243">
        <f t="shared" si="11"/>
        <v>235.07783324089482</v>
      </c>
      <c r="F30" s="244">
        <f t="shared" si="12"/>
        <v>1271536</v>
      </c>
      <c r="G30" s="361">
        <v>2987</v>
      </c>
      <c r="H30" s="367">
        <f t="shared" si="13"/>
        <v>8062</v>
      </c>
      <c r="I30" s="243">
        <f t="shared" si="14"/>
        <v>5136</v>
      </c>
      <c r="J30" s="373">
        <v>5913</v>
      </c>
    </row>
    <row r="31" spans="1:10" ht="16.5" thickBot="1" x14ac:dyDescent="0.3">
      <c r="A31" s="82" t="s">
        <v>32</v>
      </c>
      <c r="B31" s="214">
        <v>2006</v>
      </c>
      <c r="C31" s="271">
        <v>4063</v>
      </c>
      <c r="D31" s="218">
        <v>469285</v>
      </c>
      <c r="E31" s="243">
        <f t="shared" si="11"/>
        <v>233.9406779661017</v>
      </c>
      <c r="F31" s="244">
        <f t="shared" si="12"/>
        <v>469285</v>
      </c>
      <c r="G31" s="368">
        <v>1023</v>
      </c>
      <c r="H31" s="369">
        <f t="shared" si="13"/>
        <v>3040</v>
      </c>
      <c r="I31" s="245">
        <f>C31-J31</f>
        <v>1955</v>
      </c>
      <c r="J31" s="374">
        <v>2108</v>
      </c>
    </row>
    <row r="32" spans="1:10" ht="16.5" thickBot="1" x14ac:dyDescent="0.3">
      <c r="A32" s="84" t="s">
        <v>33</v>
      </c>
      <c r="B32" s="221">
        <f>SUM(B19:B31)</f>
        <v>89805</v>
      </c>
      <c r="C32" s="221">
        <f t="shared" ref="C32:D32" si="15">SUM(C19:C31)</f>
        <v>174726</v>
      </c>
      <c r="D32" s="221">
        <f t="shared" si="15"/>
        <v>20006194</v>
      </c>
      <c r="E32" s="246">
        <f>SUM(E19:E31)</f>
        <v>2923.6343205318062</v>
      </c>
      <c r="F32" s="246">
        <f t="shared" ref="F32:H32" si="16">SUM(F19:F31)</f>
        <v>20006194</v>
      </c>
      <c r="G32" s="246">
        <f t="shared" si="16"/>
        <v>46820</v>
      </c>
      <c r="H32" s="246">
        <f t="shared" si="16"/>
        <v>127906</v>
      </c>
      <c r="I32" s="246">
        <f>SUM(I19:I31)</f>
        <v>78954</v>
      </c>
      <c r="J32" s="246">
        <f>SUM(J19:J31)</f>
        <v>95772</v>
      </c>
    </row>
    <row r="33" spans="1:10" ht="18.75" thickBot="1" x14ac:dyDescent="0.3">
      <c r="A33" s="95"/>
      <c r="B33" s="217"/>
      <c r="C33" s="217"/>
      <c r="D33" s="217"/>
      <c r="E33" s="238"/>
      <c r="F33" s="248"/>
      <c r="G33" s="248"/>
      <c r="H33" s="248"/>
      <c r="I33" s="238"/>
      <c r="J33" s="81"/>
    </row>
    <row r="34" spans="1:10" ht="18.75" thickBot="1" x14ac:dyDescent="0.3">
      <c r="A34" s="46" t="s">
        <v>34</v>
      </c>
      <c r="B34" s="220"/>
      <c r="C34" s="220"/>
      <c r="D34" s="220"/>
      <c r="E34" s="249"/>
      <c r="F34" s="250"/>
      <c r="G34" s="249"/>
      <c r="H34" s="249"/>
      <c r="I34" s="249"/>
      <c r="J34" s="138"/>
    </row>
    <row r="35" spans="1:10" x14ac:dyDescent="0.25">
      <c r="A35" s="67" t="s">
        <v>36</v>
      </c>
      <c r="B35" s="215">
        <v>11465</v>
      </c>
      <c r="C35" s="212">
        <v>21749</v>
      </c>
      <c r="D35" s="225">
        <v>2478433</v>
      </c>
      <c r="E35" s="235">
        <f>D35/B35</f>
        <v>216.1738334060183</v>
      </c>
      <c r="F35" s="251">
        <f>D35</f>
        <v>2478433</v>
      </c>
      <c r="G35" s="375">
        <v>6706</v>
      </c>
      <c r="H35" s="378">
        <f>C35-G35</f>
        <v>15043</v>
      </c>
      <c r="I35" s="233">
        <f>C35-J35</f>
        <v>8572</v>
      </c>
      <c r="J35" s="370">
        <v>13177</v>
      </c>
    </row>
    <row r="36" spans="1:10" x14ac:dyDescent="0.25">
      <c r="A36" s="67" t="s">
        <v>37</v>
      </c>
      <c r="B36" s="210">
        <v>15624</v>
      </c>
      <c r="C36" s="213">
        <v>31240</v>
      </c>
      <c r="D36" s="211">
        <v>3508237</v>
      </c>
      <c r="E36" s="252">
        <f t="shared" ref="E36:E39" si="17">D36/B36</f>
        <v>224.54153865847414</v>
      </c>
      <c r="F36" s="208">
        <f>D36</f>
        <v>3508237</v>
      </c>
      <c r="G36" s="376">
        <v>10055</v>
      </c>
      <c r="H36" s="379">
        <f>C36-G36</f>
        <v>21185</v>
      </c>
      <c r="I36" s="252">
        <f>C36-J36</f>
        <v>12596</v>
      </c>
      <c r="J36" s="372">
        <v>18644</v>
      </c>
    </row>
    <row r="37" spans="1:10" x14ac:dyDescent="0.25">
      <c r="A37" s="67" t="s">
        <v>38</v>
      </c>
      <c r="B37" s="210">
        <v>5445</v>
      </c>
      <c r="C37" s="213">
        <v>10993</v>
      </c>
      <c r="D37" s="211">
        <v>1262796</v>
      </c>
      <c r="E37" s="252">
        <f t="shared" si="17"/>
        <v>231.91845730027549</v>
      </c>
      <c r="F37" s="208">
        <f t="shared" ref="F37:F40" si="18">D37</f>
        <v>1262796</v>
      </c>
      <c r="G37" s="376">
        <v>3661</v>
      </c>
      <c r="H37" s="379">
        <f t="shared" ref="H37:H40" si="19">C37-G37</f>
        <v>7332</v>
      </c>
      <c r="I37" s="252">
        <f t="shared" ref="I37:I40" si="20">C37-J37</f>
        <v>4626</v>
      </c>
      <c r="J37" s="372">
        <v>6367</v>
      </c>
    </row>
    <row r="38" spans="1:10" x14ac:dyDescent="0.25">
      <c r="A38" s="67" t="s">
        <v>39</v>
      </c>
      <c r="B38" s="210">
        <v>8391</v>
      </c>
      <c r="C38" s="213">
        <v>17133</v>
      </c>
      <c r="D38" s="211">
        <v>1932162</v>
      </c>
      <c r="E38" s="252">
        <f t="shared" si="17"/>
        <v>230.26599928494815</v>
      </c>
      <c r="F38" s="208">
        <f t="shared" si="18"/>
        <v>1932162</v>
      </c>
      <c r="G38" s="376">
        <v>4739</v>
      </c>
      <c r="H38" s="379">
        <f t="shared" si="19"/>
        <v>12394</v>
      </c>
      <c r="I38" s="252">
        <f t="shared" si="20"/>
        <v>7885</v>
      </c>
      <c r="J38" s="372">
        <v>9248</v>
      </c>
    </row>
    <row r="39" spans="1:10" x14ac:dyDescent="0.25">
      <c r="A39" s="67" t="s">
        <v>40</v>
      </c>
      <c r="B39" s="210">
        <v>5775</v>
      </c>
      <c r="C39" s="213">
        <v>11340</v>
      </c>
      <c r="D39" s="211">
        <v>1277060</v>
      </c>
      <c r="E39" s="235">
        <f t="shared" si="17"/>
        <v>221.13593073593074</v>
      </c>
      <c r="F39" s="251">
        <f t="shared" si="18"/>
        <v>1277060</v>
      </c>
      <c r="G39" s="377">
        <v>3471</v>
      </c>
      <c r="H39" s="209">
        <f t="shared" si="19"/>
        <v>7869</v>
      </c>
      <c r="I39" s="252">
        <f t="shared" si="20"/>
        <v>4801</v>
      </c>
      <c r="J39" s="372">
        <v>6539</v>
      </c>
    </row>
    <row r="40" spans="1:10" x14ac:dyDescent="0.25">
      <c r="A40" s="67" t="s">
        <v>41</v>
      </c>
      <c r="B40" s="210">
        <v>7508</v>
      </c>
      <c r="C40" s="213">
        <v>15560</v>
      </c>
      <c r="D40" s="211">
        <v>1750995</v>
      </c>
      <c r="E40" s="252">
        <f t="shared" ref="E40:E46" si="21">D40/B40</f>
        <v>233.21723494938732</v>
      </c>
      <c r="F40" s="208">
        <f t="shared" si="18"/>
        <v>1750995</v>
      </c>
      <c r="G40" s="376">
        <v>4308</v>
      </c>
      <c r="H40" s="379">
        <f t="shared" si="19"/>
        <v>11252</v>
      </c>
      <c r="I40" s="252">
        <f t="shared" si="20"/>
        <v>7205</v>
      </c>
      <c r="J40" s="372">
        <v>8355</v>
      </c>
    </row>
    <row r="41" spans="1:10" x14ac:dyDescent="0.25">
      <c r="A41" s="67" t="s">
        <v>42</v>
      </c>
      <c r="B41" s="226">
        <v>10088</v>
      </c>
      <c r="C41" s="222">
        <v>20730</v>
      </c>
      <c r="D41" s="227">
        <v>2325883</v>
      </c>
      <c r="E41" s="252">
        <f t="shared" si="21"/>
        <v>230.55937747819192</v>
      </c>
      <c r="F41" s="208">
        <f t="shared" ref="F41:F46" si="22">D41</f>
        <v>2325883</v>
      </c>
      <c r="G41" s="376">
        <v>6363</v>
      </c>
      <c r="H41" s="379">
        <f t="shared" ref="H41:H46" si="23">C41-G41</f>
        <v>14367</v>
      </c>
      <c r="I41" s="252">
        <f t="shared" ref="I41:I46" si="24">C41-J41</f>
        <v>8985</v>
      </c>
      <c r="J41" s="372">
        <v>11745</v>
      </c>
    </row>
    <row r="42" spans="1:10" x14ac:dyDescent="0.25">
      <c r="A42" s="67" t="s">
        <v>43</v>
      </c>
      <c r="B42" s="210">
        <v>6947</v>
      </c>
      <c r="C42" s="213">
        <v>13749</v>
      </c>
      <c r="D42" s="211">
        <v>1550568</v>
      </c>
      <c r="E42" s="252">
        <f t="shared" si="21"/>
        <v>223.19965452713402</v>
      </c>
      <c r="F42" s="208">
        <f t="shared" si="22"/>
        <v>1550568</v>
      </c>
      <c r="G42" s="376">
        <v>4253</v>
      </c>
      <c r="H42" s="379">
        <f t="shared" si="23"/>
        <v>9496</v>
      </c>
      <c r="I42" s="252">
        <f t="shared" si="24"/>
        <v>5826</v>
      </c>
      <c r="J42" s="372">
        <v>7923</v>
      </c>
    </row>
    <row r="43" spans="1:10" x14ac:dyDescent="0.25">
      <c r="A43" s="67" t="s">
        <v>44</v>
      </c>
      <c r="B43" s="210">
        <v>5289</v>
      </c>
      <c r="C43" s="213">
        <v>10176</v>
      </c>
      <c r="D43" s="211">
        <v>1146980</v>
      </c>
      <c r="E43" s="235">
        <f t="shared" si="21"/>
        <v>216.86141047456985</v>
      </c>
      <c r="F43" s="251">
        <f t="shared" si="22"/>
        <v>1146980</v>
      </c>
      <c r="G43" s="377">
        <v>3171</v>
      </c>
      <c r="H43" s="209">
        <f t="shared" si="23"/>
        <v>7005</v>
      </c>
      <c r="I43" s="252">
        <f t="shared" si="24"/>
        <v>3999</v>
      </c>
      <c r="J43" s="372">
        <v>6177</v>
      </c>
    </row>
    <row r="44" spans="1:10" x14ac:dyDescent="0.25">
      <c r="A44" s="67" t="s">
        <v>45</v>
      </c>
      <c r="B44" s="210">
        <v>7774</v>
      </c>
      <c r="C44" s="213">
        <v>15794</v>
      </c>
      <c r="D44" s="211">
        <v>1782850</v>
      </c>
      <c r="E44" s="252">
        <f t="shared" si="21"/>
        <v>229.33496269616671</v>
      </c>
      <c r="F44" s="208">
        <f t="shared" si="22"/>
        <v>1782850</v>
      </c>
      <c r="G44" s="376">
        <v>4956</v>
      </c>
      <c r="H44" s="379">
        <f t="shared" si="23"/>
        <v>10838</v>
      </c>
      <c r="I44" s="252">
        <f t="shared" si="24"/>
        <v>6882</v>
      </c>
      <c r="J44" s="372">
        <v>8912</v>
      </c>
    </row>
    <row r="45" spans="1:10" x14ac:dyDescent="0.25">
      <c r="A45" s="82" t="s">
        <v>46</v>
      </c>
      <c r="B45" s="210">
        <v>6803</v>
      </c>
      <c r="C45" s="213">
        <v>13353</v>
      </c>
      <c r="D45" s="211">
        <v>1524276</v>
      </c>
      <c r="E45" s="252">
        <f t="shared" si="21"/>
        <v>224.05938556519183</v>
      </c>
      <c r="F45" s="208">
        <f t="shared" si="22"/>
        <v>1524276</v>
      </c>
      <c r="G45" s="376">
        <v>3865</v>
      </c>
      <c r="H45" s="379">
        <f t="shared" si="23"/>
        <v>9488</v>
      </c>
      <c r="I45" s="252">
        <f t="shared" si="24"/>
        <v>5851</v>
      </c>
      <c r="J45" s="372">
        <v>7502</v>
      </c>
    </row>
    <row r="46" spans="1:10" ht="16.5" thickBot="1" x14ac:dyDescent="0.3">
      <c r="A46" s="82" t="s">
        <v>47</v>
      </c>
      <c r="B46" s="214">
        <v>4733</v>
      </c>
      <c r="C46" s="216">
        <v>9139</v>
      </c>
      <c r="D46" s="218">
        <v>1026391</v>
      </c>
      <c r="E46" s="252">
        <f t="shared" si="21"/>
        <v>216.85844073526306</v>
      </c>
      <c r="F46" s="208">
        <f t="shared" si="22"/>
        <v>1026391</v>
      </c>
      <c r="G46" s="380">
        <v>2497</v>
      </c>
      <c r="H46" s="381">
        <f t="shared" si="23"/>
        <v>6642</v>
      </c>
      <c r="I46" s="253">
        <f t="shared" si="24"/>
        <v>4027</v>
      </c>
      <c r="J46" s="374">
        <v>5112</v>
      </c>
    </row>
    <row r="47" spans="1:10" ht="16.5" thickBot="1" x14ac:dyDescent="0.3">
      <c r="A47" s="84" t="s">
        <v>48</v>
      </c>
      <c r="B47" s="221">
        <f>SUM(B35:B46)</f>
        <v>95842</v>
      </c>
      <c r="C47" s="221">
        <f t="shared" ref="C47:E47" si="25">SUM(C35:C46)</f>
        <v>190956</v>
      </c>
      <c r="D47" s="221">
        <f t="shared" si="25"/>
        <v>21566631</v>
      </c>
      <c r="E47" s="246">
        <f t="shared" si="25"/>
        <v>2698.1262258115521</v>
      </c>
      <c r="F47" s="247">
        <f>SUM(F35:F46)</f>
        <v>21566631</v>
      </c>
      <c r="G47" s="247">
        <f>SUM(G35:G46)</f>
        <v>58045</v>
      </c>
      <c r="H47" s="247">
        <f t="shared" ref="H47:J47" si="26">SUM(H35:H46)</f>
        <v>132911</v>
      </c>
      <c r="I47" s="247">
        <f t="shared" si="26"/>
        <v>81255</v>
      </c>
      <c r="J47" s="382">
        <f t="shared" si="26"/>
        <v>109701</v>
      </c>
    </row>
    <row r="48" spans="1:10" ht="18.75" thickBot="1" x14ac:dyDescent="0.3">
      <c r="A48" s="146"/>
      <c r="B48" s="219"/>
      <c r="C48" s="219"/>
      <c r="D48" s="219"/>
      <c r="E48" s="254"/>
      <c r="F48" s="255"/>
      <c r="G48" s="248"/>
      <c r="H48" s="248"/>
      <c r="I48" s="238"/>
      <c r="J48" s="81"/>
    </row>
    <row r="49" spans="1:10" ht="18.75" thickBot="1" x14ac:dyDescent="0.3">
      <c r="A49" s="46" t="s">
        <v>49</v>
      </c>
      <c r="B49" s="220"/>
      <c r="C49" s="220"/>
      <c r="D49" s="220"/>
      <c r="E49" s="249"/>
      <c r="F49" s="250"/>
      <c r="G49" s="249"/>
      <c r="H49" s="249"/>
      <c r="I49" s="249"/>
      <c r="J49" s="138"/>
    </row>
    <row r="50" spans="1:10" x14ac:dyDescent="0.25">
      <c r="A50" s="231" t="s">
        <v>50</v>
      </c>
      <c r="B50" s="215">
        <v>5551</v>
      </c>
      <c r="C50" s="212">
        <v>10778</v>
      </c>
      <c r="D50" s="225">
        <v>1224555</v>
      </c>
      <c r="E50" s="256">
        <f>D50/B50</f>
        <v>220.60079264997299</v>
      </c>
      <c r="F50" s="257">
        <f>D50</f>
        <v>1224555</v>
      </c>
      <c r="G50" s="375">
        <v>3170</v>
      </c>
      <c r="H50" s="378">
        <f>C50-G50</f>
        <v>7608</v>
      </c>
      <c r="I50" s="233">
        <f>C50-J50</f>
        <v>4626</v>
      </c>
      <c r="J50" s="370">
        <v>6152</v>
      </c>
    </row>
    <row r="51" spans="1:10" x14ac:dyDescent="0.25">
      <c r="A51" s="67" t="s">
        <v>51</v>
      </c>
      <c r="B51" s="210">
        <v>8074</v>
      </c>
      <c r="C51" s="213">
        <v>16934</v>
      </c>
      <c r="D51" s="211">
        <v>1928297</v>
      </c>
      <c r="E51" s="258">
        <f t="shared" ref="E51:E54" si="27">D51/B51</f>
        <v>238.82796631161753</v>
      </c>
      <c r="F51" s="257">
        <f>D51</f>
        <v>1928297</v>
      </c>
      <c r="G51" s="377">
        <v>5007</v>
      </c>
      <c r="H51" s="209">
        <f>C51-G51</f>
        <v>11927</v>
      </c>
      <c r="I51" s="252">
        <f>C51-J51</f>
        <v>7764</v>
      </c>
      <c r="J51" s="372">
        <v>9170</v>
      </c>
    </row>
    <row r="52" spans="1:10" x14ac:dyDescent="0.25">
      <c r="A52" s="67" t="s">
        <v>122</v>
      </c>
      <c r="B52" s="210">
        <v>23029</v>
      </c>
      <c r="C52" s="213">
        <v>43557</v>
      </c>
      <c r="D52" s="211">
        <v>4932232</v>
      </c>
      <c r="E52" s="258">
        <f t="shared" si="27"/>
        <v>214.17482304919884</v>
      </c>
      <c r="F52" s="257">
        <f t="shared" ref="F52:F54" si="28">D52</f>
        <v>4932232</v>
      </c>
      <c r="G52" s="377">
        <v>12524</v>
      </c>
      <c r="H52" s="209">
        <f t="shared" ref="H52:H54" si="29">C52-G52</f>
        <v>31033</v>
      </c>
      <c r="I52" s="252">
        <f t="shared" ref="I52:I54" si="30">C52-J52</f>
        <v>18061</v>
      </c>
      <c r="J52" s="372">
        <v>25496</v>
      </c>
    </row>
    <row r="53" spans="1:10" x14ac:dyDescent="0.25">
      <c r="A53" s="67" t="s">
        <v>53</v>
      </c>
      <c r="B53" s="210">
        <v>7824</v>
      </c>
      <c r="C53" s="213">
        <v>15403</v>
      </c>
      <c r="D53" s="211">
        <v>1730596</v>
      </c>
      <c r="E53" s="258">
        <f t="shared" si="27"/>
        <v>221.19069529652353</v>
      </c>
      <c r="F53" s="257">
        <f t="shared" si="28"/>
        <v>1730596</v>
      </c>
      <c r="G53" s="377">
        <v>4346</v>
      </c>
      <c r="H53" s="209">
        <f t="shared" si="29"/>
        <v>11057</v>
      </c>
      <c r="I53" s="252">
        <f t="shared" si="30"/>
        <v>6772</v>
      </c>
      <c r="J53" s="372">
        <v>8631</v>
      </c>
    </row>
    <row r="54" spans="1:10" x14ac:dyDescent="0.25">
      <c r="A54" s="67" t="s">
        <v>54</v>
      </c>
      <c r="B54" s="210">
        <v>5860</v>
      </c>
      <c r="C54" s="213">
        <v>11213</v>
      </c>
      <c r="D54" s="211">
        <v>1299049</v>
      </c>
      <c r="E54" s="258">
        <f t="shared" si="27"/>
        <v>221.68071672354949</v>
      </c>
      <c r="F54" s="257">
        <f t="shared" si="28"/>
        <v>1299049</v>
      </c>
      <c r="G54" s="377">
        <v>3186</v>
      </c>
      <c r="H54" s="209">
        <f t="shared" si="29"/>
        <v>8027</v>
      </c>
      <c r="I54" s="252">
        <f t="shared" si="30"/>
        <v>5167</v>
      </c>
      <c r="J54" s="372">
        <v>6046</v>
      </c>
    </row>
    <row r="55" spans="1:10" x14ac:dyDescent="0.25">
      <c r="A55" s="67" t="s">
        <v>55</v>
      </c>
      <c r="B55" s="210">
        <v>5662</v>
      </c>
      <c r="C55" s="213">
        <v>11073</v>
      </c>
      <c r="D55" s="211">
        <v>1258133</v>
      </c>
      <c r="E55" s="258">
        <f t="shared" ref="E55:E56" si="31">D55/B55</f>
        <v>222.20646414694454</v>
      </c>
      <c r="F55" s="257">
        <f t="shared" ref="F55:F56" si="32">D55</f>
        <v>1258133</v>
      </c>
      <c r="G55" s="377">
        <v>3060</v>
      </c>
      <c r="H55" s="209">
        <f t="shared" ref="H55:H56" si="33">C55-G55</f>
        <v>8013</v>
      </c>
      <c r="I55" s="252">
        <f t="shared" ref="I55:I56" si="34">C55-J55</f>
        <v>4840</v>
      </c>
      <c r="J55" s="372">
        <v>6233</v>
      </c>
    </row>
    <row r="56" spans="1:10" ht="16.5" thickBot="1" x14ac:dyDescent="0.3">
      <c r="A56" s="72" t="s">
        <v>56</v>
      </c>
      <c r="B56" s="214">
        <v>8318</v>
      </c>
      <c r="C56" s="216">
        <v>15804</v>
      </c>
      <c r="D56" s="218">
        <v>1787201</v>
      </c>
      <c r="E56" s="258">
        <f t="shared" si="31"/>
        <v>214.85946140899256</v>
      </c>
      <c r="F56" s="257">
        <f t="shared" si="32"/>
        <v>1787201</v>
      </c>
      <c r="G56" s="386">
        <v>3960</v>
      </c>
      <c r="H56" s="261">
        <f t="shared" si="33"/>
        <v>11844</v>
      </c>
      <c r="I56" s="253">
        <f t="shared" si="34"/>
        <v>7053</v>
      </c>
      <c r="J56" s="372">
        <v>8751</v>
      </c>
    </row>
    <row r="57" spans="1:10" ht="16.5" thickBot="1" x14ac:dyDescent="0.3">
      <c r="A57" s="84" t="s">
        <v>48</v>
      </c>
      <c r="B57" s="221">
        <f>SUM(B50:B56)</f>
        <v>64318</v>
      </c>
      <c r="C57" s="221">
        <f t="shared" ref="C57:E57" si="35">SUM(C50:C56)</f>
        <v>124762</v>
      </c>
      <c r="D57" s="221">
        <f t="shared" si="35"/>
        <v>14160063</v>
      </c>
      <c r="E57" s="259">
        <f t="shared" si="35"/>
        <v>1553.5409195867992</v>
      </c>
      <c r="F57" s="260">
        <f>SUM(F50:F56)</f>
        <v>14160063</v>
      </c>
      <c r="G57" s="260">
        <f>SUM(G50:G56)</f>
        <v>35253</v>
      </c>
      <c r="H57" s="260">
        <f t="shared" ref="H57:J57" si="36">SUM(H50:H56)</f>
        <v>89509</v>
      </c>
      <c r="I57" s="260">
        <f t="shared" si="36"/>
        <v>54283</v>
      </c>
      <c r="J57" s="264">
        <f t="shared" si="36"/>
        <v>70479</v>
      </c>
    </row>
    <row r="58" spans="1:10" ht="18.75" thickBot="1" x14ac:dyDescent="0.3">
      <c r="A58" s="146"/>
      <c r="B58" s="219"/>
      <c r="C58" s="219"/>
      <c r="D58" s="219"/>
      <c r="E58" s="254"/>
      <c r="F58" s="255"/>
      <c r="G58" s="248"/>
      <c r="H58" s="248"/>
      <c r="I58" s="238"/>
      <c r="J58" s="81"/>
    </row>
    <row r="59" spans="1:10" ht="18.75" thickBot="1" x14ac:dyDescent="0.3">
      <c r="A59" s="46" t="s">
        <v>57</v>
      </c>
      <c r="B59" s="220"/>
      <c r="C59" s="220"/>
      <c r="D59" s="220"/>
      <c r="E59" s="249"/>
      <c r="F59" s="250"/>
      <c r="G59" s="249"/>
      <c r="H59" s="249"/>
      <c r="I59" s="249"/>
      <c r="J59" s="138"/>
    </row>
    <row r="60" spans="1:10" x14ac:dyDescent="0.25">
      <c r="A60" s="54" t="s">
        <v>58</v>
      </c>
      <c r="B60" s="215">
        <v>9314</v>
      </c>
      <c r="C60" s="212">
        <v>18827</v>
      </c>
      <c r="D60" s="225">
        <v>2113497</v>
      </c>
      <c r="E60" s="235">
        <f>D60/B60</f>
        <v>226.9161477345931</v>
      </c>
      <c r="F60" s="209">
        <f>D60</f>
        <v>2113497</v>
      </c>
      <c r="G60" s="375">
        <v>5641</v>
      </c>
      <c r="H60" s="257">
        <f>C60-G60</f>
        <v>13186</v>
      </c>
      <c r="I60" s="233">
        <f>C60-J60</f>
        <v>8130</v>
      </c>
      <c r="J60" s="370">
        <v>10697</v>
      </c>
    </row>
    <row r="61" spans="1:10" x14ac:dyDescent="0.25">
      <c r="A61" s="67" t="s">
        <v>59</v>
      </c>
      <c r="B61" s="210">
        <v>9748</v>
      </c>
      <c r="C61" s="213">
        <v>19237</v>
      </c>
      <c r="D61" s="211">
        <v>2157050</v>
      </c>
      <c r="E61" s="252">
        <f t="shared" ref="E61:E65" si="37">D61/B61</f>
        <v>221.28128846942963</v>
      </c>
      <c r="F61" s="209">
        <f>D61</f>
        <v>2157050</v>
      </c>
      <c r="G61" s="377">
        <v>6191</v>
      </c>
      <c r="H61" s="257">
        <f>C61-G61</f>
        <v>13046</v>
      </c>
      <c r="I61" s="252">
        <f>C61-J61</f>
        <v>7874</v>
      </c>
      <c r="J61" s="372">
        <v>11363</v>
      </c>
    </row>
    <row r="62" spans="1:10" x14ac:dyDescent="0.25">
      <c r="A62" s="67" t="s">
        <v>60</v>
      </c>
      <c r="B62" s="210">
        <v>11779</v>
      </c>
      <c r="C62" s="213">
        <v>22586</v>
      </c>
      <c r="D62" s="211">
        <v>2540319</v>
      </c>
      <c r="E62" s="252">
        <f t="shared" si="37"/>
        <v>215.66508192546056</v>
      </c>
      <c r="F62" s="209">
        <f t="shared" ref="F62:F65" si="38">D62</f>
        <v>2540319</v>
      </c>
      <c r="G62" s="377">
        <v>7443</v>
      </c>
      <c r="H62" s="257">
        <f t="shared" ref="H62:H65" si="39">C62-G62</f>
        <v>15143</v>
      </c>
      <c r="I62" s="252">
        <f t="shared" ref="I62:I65" si="40">C62-J62</f>
        <v>8723</v>
      </c>
      <c r="J62" s="372">
        <v>13863</v>
      </c>
    </row>
    <row r="63" spans="1:10" x14ac:dyDescent="0.25">
      <c r="A63" s="67" t="s">
        <v>61</v>
      </c>
      <c r="B63" s="210">
        <v>5293</v>
      </c>
      <c r="C63" s="213">
        <v>11140</v>
      </c>
      <c r="D63" s="211">
        <v>1281218</v>
      </c>
      <c r="E63" s="252">
        <f t="shared" si="37"/>
        <v>242.05894577744189</v>
      </c>
      <c r="F63" s="209">
        <f t="shared" si="38"/>
        <v>1281218</v>
      </c>
      <c r="G63" s="377">
        <v>3473</v>
      </c>
      <c r="H63" s="257">
        <f t="shared" si="39"/>
        <v>7667</v>
      </c>
      <c r="I63" s="252">
        <f t="shared" si="40"/>
        <v>4673</v>
      </c>
      <c r="J63" s="372">
        <v>6467</v>
      </c>
    </row>
    <row r="64" spans="1:10" x14ac:dyDescent="0.25">
      <c r="A64" s="67" t="s">
        <v>62</v>
      </c>
      <c r="B64" s="210">
        <v>3946</v>
      </c>
      <c r="C64" s="213">
        <v>7668</v>
      </c>
      <c r="D64" s="211">
        <v>867095</v>
      </c>
      <c r="E64" s="252">
        <f t="shared" si="37"/>
        <v>219.74024328433856</v>
      </c>
      <c r="F64" s="209">
        <f t="shared" si="38"/>
        <v>867095</v>
      </c>
      <c r="G64" s="377">
        <v>2205</v>
      </c>
      <c r="H64" s="257">
        <f t="shared" si="39"/>
        <v>5463</v>
      </c>
      <c r="I64" s="252">
        <f t="shared" si="40"/>
        <v>3379</v>
      </c>
      <c r="J64" s="372">
        <v>4289</v>
      </c>
    </row>
    <row r="65" spans="1:10" x14ac:dyDescent="0.25">
      <c r="A65" s="67" t="s">
        <v>63</v>
      </c>
      <c r="B65" s="210">
        <v>9810</v>
      </c>
      <c r="C65" s="213">
        <v>19262</v>
      </c>
      <c r="D65" s="211">
        <v>2163218</v>
      </c>
      <c r="E65" s="252">
        <f t="shared" si="37"/>
        <v>220.51151885830785</v>
      </c>
      <c r="F65" s="209">
        <f t="shared" si="38"/>
        <v>2163218</v>
      </c>
      <c r="G65" s="377">
        <v>5640</v>
      </c>
      <c r="H65" s="257">
        <f t="shared" si="39"/>
        <v>13622</v>
      </c>
      <c r="I65" s="252">
        <f t="shared" si="40"/>
        <v>8260</v>
      </c>
      <c r="J65" s="372">
        <v>11002</v>
      </c>
    </row>
    <row r="66" spans="1:10" ht="16.5" thickBot="1" x14ac:dyDescent="0.3">
      <c r="A66" s="67" t="s">
        <v>64</v>
      </c>
      <c r="B66" s="214">
        <v>9131</v>
      </c>
      <c r="C66" s="216">
        <v>17631</v>
      </c>
      <c r="D66" s="218">
        <v>2010925</v>
      </c>
      <c r="E66" s="252">
        <f t="shared" ref="E66" si="41">D66/B66</f>
        <v>220.23053334793559</v>
      </c>
      <c r="F66" s="209">
        <f t="shared" ref="F66" si="42">D66</f>
        <v>2010925</v>
      </c>
      <c r="G66" s="386">
        <v>5468</v>
      </c>
      <c r="H66" s="257">
        <f t="shared" ref="H66" si="43">C66-G66</f>
        <v>12163</v>
      </c>
      <c r="I66" s="253">
        <f t="shared" ref="I66" si="44">C66-J66</f>
        <v>7377</v>
      </c>
      <c r="J66" s="372">
        <v>10254</v>
      </c>
    </row>
    <row r="67" spans="1:10" ht="16.5" thickBot="1" x14ac:dyDescent="0.3">
      <c r="A67" s="84" t="s">
        <v>48</v>
      </c>
      <c r="B67" s="221">
        <f>SUM(B60:B66)</f>
        <v>59021</v>
      </c>
      <c r="C67" s="221">
        <f t="shared" ref="C67:D67" si="45">SUM(C60:C66)</f>
        <v>116351</v>
      </c>
      <c r="D67" s="221">
        <f t="shared" si="45"/>
        <v>13133322</v>
      </c>
      <c r="E67" s="236">
        <f>SUM(E60:E66)</f>
        <v>1566.4037593975072</v>
      </c>
      <c r="F67" s="236">
        <f t="shared" ref="F67:J67" si="46">SUM(F60:F66)</f>
        <v>13133322</v>
      </c>
      <c r="G67" s="236">
        <f t="shared" si="46"/>
        <v>36061</v>
      </c>
      <c r="H67" s="236">
        <f t="shared" si="46"/>
        <v>80290</v>
      </c>
      <c r="I67" s="236">
        <f t="shared" si="46"/>
        <v>48416</v>
      </c>
      <c r="J67" s="236">
        <f t="shared" si="46"/>
        <v>67935</v>
      </c>
    </row>
    <row r="68" spans="1:10" ht="18.75" thickBot="1" x14ac:dyDescent="0.3">
      <c r="A68" s="146"/>
      <c r="B68" s="219"/>
      <c r="C68" s="219"/>
      <c r="D68" s="219"/>
      <c r="E68" s="254"/>
      <c r="F68" s="255"/>
      <c r="G68" s="248"/>
      <c r="H68" s="248"/>
      <c r="I68" s="238"/>
      <c r="J68" s="81"/>
    </row>
    <row r="69" spans="1:10" ht="18.75" thickBot="1" x14ac:dyDescent="0.3">
      <c r="A69" s="46" t="s">
        <v>65</v>
      </c>
      <c r="B69" s="220"/>
      <c r="C69" s="220"/>
      <c r="D69" s="220"/>
      <c r="E69" s="249"/>
      <c r="F69" s="250"/>
      <c r="G69" s="249"/>
      <c r="H69" s="249"/>
      <c r="I69" s="249"/>
      <c r="J69" s="138"/>
    </row>
    <row r="70" spans="1:10" ht="18" x14ac:dyDescent="0.25">
      <c r="A70" s="54" t="s">
        <v>66</v>
      </c>
      <c r="B70" s="215">
        <v>4113</v>
      </c>
      <c r="C70" s="212">
        <v>8314</v>
      </c>
      <c r="D70" s="225">
        <v>938978</v>
      </c>
      <c r="E70" s="233">
        <f>D70/B70</f>
        <v>228.29516168247022</v>
      </c>
      <c r="F70" s="378">
        <f>D70</f>
        <v>938978</v>
      </c>
      <c r="G70" s="383">
        <v>2356</v>
      </c>
      <c r="H70" s="257">
        <f>C70-G70</f>
        <v>5958</v>
      </c>
      <c r="I70" s="233">
        <f>C70-J70</f>
        <v>3623</v>
      </c>
      <c r="J70" s="103">
        <v>4691</v>
      </c>
    </row>
    <row r="71" spans="1:10" ht="18" x14ac:dyDescent="0.25">
      <c r="A71" s="67" t="s">
        <v>67</v>
      </c>
      <c r="B71" s="210">
        <v>7631</v>
      </c>
      <c r="C71" s="213">
        <v>14188</v>
      </c>
      <c r="D71" s="211">
        <v>1592914</v>
      </c>
      <c r="E71" s="252">
        <f t="shared" ref="E71:E75" si="47">D71/B71</f>
        <v>208.74249770672259</v>
      </c>
      <c r="F71" s="209">
        <f>D71</f>
        <v>1592914</v>
      </c>
      <c r="G71" s="384">
        <v>3827</v>
      </c>
      <c r="H71" s="257">
        <f>C71-G71</f>
        <v>10361</v>
      </c>
      <c r="I71" s="252">
        <f>C71-J71</f>
        <v>6229</v>
      </c>
      <c r="J71" s="118">
        <v>7959</v>
      </c>
    </row>
    <row r="72" spans="1:10" ht="18" x14ac:dyDescent="0.25">
      <c r="A72" s="67" t="s">
        <v>65</v>
      </c>
      <c r="B72" s="210">
        <v>8005</v>
      </c>
      <c r="C72" s="213">
        <v>15883</v>
      </c>
      <c r="D72" s="211">
        <v>1794139</v>
      </c>
      <c r="E72" s="252">
        <f t="shared" si="47"/>
        <v>224.12729544034977</v>
      </c>
      <c r="F72" s="209">
        <f t="shared" ref="F72:F75" si="48">D72</f>
        <v>1794139</v>
      </c>
      <c r="G72" s="384">
        <v>4652</v>
      </c>
      <c r="H72" s="257">
        <f t="shared" ref="H72:H75" si="49">C72-G72</f>
        <v>11231</v>
      </c>
      <c r="I72" s="252">
        <f t="shared" ref="I72:I75" si="50">C72-J72</f>
        <v>6948</v>
      </c>
      <c r="J72" s="118">
        <v>8935</v>
      </c>
    </row>
    <row r="73" spans="1:10" ht="18" x14ac:dyDescent="0.25">
      <c r="A73" s="67" t="s">
        <v>68</v>
      </c>
      <c r="B73" s="210">
        <v>4297</v>
      </c>
      <c r="C73" s="213">
        <v>8246</v>
      </c>
      <c r="D73" s="211">
        <v>941404</v>
      </c>
      <c r="E73" s="252">
        <f t="shared" si="47"/>
        <v>219.08401210146613</v>
      </c>
      <c r="F73" s="209">
        <f t="shared" si="48"/>
        <v>941404</v>
      </c>
      <c r="G73" s="384">
        <v>2115</v>
      </c>
      <c r="H73" s="257">
        <f t="shared" si="49"/>
        <v>6131</v>
      </c>
      <c r="I73" s="252">
        <f t="shared" si="50"/>
        <v>3847</v>
      </c>
      <c r="J73" s="118">
        <v>4399</v>
      </c>
    </row>
    <row r="74" spans="1:10" ht="18" x14ac:dyDescent="0.25">
      <c r="A74" s="67" t="s">
        <v>69</v>
      </c>
      <c r="B74" s="226">
        <v>6594</v>
      </c>
      <c r="C74" s="222">
        <v>12988</v>
      </c>
      <c r="D74" s="227">
        <v>1473228</v>
      </c>
      <c r="E74" s="252">
        <f t="shared" si="47"/>
        <v>223.41947224749774</v>
      </c>
      <c r="F74" s="209">
        <f t="shared" si="48"/>
        <v>1473228</v>
      </c>
      <c r="G74" s="384">
        <v>3690</v>
      </c>
      <c r="H74" s="257">
        <f t="shared" si="49"/>
        <v>9298</v>
      </c>
      <c r="I74" s="252">
        <f t="shared" si="50"/>
        <v>5802</v>
      </c>
      <c r="J74" s="118">
        <v>7186</v>
      </c>
    </row>
    <row r="75" spans="1:10" ht="18.75" thickBot="1" x14ac:dyDescent="0.3">
      <c r="A75" s="72" t="s">
        <v>70</v>
      </c>
      <c r="B75" s="214">
        <v>4470</v>
      </c>
      <c r="C75" s="216">
        <v>8934</v>
      </c>
      <c r="D75" s="218">
        <v>1015766</v>
      </c>
      <c r="E75" s="253">
        <f t="shared" si="47"/>
        <v>227.24071588366891</v>
      </c>
      <c r="F75" s="261">
        <f t="shared" si="48"/>
        <v>1015766</v>
      </c>
      <c r="G75" s="385">
        <v>2613</v>
      </c>
      <c r="H75" s="262">
        <f t="shared" si="49"/>
        <v>6321</v>
      </c>
      <c r="I75" s="253">
        <f t="shared" si="50"/>
        <v>3949</v>
      </c>
      <c r="J75" s="125">
        <v>4985</v>
      </c>
    </row>
    <row r="76" spans="1:10" ht="16.5" thickBot="1" x14ac:dyDescent="0.3">
      <c r="A76" s="84" t="s">
        <v>48</v>
      </c>
      <c r="B76" s="221">
        <f>SUM(B70:B75)</f>
        <v>35110</v>
      </c>
      <c r="C76" s="221">
        <f t="shared" ref="C76:D76" si="51">SUM(C70:C75)</f>
        <v>68553</v>
      </c>
      <c r="D76" s="221">
        <f t="shared" si="51"/>
        <v>7756429</v>
      </c>
      <c r="E76" s="259">
        <f>SUM(E70:E75)</f>
        <v>1330.9091550621752</v>
      </c>
      <c r="F76" s="259">
        <f t="shared" ref="F76:J76" si="52">SUM(F70:F75)</f>
        <v>7756429</v>
      </c>
      <c r="G76" s="259">
        <f t="shared" si="52"/>
        <v>19253</v>
      </c>
      <c r="H76" s="259">
        <f t="shared" si="52"/>
        <v>49300</v>
      </c>
      <c r="I76" s="259">
        <f t="shared" si="52"/>
        <v>30398</v>
      </c>
      <c r="J76" s="259">
        <f t="shared" si="52"/>
        <v>38155</v>
      </c>
    </row>
    <row r="77" spans="1:10" ht="18.75" thickBot="1" x14ac:dyDescent="0.3">
      <c r="A77" s="146"/>
      <c r="B77" s="219"/>
      <c r="C77" s="219"/>
      <c r="D77" s="219"/>
      <c r="E77" s="254"/>
      <c r="F77" s="255"/>
      <c r="G77" s="248"/>
      <c r="H77" s="248"/>
      <c r="I77" s="238"/>
      <c r="J77" s="81"/>
    </row>
    <row r="78" spans="1:10" ht="18.75" thickBot="1" x14ac:dyDescent="0.3">
      <c r="A78" s="46" t="s">
        <v>71</v>
      </c>
      <c r="B78" s="220"/>
      <c r="C78" s="220"/>
      <c r="D78" s="220"/>
      <c r="E78" s="249"/>
      <c r="F78" s="250"/>
      <c r="G78" s="249"/>
      <c r="H78" s="249"/>
      <c r="I78" s="249"/>
      <c r="J78" s="138"/>
    </row>
    <row r="79" spans="1:10" x14ac:dyDescent="0.25">
      <c r="A79" s="54" t="s">
        <v>72</v>
      </c>
      <c r="B79" s="215">
        <v>2553</v>
      </c>
      <c r="C79" s="212">
        <v>4966</v>
      </c>
      <c r="D79" s="225">
        <v>557114</v>
      </c>
      <c r="E79" s="233">
        <f>D79/B79</f>
        <v>218.21934978456719</v>
      </c>
      <c r="F79" s="378">
        <f>D79</f>
        <v>557114</v>
      </c>
      <c r="G79" s="375">
        <v>1464</v>
      </c>
      <c r="H79" s="257">
        <f>C79-G79</f>
        <v>3502</v>
      </c>
      <c r="I79" s="233">
        <f>C79-J79</f>
        <v>2125</v>
      </c>
      <c r="J79" s="370">
        <v>2841</v>
      </c>
    </row>
    <row r="80" spans="1:10" x14ac:dyDescent="0.25">
      <c r="A80" s="67" t="s">
        <v>117</v>
      </c>
      <c r="B80" s="210">
        <v>228</v>
      </c>
      <c r="C80" s="213">
        <v>486</v>
      </c>
      <c r="D80" s="211">
        <v>52563</v>
      </c>
      <c r="E80" s="252">
        <f t="shared" ref="E80:E84" si="53">D80/B80</f>
        <v>230.53947368421052</v>
      </c>
      <c r="F80" s="209">
        <f>D80</f>
        <v>52563</v>
      </c>
      <c r="G80" s="377">
        <v>141</v>
      </c>
      <c r="H80" s="257">
        <f>C80-G80</f>
        <v>345</v>
      </c>
      <c r="I80" s="252">
        <f>C80-J80</f>
        <v>224</v>
      </c>
      <c r="J80" s="372">
        <v>262</v>
      </c>
    </row>
    <row r="81" spans="1:10" x14ac:dyDescent="0.25">
      <c r="A81" s="67" t="s">
        <v>73</v>
      </c>
      <c r="B81" s="210">
        <v>6716</v>
      </c>
      <c r="C81" s="213">
        <v>13066</v>
      </c>
      <c r="D81" s="211">
        <v>1488669</v>
      </c>
      <c r="E81" s="252">
        <f t="shared" si="53"/>
        <v>221.66006551518763</v>
      </c>
      <c r="F81" s="209">
        <f t="shared" ref="F81:F84" si="54">D81</f>
        <v>1488669</v>
      </c>
      <c r="G81" s="377">
        <v>4045</v>
      </c>
      <c r="H81" s="257">
        <f t="shared" ref="H81:H84" si="55">C81-G81</f>
        <v>9021</v>
      </c>
      <c r="I81" s="252">
        <f t="shared" ref="I81:I84" si="56">C81-J81</f>
        <v>5433</v>
      </c>
      <c r="J81" s="372">
        <v>7633</v>
      </c>
    </row>
    <row r="82" spans="1:10" x14ac:dyDescent="0.25">
      <c r="A82" s="67" t="s">
        <v>71</v>
      </c>
      <c r="B82" s="226">
        <v>10928</v>
      </c>
      <c r="C82" s="222">
        <v>20665</v>
      </c>
      <c r="D82" s="227">
        <v>2341218</v>
      </c>
      <c r="E82" s="252">
        <f t="shared" si="53"/>
        <v>214.24030014641289</v>
      </c>
      <c r="F82" s="209">
        <f t="shared" si="54"/>
        <v>2341218</v>
      </c>
      <c r="G82" s="377">
        <v>5959</v>
      </c>
      <c r="H82" s="257">
        <f t="shared" si="55"/>
        <v>14706</v>
      </c>
      <c r="I82" s="252">
        <f t="shared" si="56"/>
        <v>8711</v>
      </c>
      <c r="J82" s="372">
        <v>11954</v>
      </c>
    </row>
    <row r="83" spans="1:10" x14ac:dyDescent="0.25">
      <c r="A83" s="67" t="s">
        <v>74</v>
      </c>
      <c r="B83" s="210">
        <v>8350</v>
      </c>
      <c r="C83" s="213">
        <v>16651</v>
      </c>
      <c r="D83" s="211">
        <v>1898390</v>
      </c>
      <c r="E83" s="252">
        <f t="shared" si="53"/>
        <v>227.35209580838324</v>
      </c>
      <c r="F83" s="209">
        <f t="shared" si="54"/>
        <v>1898390</v>
      </c>
      <c r="G83" s="377">
        <v>4932</v>
      </c>
      <c r="H83" s="257">
        <f t="shared" si="55"/>
        <v>11719</v>
      </c>
      <c r="I83" s="252">
        <f t="shared" si="56"/>
        <v>7218</v>
      </c>
      <c r="J83" s="372">
        <v>9433</v>
      </c>
    </row>
    <row r="84" spans="1:10" x14ac:dyDescent="0.25">
      <c r="A84" s="67" t="s">
        <v>75</v>
      </c>
      <c r="B84" s="226">
        <v>7901</v>
      </c>
      <c r="C84" s="222">
        <v>15026</v>
      </c>
      <c r="D84" s="227">
        <v>1716836</v>
      </c>
      <c r="E84" s="252">
        <f t="shared" si="53"/>
        <v>217.29350715099355</v>
      </c>
      <c r="F84" s="209">
        <f t="shared" si="54"/>
        <v>1716836</v>
      </c>
      <c r="G84" s="377">
        <v>4218</v>
      </c>
      <c r="H84" s="257">
        <f t="shared" si="55"/>
        <v>10808</v>
      </c>
      <c r="I84" s="252">
        <f t="shared" si="56"/>
        <v>6642</v>
      </c>
      <c r="J84" s="372">
        <v>8384</v>
      </c>
    </row>
    <row r="85" spans="1:10" x14ac:dyDescent="0.25">
      <c r="A85" s="67" t="s">
        <v>76</v>
      </c>
      <c r="B85" s="210">
        <v>2948</v>
      </c>
      <c r="C85" s="213">
        <v>5611</v>
      </c>
      <c r="D85" s="211">
        <v>630811</v>
      </c>
      <c r="E85" s="252">
        <f t="shared" ref="E85:E88" si="57">D85/B85</f>
        <v>213.97930800542741</v>
      </c>
      <c r="F85" s="209">
        <f t="shared" ref="F85:F88" si="58">D85</f>
        <v>630811</v>
      </c>
      <c r="G85" s="377">
        <v>1401</v>
      </c>
      <c r="H85" s="257">
        <f t="shared" ref="H85:H88" si="59">C85-G85</f>
        <v>4210</v>
      </c>
      <c r="I85" s="252">
        <f t="shared" ref="I85:I88" si="60">C85-J85</f>
        <v>2614</v>
      </c>
      <c r="J85" s="372">
        <v>2997</v>
      </c>
    </row>
    <row r="86" spans="1:10" x14ac:dyDescent="0.25">
      <c r="A86" s="67" t="s">
        <v>77</v>
      </c>
      <c r="B86" s="210">
        <v>5820</v>
      </c>
      <c r="C86" s="213">
        <v>11537</v>
      </c>
      <c r="D86" s="211">
        <v>1313644</v>
      </c>
      <c r="E86" s="252">
        <f t="shared" si="57"/>
        <v>225.71202749140895</v>
      </c>
      <c r="F86" s="209">
        <f t="shared" si="58"/>
        <v>1313644</v>
      </c>
      <c r="G86" s="377">
        <v>3411</v>
      </c>
      <c r="H86" s="257">
        <f t="shared" si="59"/>
        <v>8126</v>
      </c>
      <c r="I86" s="252">
        <f t="shared" si="60"/>
        <v>5037</v>
      </c>
      <c r="J86" s="372">
        <v>6500</v>
      </c>
    </row>
    <row r="87" spans="1:10" x14ac:dyDescent="0.25">
      <c r="A87" s="67" t="s">
        <v>78</v>
      </c>
      <c r="B87" s="210">
        <v>1912</v>
      </c>
      <c r="C87" s="213">
        <v>3657</v>
      </c>
      <c r="D87" s="211">
        <v>425107</v>
      </c>
      <c r="E87" s="252">
        <f t="shared" si="57"/>
        <v>222.33629707112971</v>
      </c>
      <c r="F87" s="209">
        <f t="shared" si="58"/>
        <v>425107</v>
      </c>
      <c r="G87" s="377">
        <v>1171</v>
      </c>
      <c r="H87" s="257">
        <f t="shared" si="59"/>
        <v>2486</v>
      </c>
      <c r="I87" s="252">
        <f t="shared" si="60"/>
        <v>1634</v>
      </c>
      <c r="J87" s="372">
        <v>2023</v>
      </c>
    </row>
    <row r="88" spans="1:10" ht="16.5" thickBot="1" x14ac:dyDescent="0.3">
      <c r="A88" s="72" t="s">
        <v>79</v>
      </c>
      <c r="B88" s="228">
        <v>9348</v>
      </c>
      <c r="C88" s="229">
        <v>17347</v>
      </c>
      <c r="D88" s="230">
        <v>1965513</v>
      </c>
      <c r="E88" s="253">
        <f t="shared" si="57"/>
        <v>210.26026957637998</v>
      </c>
      <c r="F88" s="261">
        <f t="shared" si="58"/>
        <v>1965513</v>
      </c>
      <c r="G88" s="386">
        <v>4454</v>
      </c>
      <c r="H88" s="257">
        <f t="shared" si="59"/>
        <v>12893</v>
      </c>
      <c r="I88" s="253">
        <f t="shared" si="60"/>
        <v>7842</v>
      </c>
      <c r="J88" s="372">
        <v>9505</v>
      </c>
    </row>
    <row r="89" spans="1:10" ht="16.5" thickBot="1" x14ac:dyDescent="0.3">
      <c r="A89" s="84" t="s">
        <v>48</v>
      </c>
      <c r="B89" s="221">
        <f>SUM(B79:B88)</f>
        <v>56704</v>
      </c>
      <c r="C89" s="221">
        <f t="shared" ref="C89:D89" si="61">SUM(C79:C88)</f>
        <v>109012</v>
      </c>
      <c r="D89" s="221">
        <f t="shared" si="61"/>
        <v>12389865</v>
      </c>
      <c r="E89" s="263">
        <f>SUM(E79:E88)</f>
        <v>2201.5926942341007</v>
      </c>
      <c r="F89" s="263">
        <f t="shared" ref="F89:J89" si="62">SUM(F79:F88)</f>
        <v>12389865</v>
      </c>
      <c r="G89" s="263">
        <f t="shared" si="62"/>
        <v>31196</v>
      </c>
      <c r="H89" s="263">
        <f t="shared" si="62"/>
        <v>77816</v>
      </c>
      <c r="I89" s="263">
        <f t="shared" si="62"/>
        <v>47480</v>
      </c>
      <c r="J89" s="263">
        <f t="shared" si="62"/>
        <v>61532</v>
      </c>
    </row>
    <row r="90" spans="1:10" ht="18.75" thickBot="1" x14ac:dyDescent="0.3">
      <c r="A90" s="146"/>
      <c r="B90" s="219"/>
      <c r="C90" s="219"/>
      <c r="D90" s="219"/>
      <c r="E90" s="238"/>
      <c r="F90" s="248"/>
      <c r="G90" s="248"/>
      <c r="H90" s="248"/>
      <c r="I90" s="238"/>
      <c r="J90" s="81"/>
    </row>
    <row r="91" spans="1:10" ht="18.75" thickBot="1" x14ac:dyDescent="0.3">
      <c r="A91" s="46" t="s">
        <v>80</v>
      </c>
      <c r="B91" s="220"/>
      <c r="C91" s="220"/>
      <c r="D91" s="220"/>
      <c r="E91" s="249"/>
      <c r="F91" s="250"/>
      <c r="G91" s="249"/>
      <c r="H91" s="249"/>
      <c r="I91" s="249"/>
      <c r="J91" s="138"/>
    </row>
    <row r="92" spans="1:10" x14ac:dyDescent="0.25">
      <c r="A92" s="54" t="s">
        <v>81</v>
      </c>
      <c r="B92" s="215">
        <v>5729</v>
      </c>
      <c r="C92" s="212">
        <v>10934</v>
      </c>
      <c r="D92" s="225">
        <v>1230729</v>
      </c>
      <c r="E92" s="233">
        <f>D92/B92</f>
        <v>214.8244021644266</v>
      </c>
      <c r="F92" s="378">
        <f>D92</f>
        <v>1230729</v>
      </c>
      <c r="G92" s="375">
        <v>2669</v>
      </c>
      <c r="H92" s="257">
        <f>C92-G92</f>
        <v>8265</v>
      </c>
      <c r="I92" s="233">
        <f>C92-J92</f>
        <v>5055</v>
      </c>
      <c r="J92" s="370">
        <v>5879</v>
      </c>
    </row>
    <row r="93" spans="1:10" x14ac:dyDescent="0.25">
      <c r="A93" s="67" t="s">
        <v>82</v>
      </c>
      <c r="B93" s="210">
        <v>8144</v>
      </c>
      <c r="C93" s="213">
        <v>16263</v>
      </c>
      <c r="D93" s="211">
        <v>1851578</v>
      </c>
      <c r="E93" s="252">
        <f t="shared" ref="E93:E97" si="63">D93/B93</f>
        <v>227.35486247544205</v>
      </c>
      <c r="F93" s="209">
        <f>D93</f>
        <v>1851578</v>
      </c>
      <c r="G93" s="377">
        <v>4339</v>
      </c>
      <c r="H93" s="257">
        <f>C93-G93</f>
        <v>11924</v>
      </c>
      <c r="I93" s="252">
        <f>C93-J93</f>
        <v>7111</v>
      </c>
      <c r="J93" s="372">
        <v>9152</v>
      </c>
    </row>
    <row r="94" spans="1:10" x14ac:dyDescent="0.25">
      <c r="A94" s="67" t="s">
        <v>83</v>
      </c>
      <c r="B94" s="210">
        <v>4222</v>
      </c>
      <c r="C94" s="213">
        <v>8529</v>
      </c>
      <c r="D94" s="211">
        <v>978372</v>
      </c>
      <c r="E94" s="252">
        <f t="shared" si="63"/>
        <v>231.73188062529607</v>
      </c>
      <c r="F94" s="209">
        <f t="shared" ref="F94:F97" si="64">D94</f>
        <v>978372</v>
      </c>
      <c r="G94" s="377">
        <v>2224</v>
      </c>
      <c r="H94" s="257">
        <f t="shared" ref="H94:H97" si="65">C94-G94</f>
        <v>6305</v>
      </c>
      <c r="I94" s="252">
        <f t="shared" ref="I94:I97" si="66">C94-J94</f>
        <v>3837</v>
      </c>
      <c r="J94" s="372">
        <v>4692</v>
      </c>
    </row>
    <row r="95" spans="1:10" x14ac:dyDescent="0.25">
      <c r="A95" s="67" t="s">
        <v>84</v>
      </c>
      <c r="B95" s="210">
        <v>2721</v>
      </c>
      <c r="C95" s="213">
        <v>4975</v>
      </c>
      <c r="D95" s="211">
        <v>567121</v>
      </c>
      <c r="E95" s="252">
        <f t="shared" si="63"/>
        <v>208.42374127159133</v>
      </c>
      <c r="F95" s="209">
        <f t="shared" si="64"/>
        <v>567121</v>
      </c>
      <c r="G95" s="377">
        <v>1156</v>
      </c>
      <c r="H95" s="257">
        <f t="shared" si="65"/>
        <v>3819</v>
      </c>
      <c r="I95" s="252">
        <f t="shared" si="66"/>
        <v>2119</v>
      </c>
      <c r="J95" s="372">
        <v>2856</v>
      </c>
    </row>
    <row r="96" spans="1:10" x14ac:dyDescent="0.25">
      <c r="A96" s="67" t="s">
        <v>85</v>
      </c>
      <c r="B96" s="210">
        <v>5449</v>
      </c>
      <c r="C96" s="213">
        <v>11028</v>
      </c>
      <c r="D96" s="211">
        <v>1258976</v>
      </c>
      <c r="E96" s="252">
        <f t="shared" si="63"/>
        <v>231.04716461736098</v>
      </c>
      <c r="F96" s="209">
        <f t="shared" si="64"/>
        <v>1258976</v>
      </c>
      <c r="G96" s="377">
        <v>2908</v>
      </c>
      <c r="H96" s="257">
        <f t="shared" si="65"/>
        <v>8120</v>
      </c>
      <c r="I96" s="252">
        <f t="shared" si="66"/>
        <v>4993</v>
      </c>
      <c r="J96" s="372">
        <v>6035</v>
      </c>
    </row>
    <row r="97" spans="1:10" x14ac:dyDescent="0.25">
      <c r="A97" s="67" t="s">
        <v>86</v>
      </c>
      <c r="B97" s="210">
        <v>1195</v>
      </c>
      <c r="C97" s="213">
        <v>2704</v>
      </c>
      <c r="D97" s="211">
        <v>309423</v>
      </c>
      <c r="E97" s="252">
        <f t="shared" si="63"/>
        <v>258.93138075313806</v>
      </c>
      <c r="F97" s="209">
        <f t="shared" si="64"/>
        <v>309423</v>
      </c>
      <c r="G97" s="377">
        <v>764</v>
      </c>
      <c r="H97" s="257">
        <f t="shared" si="65"/>
        <v>1940</v>
      </c>
      <c r="I97" s="252">
        <f t="shared" si="66"/>
        <v>1321</v>
      </c>
      <c r="J97" s="372">
        <v>1383</v>
      </c>
    </row>
    <row r="98" spans="1:10" x14ac:dyDescent="0.25">
      <c r="A98" s="67" t="s">
        <v>87</v>
      </c>
      <c r="B98" s="226">
        <v>16632</v>
      </c>
      <c r="C98" s="222">
        <v>31352</v>
      </c>
      <c r="D98" s="227">
        <v>3611583</v>
      </c>
      <c r="E98" s="252">
        <f t="shared" ref="E98:E100" si="67">D98/B98</f>
        <v>217.14664502164501</v>
      </c>
      <c r="F98" s="209">
        <f t="shared" ref="F98:F100" si="68">D98</f>
        <v>3611583</v>
      </c>
      <c r="G98" s="377">
        <v>8488</v>
      </c>
      <c r="H98" s="257">
        <f t="shared" ref="H98:H100" si="69">C98-G98</f>
        <v>22864</v>
      </c>
      <c r="I98" s="252">
        <f t="shared" ref="I98:I100" si="70">C98-J98</f>
        <v>13437</v>
      </c>
      <c r="J98" s="372">
        <v>17915</v>
      </c>
    </row>
    <row r="99" spans="1:10" ht="18" customHeight="1" x14ac:dyDescent="0.25">
      <c r="A99" s="169" t="s">
        <v>88</v>
      </c>
      <c r="B99" s="226">
        <v>4670</v>
      </c>
      <c r="C99" s="222">
        <v>9517</v>
      </c>
      <c r="D99" s="227">
        <v>1062281</v>
      </c>
      <c r="E99" s="252">
        <f t="shared" si="67"/>
        <v>227.46916488222698</v>
      </c>
      <c r="F99" s="209">
        <f t="shared" si="68"/>
        <v>1062281</v>
      </c>
      <c r="G99" s="377">
        <v>2639</v>
      </c>
      <c r="H99" s="257">
        <f t="shared" si="69"/>
        <v>6878</v>
      </c>
      <c r="I99" s="252">
        <f t="shared" si="70"/>
        <v>4312</v>
      </c>
      <c r="J99" s="372">
        <v>5205</v>
      </c>
    </row>
    <row r="100" spans="1:10" ht="16.5" thickBot="1" x14ac:dyDescent="0.3">
      <c r="A100" s="67" t="s">
        <v>89</v>
      </c>
      <c r="B100" s="214">
        <v>6880</v>
      </c>
      <c r="C100" s="216">
        <v>13675</v>
      </c>
      <c r="D100" s="218">
        <v>1550482</v>
      </c>
      <c r="E100" s="253">
        <f t="shared" si="67"/>
        <v>225.36075581395349</v>
      </c>
      <c r="F100" s="261">
        <f t="shared" si="68"/>
        <v>1550482</v>
      </c>
      <c r="G100" s="386">
        <v>3715</v>
      </c>
      <c r="H100" s="257">
        <f t="shared" si="69"/>
        <v>9960</v>
      </c>
      <c r="I100" s="253">
        <f t="shared" si="70"/>
        <v>6186</v>
      </c>
      <c r="J100" s="372">
        <v>7489</v>
      </c>
    </row>
    <row r="101" spans="1:10" ht="16.5" thickBot="1" x14ac:dyDescent="0.3">
      <c r="A101" s="84" t="s">
        <v>48</v>
      </c>
      <c r="B101" s="221">
        <f>SUM(B92:B100)</f>
        <v>55642</v>
      </c>
      <c r="C101" s="221">
        <f t="shared" ref="C101:D101" si="71">SUM(C92:C100)</f>
        <v>108977</v>
      </c>
      <c r="D101" s="221">
        <f t="shared" si="71"/>
        <v>12420545</v>
      </c>
      <c r="E101" s="259">
        <f>SUM(E92:E100)</f>
        <v>2042.2899976250808</v>
      </c>
      <c r="F101" s="259">
        <f t="shared" ref="F101:J101" si="72">SUM(F92:F100)</f>
        <v>12420545</v>
      </c>
      <c r="G101" s="259">
        <f t="shared" si="72"/>
        <v>28902</v>
      </c>
      <c r="H101" s="259">
        <f t="shared" si="72"/>
        <v>80075</v>
      </c>
      <c r="I101" s="259">
        <f t="shared" si="72"/>
        <v>48371</v>
      </c>
      <c r="J101" s="259">
        <f t="shared" si="72"/>
        <v>60606</v>
      </c>
    </row>
    <row r="102" spans="1:10" ht="18.75" thickBot="1" x14ac:dyDescent="0.3">
      <c r="A102" s="146"/>
      <c r="B102" s="219"/>
      <c r="C102" s="219"/>
      <c r="D102" s="219"/>
      <c r="E102" s="254"/>
      <c r="F102" s="255"/>
      <c r="G102" s="248"/>
      <c r="H102" s="248"/>
      <c r="I102" s="238"/>
      <c r="J102" s="81"/>
    </row>
    <row r="103" spans="1:10" ht="18.75" thickBot="1" x14ac:dyDescent="0.3">
      <c r="A103" s="96" t="s">
        <v>90</v>
      </c>
      <c r="B103" s="220"/>
      <c r="C103" s="220"/>
      <c r="D103" s="220"/>
      <c r="E103" s="249"/>
      <c r="F103" s="250"/>
      <c r="G103" s="249"/>
      <c r="H103" s="249"/>
      <c r="I103" s="249"/>
      <c r="J103" s="138"/>
    </row>
    <row r="104" spans="1:10" x14ac:dyDescent="0.25">
      <c r="A104" s="170" t="s">
        <v>91</v>
      </c>
      <c r="B104" s="215">
        <v>4032</v>
      </c>
      <c r="C104" s="212">
        <v>9031</v>
      </c>
      <c r="D104" s="387">
        <v>1030360</v>
      </c>
      <c r="E104" s="233">
        <f>D104/B104</f>
        <v>255.54563492063491</v>
      </c>
      <c r="F104" s="378">
        <f>D104</f>
        <v>1030360</v>
      </c>
      <c r="G104" s="375">
        <v>2551</v>
      </c>
      <c r="H104" s="257">
        <f>C104-G104</f>
        <v>6480</v>
      </c>
      <c r="I104" s="233">
        <f>C104-J104</f>
        <v>4194</v>
      </c>
      <c r="J104" s="370">
        <v>4837</v>
      </c>
    </row>
    <row r="105" spans="1:10" x14ac:dyDescent="0.25">
      <c r="A105" s="175" t="s">
        <v>92</v>
      </c>
      <c r="B105" s="210">
        <v>5683</v>
      </c>
      <c r="C105" s="213">
        <v>10917</v>
      </c>
      <c r="D105" s="388">
        <v>1235123</v>
      </c>
      <c r="E105" s="252">
        <f t="shared" ref="E105:E109" si="73">D105/B105</f>
        <v>217.33644202005982</v>
      </c>
      <c r="F105" s="209">
        <f>D105</f>
        <v>1235123</v>
      </c>
      <c r="G105" s="377">
        <v>2949</v>
      </c>
      <c r="H105" s="257">
        <f>C105-G105</f>
        <v>7968</v>
      </c>
      <c r="I105" s="252">
        <f>C105-J105</f>
        <v>4953</v>
      </c>
      <c r="J105" s="372">
        <v>5964</v>
      </c>
    </row>
    <row r="106" spans="1:10" x14ac:dyDescent="0.25">
      <c r="A106" s="175" t="s">
        <v>93</v>
      </c>
      <c r="B106" s="210">
        <v>892</v>
      </c>
      <c r="C106" s="213">
        <v>1857</v>
      </c>
      <c r="D106" s="363">
        <v>219795</v>
      </c>
      <c r="E106" s="252">
        <f t="shared" si="73"/>
        <v>246.40695067264573</v>
      </c>
      <c r="F106" s="209">
        <f t="shared" ref="F106:F109" si="74">D106</f>
        <v>219795</v>
      </c>
      <c r="G106" s="377">
        <v>428</v>
      </c>
      <c r="H106" s="257">
        <f t="shared" ref="H106:H109" si="75">C106-G106</f>
        <v>1429</v>
      </c>
      <c r="I106" s="252">
        <f t="shared" ref="I106:I109" si="76">C106-J106</f>
        <v>920</v>
      </c>
      <c r="J106" s="372">
        <v>937</v>
      </c>
    </row>
    <row r="107" spans="1:10" x14ac:dyDescent="0.25">
      <c r="A107" s="175" t="s">
        <v>94</v>
      </c>
      <c r="B107" s="210">
        <v>7730</v>
      </c>
      <c r="C107" s="213">
        <v>15680</v>
      </c>
      <c r="D107" s="363">
        <v>1775910</v>
      </c>
      <c r="E107" s="252">
        <f t="shared" si="73"/>
        <v>229.74256144890037</v>
      </c>
      <c r="F107" s="209">
        <f t="shared" si="74"/>
        <v>1775910</v>
      </c>
      <c r="G107" s="377">
        <v>4437</v>
      </c>
      <c r="H107" s="257">
        <f t="shared" si="75"/>
        <v>11243</v>
      </c>
      <c r="I107" s="252">
        <f t="shared" si="76"/>
        <v>7019</v>
      </c>
      <c r="J107" s="372">
        <v>8661</v>
      </c>
    </row>
    <row r="108" spans="1:10" x14ac:dyDescent="0.25">
      <c r="A108" s="67" t="s">
        <v>95</v>
      </c>
      <c r="B108" s="226">
        <v>4889</v>
      </c>
      <c r="C108" s="222">
        <v>10087</v>
      </c>
      <c r="D108" s="363">
        <v>1152309</v>
      </c>
      <c r="E108" s="252">
        <f t="shared" si="73"/>
        <v>235.69421149519329</v>
      </c>
      <c r="F108" s="209">
        <f t="shared" si="74"/>
        <v>1152309</v>
      </c>
      <c r="G108" s="377">
        <v>2894</v>
      </c>
      <c r="H108" s="257">
        <f t="shared" si="75"/>
        <v>7193</v>
      </c>
      <c r="I108" s="252">
        <f t="shared" si="76"/>
        <v>4539</v>
      </c>
      <c r="J108" s="372">
        <v>5548</v>
      </c>
    </row>
    <row r="109" spans="1:10" x14ac:dyDescent="0.25">
      <c r="A109" s="67" t="s">
        <v>96</v>
      </c>
      <c r="B109" s="226">
        <v>3731</v>
      </c>
      <c r="C109" s="222">
        <v>8054</v>
      </c>
      <c r="D109" s="363">
        <v>922939</v>
      </c>
      <c r="E109" s="252">
        <f t="shared" si="73"/>
        <v>247.37041007772714</v>
      </c>
      <c r="F109" s="209">
        <f t="shared" si="74"/>
        <v>922939</v>
      </c>
      <c r="G109" s="377">
        <v>2264</v>
      </c>
      <c r="H109" s="257">
        <f t="shared" si="75"/>
        <v>5790</v>
      </c>
      <c r="I109" s="252">
        <f t="shared" si="76"/>
        <v>3870</v>
      </c>
      <c r="J109" s="372">
        <v>4184</v>
      </c>
    </row>
    <row r="110" spans="1:10" x14ac:dyDescent="0.25">
      <c r="A110" s="67" t="s">
        <v>97</v>
      </c>
      <c r="B110" s="210">
        <v>9019</v>
      </c>
      <c r="C110" s="213">
        <v>18978</v>
      </c>
      <c r="D110" s="388">
        <v>2133248</v>
      </c>
      <c r="E110" s="252">
        <f t="shared" ref="E110:E117" si="77">D110/B110</f>
        <v>236.52821820600954</v>
      </c>
      <c r="F110" s="209">
        <f t="shared" ref="F110:F117" si="78">D110</f>
        <v>2133248</v>
      </c>
      <c r="G110" s="377">
        <v>5363</v>
      </c>
      <c r="H110" s="257">
        <f t="shared" ref="H110:H117" si="79">C110-G110</f>
        <v>13615</v>
      </c>
      <c r="I110" s="252">
        <f t="shared" ref="I110:I117" si="80">C110-J110</f>
        <v>8398</v>
      </c>
      <c r="J110" s="372">
        <v>10580</v>
      </c>
    </row>
    <row r="111" spans="1:10" x14ac:dyDescent="0.25">
      <c r="A111" s="67" t="s">
        <v>98</v>
      </c>
      <c r="B111" s="210">
        <v>5909</v>
      </c>
      <c r="C111" s="213">
        <v>12538</v>
      </c>
      <c r="D111" s="363">
        <v>1411551</v>
      </c>
      <c r="E111" s="252">
        <f t="shared" si="77"/>
        <v>238.88153663902523</v>
      </c>
      <c r="F111" s="209">
        <f t="shared" si="78"/>
        <v>1411551</v>
      </c>
      <c r="G111" s="377">
        <v>3391</v>
      </c>
      <c r="H111" s="257">
        <f t="shared" si="79"/>
        <v>9147</v>
      </c>
      <c r="I111" s="252">
        <f t="shared" si="80"/>
        <v>6067</v>
      </c>
      <c r="J111" s="372">
        <v>6471</v>
      </c>
    </row>
    <row r="112" spans="1:10" x14ac:dyDescent="0.25">
      <c r="A112" s="67" t="s">
        <v>99</v>
      </c>
      <c r="B112" s="210">
        <v>5394</v>
      </c>
      <c r="C112" s="213">
        <v>11560</v>
      </c>
      <c r="D112" s="363">
        <v>1303405</v>
      </c>
      <c r="E112" s="252">
        <f t="shared" si="77"/>
        <v>241.63978494623655</v>
      </c>
      <c r="F112" s="209">
        <f t="shared" si="78"/>
        <v>1303405</v>
      </c>
      <c r="G112" s="377">
        <v>3589</v>
      </c>
      <c r="H112" s="257">
        <f t="shared" si="79"/>
        <v>7971</v>
      </c>
      <c r="I112" s="252">
        <f t="shared" si="80"/>
        <v>5231</v>
      </c>
      <c r="J112" s="372">
        <v>6329</v>
      </c>
    </row>
    <row r="113" spans="1:10" x14ac:dyDescent="0.25">
      <c r="A113" s="67" t="s">
        <v>100</v>
      </c>
      <c r="B113" s="210">
        <v>7862</v>
      </c>
      <c r="C113" s="213">
        <v>15114</v>
      </c>
      <c r="D113" s="389">
        <v>1733417</v>
      </c>
      <c r="E113" s="252">
        <f t="shared" si="77"/>
        <v>220.48041210887814</v>
      </c>
      <c r="F113" s="209">
        <f t="shared" si="78"/>
        <v>1733417</v>
      </c>
      <c r="G113" s="377">
        <v>4507</v>
      </c>
      <c r="H113" s="257">
        <f t="shared" si="79"/>
        <v>10607</v>
      </c>
      <c r="I113" s="252">
        <f t="shared" si="80"/>
        <v>6360</v>
      </c>
      <c r="J113" s="372">
        <v>8754</v>
      </c>
    </row>
    <row r="114" spans="1:10" x14ac:dyDescent="0.25">
      <c r="A114" s="67" t="s">
        <v>101</v>
      </c>
      <c r="B114" s="226">
        <v>8911</v>
      </c>
      <c r="C114" s="222">
        <v>19069</v>
      </c>
      <c r="D114" s="388">
        <v>2154585</v>
      </c>
      <c r="E114" s="252">
        <f t="shared" si="77"/>
        <v>241.78936146335988</v>
      </c>
      <c r="F114" s="209">
        <f t="shared" si="78"/>
        <v>2154585</v>
      </c>
      <c r="G114" s="377">
        <v>5925</v>
      </c>
      <c r="H114" s="257">
        <f t="shared" si="79"/>
        <v>13144</v>
      </c>
      <c r="I114" s="252">
        <f t="shared" si="80"/>
        <v>8268</v>
      </c>
      <c r="J114" s="372">
        <v>10801</v>
      </c>
    </row>
    <row r="115" spans="1:10" x14ac:dyDescent="0.25">
      <c r="A115" s="67" t="s">
        <v>102</v>
      </c>
      <c r="B115" s="210">
        <v>16920</v>
      </c>
      <c r="C115" s="213">
        <v>34393</v>
      </c>
      <c r="D115" s="388">
        <v>3958851</v>
      </c>
      <c r="E115" s="252">
        <f t="shared" si="77"/>
        <v>233.97464539007092</v>
      </c>
      <c r="F115" s="209">
        <f t="shared" si="78"/>
        <v>3958851</v>
      </c>
      <c r="G115" s="377">
        <v>10413</v>
      </c>
      <c r="H115" s="257">
        <f t="shared" si="79"/>
        <v>23980</v>
      </c>
      <c r="I115" s="252">
        <f t="shared" si="80"/>
        <v>14854</v>
      </c>
      <c r="J115" s="372">
        <v>19539</v>
      </c>
    </row>
    <row r="116" spans="1:10" x14ac:dyDescent="0.25">
      <c r="A116" s="67" t="s">
        <v>103</v>
      </c>
      <c r="B116" s="210">
        <v>5769</v>
      </c>
      <c r="C116" s="213">
        <v>12304</v>
      </c>
      <c r="D116" s="388">
        <v>1399657</v>
      </c>
      <c r="E116" s="252">
        <f t="shared" si="77"/>
        <v>242.61691801005372</v>
      </c>
      <c r="F116" s="209">
        <f t="shared" si="78"/>
        <v>1399657</v>
      </c>
      <c r="G116" s="377">
        <v>3435</v>
      </c>
      <c r="H116" s="257">
        <f t="shared" si="79"/>
        <v>8869</v>
      </c>
      <c r="I116" s="252">
        <f t="shared" si="80"/>
        <v>5631</v>
      </c>
      <c r="J116" s="372">
        <v>6673</v>
      </c>
    </row>
    <row r="117" spans="1:10" ht="16.5" thickBot="1" x14ac:dyDescent="0.3">
      <c r="A117" s="67" t="s">
        <v>104</v>
      </c>
      <c r="B117" s="214">
        <v>8738</v>
      </c>
      <c r="C117" s="216">
        <v>17375</v>
      </c>
      <c r="D117" s="364">
        <v>1984941</v>
      </c>
      <c r="E117" s="253">
        <f t="shared" si="77"/>
        <v>227.1619363698787</v>
      </c>
      <c r="F117" s="261">
        <f t="shared" si="78"/>
        <v>1984941</v>
      </c>
      <c r="G117" s="386">
        <v>4469</v>
      </c>
      <c r="H117" s="257">
        <f t="shared" si="79"/>
        <v>12906</v>
      </c>
      <c r="I117" s="253">
        <f t="shared" si="80"/>
        <v>7812</v>
      </c>
      <c r="J117" s="372">
        <v>9563</v>
      </c>
    </row>
    <row r="118" spans="1:10" ht="16.5" thickBot="1" x14ac:dyDescent="0.3">
      <c r="A118" s="84" t="s">
        <v>48</v>
      </c>
      <c r="B118" s="221">
        <f>SUM(B104:B117)</f>
        <v>95479</v>
      </c>
      <c r="C118" s="221">
        <f t="shared" ref="C118:D118" si="81">SUM(C104:C117)</f>
        <v>196957</v>
      </c>
      <c r="D118" s="221">
        <f t="shared" si="81"/>
        <v>22416091</v>
      </c>
      <c r="E118" s="259">
        <f>SUM(E104:E117)</f>
        <v>3315.1690237686744</v>
      </c>
      <c r="F118" s="259">
        <f>SUM(F104:F117)</f>
        <v>22416091</v>
      </c>
      <c r="G118" s="259">
        <f t="shared" ref="G118:J118" si="82">SUM(G104:G117)</f>
        <v>56615</v>
      </c>
      <c r="H118" s="259">
        <f t="shared" si="82"/>
        <v>140342</v>
      </c>
      <c r="I118" s="259">
        <f t="shared" si="82"/>
        <v>88116</v>
      </c>
      <c r="J118" s="259">
        <f t="shared" si="82"/>
        <v>108841</v>
      </c>
    </row>
    <row r="119" spans="1:10" ht="18.75" thickBot="1" x14ac:dyDescent="0.3">
      <c r="A119" s="146"/>
      <c r="B119" s="219"/>
      <c r="C119" s="219"/>
      <c r="D119" s="219"/>
      <c r="E119" s="254"/>
      <c r="F119" s="255"/>
      <c r="G119" s="248"/>
      <c r="H119" s="248"/>
      <c r="I119" s="238"/>
      <c r="J119" s="81"/>
    </row>
    <row r="120" spans="1:10" ht="18.75" thickBot="1" x14ac:dyDescent="0.3">
      <c r="A120" s="46" t="s">
        <v>105</v>
      </c>
      <c r="B120" s="224"/>
      <c r="C120" s="220"/>
      <c r="D120" s="220"/>
      <c r="E120" s="249"/>
      <c r="F120" s="250"/>
      <c r="G120" s="249"/>
      <c r="H120" s="249"/>
      <c r="I120" s="249"/>
      <c r="J120" s="138"/>
    </row>
    <row r="121" spans="1:10" x14ac:dyDescent="0.25">
      <c r="A121" s="54" t="s">
        <v>106</v>
      </c>
      <c r="B121" s="215">
        <v>1751</v>
      </c>
      <c r="C121" s="212">
        <v>3726</v>
      </c>
      <c r="D121" s="225">
        <v>428262</v>
      </c>
      <c r="E121" s="233">
        <f>D121/B121</f>
        <v>244.58138206739005</v>
      </c>
      <c r="F121" s="378">
        <f>D121</f>
        <v>428262</v>
      </c>
      <c r="G121" s="375">
        <v>1398</v>
      </c>
      <c r="H121" s="378">
        <f>C121-G121</f>
        <v>2328</v>
      </c>
      <c r="I121" s="233">
        <f>C121-J121</f>
        <v>1583</v>
      </c>
      <c r="J121" s="370">
        <v>2143</v>
      </c>
    </row>
    <row r="122" spans="1:10" x14ac:dyDescent="0.25">
      <c r="A122" s="67" t="s">
        <v>107</v>
      </c>
      <c r="B122" s="210">
        <v>9589</v>
      </c>
      <c r="C122" s="213">
        <v>18202</v>
      </c>
      <c r="D122" s="211">
        <v>2082622</v>
      </c>
      <c r="E122" s="252">
        <f t="shared" ref="E122:E128" si="83">D122/B122</f>
        <v>217.18865366565856</v>
      </c>
      <c r="F122" s="209">
        <f>D122</f>
        <v>2082622</v>
      </c>
      <c r="G122" s="377">
        <v>5545</v>
      </c>
      <c r="H122" s="209">
        <f>C122-G122</f>
        <v>12657</v>
      </c>
      <c r="I122" s="252">
        <f>C122-J122</f>
        <v>7591</v>
      </c>
      <c r="J122" s="372">
        <v>10611</v>
      </c>
    </row>
    <row r="123" spans="1:10" x14ac:dyDescent="0.25">
      <c r="A123" s="67" t="s">
        <v>108</v>
      </c>
      <c r="B123" s="210">
        <v>1533</v>
      </c>
      <c r="C123" s="213">
        <v>2935</v>
      </c>
      <c r="D123" s="211">
        <v>333857</v>
      </c>
      <c r="E123" s="252">
        <f t="shared" si="83"/>
        <v>217.7801696020874</v>
      </c>
      <c r="F123" s="209">
        <f t="shared" ref="F123:F128" si="84">D123</f>
        <v>333857</v>
      </c>
      <c r="G123" s="377">
        <v>894</v>
      </c>
      <c r="H123" s="209">
        <f t="shared" ref="H123:H128" si="85">C123-G123</f>
        <v>2041</v>
      </c>
      <c r="I123" s="252">
        <f t="shared" ref="I123:I128" si="86">C123-J123</f>
        <v>1224</v>
      </c>
      <c r="J123" s="372">
        <v>1711</v>
      </c>
    </row>
    <row r="124" spans="1:10" x14ac:dyDescent="0.25">
      <c r="A124" s="67" t="s">
        <v>109</v>
      </c>
      <c r="B124" s="210">
        <v>8464</v>
      </c>
      <c r="C124" s="213">
        <v>14242</v>
      </c>
      <c r="D124" s="211">
        <v>1637279</v>
      </c>
      <c r="E124" s="252">
        <f t="shared" si="83"/>
        <v>193.44033553875235</v>
      </c>
      <c r="F124" s="209">
        <f t="shared" si="84"/>
        <v>1637279</v>
      </c>
      <c r="G124" s="377">
        <v>3921</v>
      </c>
      <c r="H124" s="209">
        <f t="shared" si="85"/>
        <v>10321</v>
      </c>
      <c r="I124" s="252">
        <f t="shared" si="86"/>
        <v>5862</v>
      </c>
      <c r="J124" s="372">
        <v>8380</v>
      </c>
    </row>
    <row r="125" spans="1:10" x14ac:dyDescent="0.25">
      <c r="A125" s="67" t="s">
        <v>110</v>
      </c>
      <c r="B125" s="210">
        <v>11196</v>
      </c>
      <c r="C125" s="213">
        <v>22742</v>
      </c>
      <c r="D125" s="211">
        <v>2592993</v>
      </c>
      <c r="E125" s="252">
        <f t="shared" si="83"/>
        <v>231.59994640943194</v>
      </c>
      <c r="F125" s="209">
        <f t="shared" si="84"/>
        <v>2592993</v>
      </c>
      <c r="G125" s="377">
        <v>8004</v>
      </c>
      <c r="H125" s="209">
        <f t="shared" si="85"/>
        <v>14738</v>
      </c>
      <c r="I125" s="252">
        <f t="shared" si="86"/>
        <v>8901</v>
      </c>
      <c r="J125" s="372">
        <v>13841</v>
      </c>
    </row>
    <row r="126" spans="1:10" x14ac:dyDescent="0.25">
      <c r="A126" s="67" t="s">
        <v>111</v>
      </c>
      <c r="B126" s="210">
        <v>9668</v>
      </c>
      <c r="C126" s="213">
        <v>19059</v>
      </c>
      <c r="D126" s="211">
        <v>2158157</v>
      </c>
      <c r="E126" s="252">
        <f t="shared" si="83"/>
        <v>223.2268307819611</v>
      </c>
      <c r="F126" s="209">
        <f t="shared" si="84"/>
        <v>2158157</v>
      </c>
      <c r="G126" s="377">
        <v>6755</v>
      </c>
      <c r="H126" s="209">
        <f t="shared" si="85"/>
        <v>12304</v>
      </c>
      <c r="I126" s="252">
        <f t="shared" si="86"/>
        <v>7296</v>
      </c>
      <c r="J126" s="372">
        <v>11763</v>
      </c>
    </row>
    <row r="127" spans="1:10" x14ac:dyDescent="0.25">
      <c r="A127" s="67" t="s">
        <v>112</v>
      </c>
      <c r="B127" s="210">
        <v>7749</v>
      </c>
      <c r="C127" s="213">
        <v>15818</v>
      </c>
      <c r="D127" s="211">
        <v>1814003</v>
      </c>
      <c r="E127" s="252">
        <f t="shared" si="83"/>
        <v>234.09510904632856</v>
      </c>
      <c r="F127" s="209">
        <f t="shared" si="84"/>
        <v>1814003</v>
      </c>
      <c r="G127" s="377">
        <v>5669</v>
      </c>
      <c r="H127" s="209">
        <f t="shared" si="85"/>
        <v>10149</v>
      </c>
      <c r="I127" s="252">
        <f t="shared" si="86"/>
        <v>6266</v>
      </c>
      <c r="J127" s="372">
        <v>9552</v>
      </c>
    </row>
    <row r="128" spans="1:10" ht="23.25" customHeight="1" thickBot="1" x14ac:dyDescent="0.3">
      <c r="A128" s="169" t="s">
        <v>113</v>
      </c>
      <c r="B128" s="214">
        <v>14399</v>
      </c>
      <c r="C128" s="216">
        <v>27075</v>
      </c>
      <c r="D128" s="218">
        <v>3085096</v>
      </c>
      <c r="E128" s="253">
        <f t="shared" si="83"/>
        <v>214.25765678172095</v>
      </c>
      <c r="F128" s="261">
        <f t="shared" si="84"/>
        <v>3085096</v>
      </c>
      <c r="G128" s="386">
        <v>9077</v>
      </c>
      <c r="H128" s="261">
        <f t="shared" si="85"/>
        <v>17998</v>
      </c>
      <c r="I128" s="253">
        <f t="shared" si="86"/>
        <v>10666</v>
      </c>
      <c r="J128" s="374">
        <v>16409</v>
      </c>
    </row>
    <row r="129" spans="1:10" ht="16.5" thickBot="1" x14ac:dyDescent="0.3">
      <c r="A129" s="84" t="s">
        <v>48</v>
      </c>
      <c r="B129" s="221">
        <f t="shared" ref="B129:J129" si="87">SUM(B121:B128)</f>
        <v>64349</v>
      </c>
      <c r="C129" s="221">
        <f t="shared" si="87"/>
        <v>123799</v>
      </c>
      <c r="D129" s="221">
        <f t="shared" si="87"/>
        <v>14132269</v>
      </c>
      <c r="E129" s="221">
        <f t="shared" si="87"/>
        <v>1776.1700838933309</v>
      </c>
      <c r="F129" s="221">
        <f t="shared" si="87"/>
        <v>14132269</v>
      </c>
      <c r="G129" s="221">
        <f t="shared" si="87"/>
        <v>41263</v>
      </c>
      <c r="H129" s="221">
        <f t="shared" si="87"/>
        <v>82536</v>
      </c>
      <c r="I129" s="221">
        <f t="shared" si="87"/>
        <v>49389</v>
      </c>
      <c r="J129" s="221">
        <f t="shared" si="87"/>
        <v>74410</v>
      </c>
    </row>
    <row r="130" spans="1:10" ht="18.75" thickBot="1" x14ac:dyDescent="0.3">
      <c r="A130" s="146"/>
      <c r="B130" s="219"/>
      <c r="C130" s="219"/>
      <c r="D130" s="219"/>
      <c r="E130" s="254"/>
      <c r="F130" s="255"/>
      <c r="G130" s="248"/>
      <c r="H130" s="248"/>
      <c r="I130" s="238"/>
      <c r="J130" s="81"/>
    </row>
    <row r="131" spans="1:10" ht="16.5" thickBot="1" x14ac:dyDescent="0.3">
      <c r="A131" s="177" t="s">
        <v>114</v>
      </c>
      <c r="B131" s="223">
        <f>SUM(B129+B118+B101+B89+B76+B67+B57+B47+B32+B16)</f>
        <v>668968</v>
      </c>
      <c r="C131" s="223">
        <f t="shared" ref="C131:J131" si="88">SUM(C129+C118+C101+C89+C76+C67+C57+C47+C32+C16)</f>
        <v>1319037</v>
      </c>
      <c r="D131" s="223">
        <f t="shared" si="88"/>
        <v>149943069</v>
      </c>
      <c r="E131" s="223">
        <f t="shared" si="88"/>
        <v>21223.362688602236</v>
      </c>
      <c r="F131" s="223">
        <f t="shared" si="88"/>
        <v>149943069</v>
      </c>
      <c r="G131" s="223">
        <f t="shared" si="88"/>
        <v>381037</v>
      </c>
      <c r="H131" s="223">
        <f t="shared" si="88"/>
        <v>938000</v>
      </c>
      <c r="I131" s="223">
        <f t="shared" si="88"/>
        <v>574304</v>
      </c>
      <c r="J131" s="223">
        <f t="shared" si="88"/>
        <v>744733</v>
      </c>
    </row>
    <row r="133" spans="1:10" x14ac:dyDescent="0.25">
      <c r="D133" s="265"/>
    </row>
    <row r="134" spans="1:10" x14ac:dyDescent="0.25">
      <c r="B134" s="180"/>
    </row>
    <row r="136" spans="1:10" x14ac:dyDescent="0.25">
      <c r="D136" s="265">
        <v>52894</v>
      </c>
    </row>
    <row r="137" spans="1:10" x14ac:dyDescent="0.25">
      <c r="D137" s="265">
        <v>90394</v>
      </c>
    </row>
    <row r="138" spans="1:10" x14ac:dyDescent="0.25">
      <c r="D138" s="265">
        <v>96306</v>
      </c>
    </row>
    <row r="139" spans="1:10" x14ac:dyDescent="0.25">
      <c r="D139" s="265">
        <v>64151</v>
      </c>
    </row>
    <row r="140" spans="1:10" x14ac:dyDescent="0.25">
      <c r="D140" s="265">
        <v>58738</v>
      </c>
    </row>
    <row r="141" spans="1:10" x14ac:dyDescent="0.25">
      <c r="D141" s="265">
        <v>35040</v>
      </c>
    </row>
    <row r="142" spans="1:10" x14ac:dyDescent="0.25">
      <c r="D142" s="265">
        <v>57148</v>
      </c>
    </row>
    <row r="143" spans="1:10" x14ac:dyDescent="0.25">
      <c r="D143" s="265">
        <v>55196</v>
      </c>
    </row>
    <row r="144" spans="1:10" x14ac:dyDescent="0.25">
      <c r="D144" s="273">
        <v>95702</v>
      </c>
    </row>
    <row r="145" spans="4:4" x14ac:dyDescent="0.25">
      <c r="D145" s="274">
        <v>59104</v>
      </c>
    </row>
    <row r="146" spans="4:4" x14ac:dyDescent="0.25">
      <c r="D146" s="275">
        <f>SUM(D136:D145)</f>
        <v>664673</v>
      </c>
    </row>
    <row r="147" spans="4:4" x14ac:dyDescent="0.25">
      <c r="D147" s="276">
        <v>4716</v>
      </c>
    </row>
    <row r="148" spans="4:4" x14ac:dyDescent="0.25">
      <c r="D148" s="275">
        <f>SUM(D146:D147)</f>
        <v>669389</v>
      </c>
    </row>
  </sheetData>
  <mergeCells count="5">
    <mergeCell ref="C5:D5"/>
    <mergeCell ref="C4:D4"/>
    <mergeCell ref="C3:F3"/>
    <mergeCell ref="C2:F2"/>
    <mergeCell ref="C1:F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4"/>
  <sheetViews>
    <sheetView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Q18" sqref="Q18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5.7109375" style="33" customWidth="1"/>
    <col min="4" max="4" width="15.28515625" style="33" customWidth="1"/>
    <col min="5" max="5" width="16" style="33" customWidth="1"/>
    <col min="6" max="6" width="16.7109375" style="33" bestFit="1" customWidth="1"/>
    <col min="7" max="8" width="11.28515625" style="33" bestFit="1" customWidth="1"/>
    <col min="9" max="9" width="12.85546875" style="33" bestFit="1" customWidth="1"/>
    <col min="10" max="10" width="11.7109375" style="33" bestFit="1" customWidth="1"/>
    <col min="11" max="11" width="7.5703125" style="33" bestFit="1" customWidth="1"/>
    <col min="12" max="249" width="9.140625" style="33"/>
    <col min="250" max="250" width="18.7109375" style="33" bestFit="1" customWidth="1"/>
    <col min="251" max="251" width="9.140625" style="33"/>
    <col min="252" max="252" width="10.28515625" style="33" customWidth="1"/>
    <col min="253" max="253" width="12.7109375" style="33" bestFit="1" customWidth="1"/>
    <col min="254" max="254" width="10.85546875" style="33" customWidth="1"/>
    <col min="255" max="255" width="19.140625" style="33" bestFit="1" customWidth="1"/>
    <col min="256" max="256" width="9.140625" style="33"/>
    <col min="257" max="257" width="9.42578125" style="33" customWidth="1"/>
    <col min="258" max="258" width="11.140625" style="33" customWidth="1"/>
    <col min="259" max="259" width="10.42578125" style="33" bestFit="1" customWidth="1"/>
    <col min="260" max="260" width="19.140625" style="33" bestFit="1" customWidth="1"/>
    <col min="261" max="261" width="9.140625" style="33"/>
    <col min="262" max="262" width="9.5703125" style="33" customWidth="1"/>
    <col min="263" max="263" width="9.140625" style="33"/>
    <col min="264" max="264" width="10.42578125" style="33" bestFit="1" customWidth="1"/>
    <col min="265" max="505" width="9.140625" style="33"/>
    <col min="506" max="506" width="18.7109375" style="33" bestFit="1" customWidth="1"/>
    <col min="507" max="507" width="9.140625" style="33"/>
    <col min="508" max="508" width="10.28515625" style="33" customWidth="1"/>
    <col min="509" max="509" width="12.7109375" style="33" bestFit="1" customWidth="1"/>
    <col min="510" max="510" width="10.85546875" style="33" customWidth="1"/>
    <col min="511" max="511" width="19.140625" style="33" bestFit="1" customWidth="1"/>
    <col min="512" max="512" width="9.140625" style="33"/>
    <col min="513" max="513" width="9.42578125" style="33" customWidth="1"/>
    <col min="514" max="514" width="11.140625" style="33" customWidth="1"/>
    <col min="515" max="515" width="10.42578125" style="33" bestFit="1" customWidth="1"/>
    <col min="516" max="516" width="19.140625" style="33" bestFit="1" customWidth="1"/>
    <col min="517" max="517" width="9.140625" style="33"/>
    <col min="518" max="518" width="9.5703125" style="33" customWidth="1"/>
    <col min="519" max="519" width="9.140625" style="33"/>
    <col min="520" max="520" width="10.42578125" style="33" bestFit="1" customWidth="1"/>
    <col min="521" max="761" width="9.140625" style="33"/>
    <col min="762" max="762" width="18.7109375" style="33" bestFit="1" customWidth="1"/>
    <col min="763" max="763" width="9.140625" style="33"/>
    <col min="764" max="764" width="10.28515625" style="33" customWidth="1"/>
    <col min="765" max="765" width="12.7109375" style="33" bestFit="1" customWidth="1"/>
    <col min="766" max="766" width="10.85546875" style="33" customWidth="1"/>
    <col min="767" max="767" width="19.140625" style="33" bestFit="1" customWidth="1"/>
    <col min="768" max="768" width="9.140625" style="33"/>
    <col min="769" max="769" width="9.42578125" style="33" customWidth="1"/>
    <col min="770" max="770" width="11.140625" style="33" customWidth="1"/>
    <col min="771" max="771" width="10.42578125" style="33" bestFit="1" customWidth="1"/>
    <col min="772" max="772" width="19.140625" style="33" bestFit="1" customWidth="1"/>
    <col min="773" max="773" width="9.140625" style="33"/>
    <col min="774" max="774" width="9.5703125" style="33" customWidth="1"/>
    <col min="775" max="775" width="9.140625" style="33"/>
    <col min="776" max="776" width="10.42578125" style="33" bestFit="1" customWidth="1"/>
    <col min="777" max="1017" width="9.140625" style="33"/>
    <col min="1018" max="1018" width="18.7109375" style="33" bestFit="1" customWidth="1"/>
    <col min="1019" max="1019" width="9.140625" style="33"/>
    <col min="1020" max="1020" width="10.28515625" style="33" customWidth="1"/>
    <col min="1021" max="1021" width="12.7109375" style="33" bestFit="1" customWidth="1"/>
    <col min="1022" max="1022" width="10.85546875" style="33" customWidth="1"/>
    <col min="1023" max="1023" width="19.140625" style="33" bestFit="1" customWidth="1"/>
    <col min="1024" max="1024" width="9.140625" style="33"/>
    <col min="1025" max="1025" width="9.42578125" style="33" customWidth="1"/>
    <col min="1026" max="1026" width="11.140625" style="33" customWidth="1"/>
    <col min="1027" max="1027" width="10.42578125" style="33" bestFit="1" customWidth="1"/>
    <col min="1028" max="1028" width="19.140625" style="33" bestFit="1" customWidth="1"/>
    <col min="1029" max="1029" width="9.140625" style="33"/>
    <col min="1030" max="1030" width="9.5703125" style="33" customWidth="1"/>
    <col min="1031" max="1031" width="9.140625" style="33"/>
    <col min="1032" max="1032" width="10.42578125" style="33" bestFit="1" customWidth="1"/>
    <col min="1033" max="1273" width="9.140625" style="33"/>
    <col min="1274" max="1274" width="18.7109375" style="33" bestFit="1" customWidth="1"/>
    <col min="1275" max="1275" width="9.140625" style="33"/>
    <col min="1276" max="1276" width="10.28515625" style="33" customWidth="1"/>
    <col min="1277" max="1277" width="12.7109375" style="33" bestFit="1" customWidth="1"/>
    <col min="1278" max="1278" width="10.85546875" style="33" customWidth="1"/>
    <col min="1279" max="1279" width="19.140625" style="33" bestFit="1" customWidth="1"/>
    <col min="1280" max="1280" width="9.140625" style="33"/>
    <col min="1281" max="1281" width="9.42578125" style="33" customWidth="1"/>
    <col min="1282" max="1282" width="11.140625" style="33" customWidth="1"/>
    <col min="1283" max="1283" width="10.42578125" style="33" bestFit="1" customWidth="1"/>
    <col min="1284" max="1284" width="19.140625" style="33" bestFit="1" customWidth="1"/>
    <col min="1285" max="1285" width="9.140625" style="33"/>
    <col min="1286" max="1286" width="9.5703125" style="33" customWidth="1"/>
    <col min="1287" max="1287" width="9.140625" style="33"/>
    <col min="1288" max="1288" width="10.42578125" style="33" bestFit="1" customWidth="1"/>
    <col min="1289" max="1529" width="9.140625" style="33"/>
    <col min="1530" max="1530" width="18.7109375" style="33" bestFit="1" customWidth="1"/>
    <col min="1531" max="1531" width="9.140625" style="33"/>
    <col min="1532" max="1532" width="10.28515625" style="33" customWidth="1"/>
    <col min="1533" max="1533" width="12.7109375" style="33" bestFit="1" customWidth="1"/>
    <col min="1534" max="1534" width="10.85546875" style="33" customWidth="1"/>
    <col min="1535" max="1535" width="19.140625" style="33" bestFit="1" customWidth="1"/>
    <col min="1536" max="1536" width="9.140625" style="33"/>
    <col min="1537" max="1537" width="9.42578125" style="33" customWidth="1"/>
    <col min="1538" max="1538" width="11.140625" style="33" customWidth="1"/>
    <col min="1539" max="1539" width="10.42578125" style="33" bestFit="1" customWidth="1"/>
    <col min="1540" max="1540" width="19.140625" style="33" bestFit="1" customWidth="1"/>
    <col min="1541" max="1541" width="9.140625" style="33"/>
    <col min="1542" max="1542" width="9.5703125" style="33" customWidth="1"/>
    <col min="1543" max="1543" width="9.140625" style="33"/>
    <col min="1544" max="1544" width="10.42578125" style="33" bestFit="1" customWidth="1"/>
    <col min="1545" max="1785" width="9.140625" style="33"/>
    <col min="1786" max="1786" width="18.7109375" style="33" bestFit="1" customWidth="1"/>
    <col min="1787" max="1787" width="9.140625" style="33"/>
    <col min="1788" max="1788" width="10.28515625" style="33" customWidth="1"/>
    <col min="1789" max="1789" width="12.7109375" style="33" bestFit="1" customWidth="1"/>
    <col min="1790" max="1790" width="10.85546875" style="33" customWidth="1"/>
    <col min="1791" max="1791" width="19.140625" style="33" bestFit="1" customWidth="1"/>
    <col min="1792" max="1792" width="9.140625" style="33"/>
    <col min="1793" max="1793" width="9.42578125" style="33" customWidth="1"/>
    <col min="1794" max="1794" width="11.140625" style="33" customWidth="1"/>
    <col min="1795" max="1795" width="10.42578125" style="33" bestFit="1" customWidth="1"/>
    <col min="1796" max="1796" width="19.140625" style="33" bestFit="1" customWidth="1"/>
    <col min="1797" max="1797" width="9.140625" style="33"/>
    <col min="1798" max="1798" width="9.5703125" style="33" customWidth="1"/>
    <col min="1799" max="1799" width="9.140625" style="33"/>
    <col min="1800" max="1800" width="10.42578125" style="33" bestFit="1" customWidth="1"/>
    <col min="1801" max="2041" width="9.140625" style="33"/>
    <col min="2042" max="2042" width="18.7109375" style="33" bestFit="1" customWidth="1"/>
    <col min="2043" max="2043" width="9.140625" style="33"/>
    <col min="2044" max="2044" width="10.28515625" style="33" customWidth="1"/>
    <col min="2045" max="2045" width="12.7109375" style="33" bestFit="1" customWidth="1"/>
    <col min="2046" max="2046" width="10.85546875" style="33" customWidth="1"/>
    <col min="2047" max="2047" width="19.140625" style="33" bestFit="1" customWidth="1"/>
    <col min="2048" max="2048" width="9.140625" style="33"/>
    <col min="2049" max="2049" width="9.42578125" style="33" customWidth="1"/>
    <col min="2050" max="2050" width="11.140625" style="33" customWidth="1"/>
    <col min="2051" max="2051" width="10.42578125" style="33" bestFit="1" customWidth="1"/>
    <col min="2052" max="2052" width="19.140625" style="33" bestFit="1" customWidth="1"/>
    <col min="2053" max="2053" width="9.140625" style="33"/>
    <col min="2054" max="2054" width="9.5703125" style="33" customWidth="1"/>
    <col min="2055" max="2055" width="9.140625" style="33"/>
    <col min="2056" max="2056" width="10.42578125" style="33" bestFit="1" customWidth="1"/>
    <col min="2057" max="2297" width="9.140625" style="33"/>
    <col min="2298" max="2298" width="18.7109375" style="33" bestFit="1" customWidth="1"/>
    <col min="2299" max="2299" width="9.140625" style="33"/>
    <col min="2300" max="2300" width="10.28515625" style="33" customWidth="1"/>
    <col min="2301" max="2301" width="12.7109375" style="33" bestFit="1" customWidth="1"/>
    <col min="2302" max="2302" width="10.85546875" style="33" customWidth="1"/>
    <col min="2303" max="2303" width="19.140625" style="33" bestFit="1" customWidth="1"/>
    <col min="2304" max="2304" width="9.140625" style="33"/>
    <col min="2305" max="2305" width="9.42578125" style="33" customWidth="1"/>
    <col min="2306" max="2306" width="11.140625" style="33" customWidth="1"/>
    <col min="2307" max="2307" width="10.42578125" style="33" bestFit="1" customWidth="1"/>
    <col min="2308" max="2308" width="19.140625" style="33" bestFit="1" customWidth="1"/>
    <col min="2309" max="2309" width="9.140625" style="33"/>
    <col min="2310" max="2310" width="9.5703125" style="33" customWidth="1"/>
    <col min="2311" max="2311" width="9.140625" style="33"/>
    <col min="2312" max="2312" width="10.42578125" style="33" bestFit="1" customWidth="1"/>
    <col min="2313" max="2553" width="9.140625" style="33"/>
    <col min="2554" max="2554" width="18.7109375" style="33" bestFit="1" customWidth="1"/>
    <col min="2555" max="2555" width="9.140625" style="33"/>
    <col min="2556" max="2556" width="10.28515625" style="33" customWidth="1"/>
    <col min="2557" max="2557" width="12.7109375" style="33" bestFit="1" customWidth="1"/>
    <col min="2558" max="2558" width="10.85546875" style="33" customWidth="1"/>
    <col min="2559" max="2559" width="19.140625" style="33" bestFit="1" customWidth="1"/>
    <col min="2560" max="2560" width="9.140625" style="33"/>
    <col min="2561" max="2561" width="9.42578125" style="33" customWidth="1"/>
    <col min="2562" max="2562" width="11.140625" style="33" customWidth="1"/>
    <col min="2563" max="2563" width="10.42578125" style="33" bestFit="1" customWidth="1"/>
    <col min="2564" max="2564" width="19.140625" style="33" bestFit="1" customWidth="1"/>
    <col min="2565" max="2565" width="9.140625" style="33"/>
    <col min="2566" max="2566" width="9.5703125" style="33" customWidth="1"/>
    <col min="2567" max="2567" width="9.140625" style="33"/>
    <col min="2568" max="2568" width="10.42578125" style="33" bestFit="1" customWidth="1"/>
    <col min="2569" max="2809" width="9.140625" style="33"/>
    <col min="2810" max="2810" width="18.7109375" style="33" bestFit="1" customWidth="1"/>
    <col min="2811" max="2811" width="9.140625" style="33"/>
    <col min="2812" max="2812" width="10.28515625" style="33" customWidth="1"/>
    <col min="2813" max="2813" width="12.7109375" style="33" bestFit="1" customWidth="1"/>
    <col min="2814" max="2814" width="10.85546875" style="33" customWidth="1"/>
    <col min="2815" max="2815" width="19.140625" style="33" bestFit="1" customWidth="1"/>
    <col min="2816" max="2816" width="9.140625" style="33"/>
    <col min="2817" max="2817" width="9.42578125" style="33" customWidth="1"/>
    <col min="2818" max="2818" width="11.140625" style="33" customWidth="1"/>
    <col min="2819" max="2819" width="10.42578125" style="33" bestFit="1" customWidth="1"/>
    <col min="2820" max="2820" width="19.140625" style="33" bestFit="1" customWidth="1"/>
    <col min="2821" max="2821" width="9.140625" style="33"/>
    <col min="2822" max="2822" width="9.5703125" style="33" customWidth="1"/>
    <col min="2823" max="2823" width="9.140625" style="33"/>
    <col min="2824" max="2824" width="10.42578125" style="33" bestFit="1" customWidth="1"/>
    <col min="2825" max="3065" width="9.140625" style="33"/>
    <col min="3066" max="3066" width="18.7109375" style="33" bestFit="1" customWidth="1"/>
    <col min="3067" max="3067" width="9.140625" style="33"/>
    <col min="3068" max="3068" width="10.28515625" style="33" customWidth="1"/>
    <col min="3069" max="3069" width="12.7109375" style="33" bestFit="1" customWidth="1"/>
    <col min="3070" max="3070" width="10.85546875" style="33" customWidth="1"/>
    <col min="3071" max="3071" width="19.140625" style="33" bestFit="1" customWidth="1"/>
    <col min="3072" max="3072" width="9.140625" style="33"/>
    <col min="3073" max="3073" width="9.42578125" style="33" customWidth="1"/>
    <col min="3074" max="3074" width="11.140625" style="33" customWidth="1"/>
    <col min="3075" max="3075" width="10.42578125" style="33" bestFit="1" customWidth="1"/>
    <col min="3076" max="3076" width="19.140625" style="33" bestFit="1" customWidth="1"/>
    <col min="3077" max="3077" width="9.140625" style="33"/>
    <col min="3078" max="3078" width="9.5703125" style="33" customWidth="1"/>
    <col min="3079" max="3079" width="9.140625" style="33"/>
    <col min="3080" max="3080" width="10.42578125" style="33" bestFit="1" customWidth="1"/>
    <col min="3081" max="3321" width="9.140625" style="33"/>
    <col min="3322" max="3322" width="18.7109375" style="33" bestFit="1" customWidth="1"/>
    <col min="3323" max="3323" width="9.140625" style="33"/>
    <col min="3324" max="3324" width="10.28515625" style="33" customWidth="1"/>
    <col min="3325" max="3325" width="12.7109375" style="33" bestFit="1" customWidth="1"/>
    <col min="3326" max="3326" width="10.85546875" style="33" customWidth="1"/>
    <col min="3327" max="3327" width="19.140625" style="33" bestFit="1" customWidth="1"/>
    <col min="3328" max="3328" width="9.140625" style="33"/>
    <col min="3329" max="3329" width="9.42578125" style="33" customWidth="1"/>
    <col min="3330" max="3330" width="11.140625" style="33" customWidth="1"/>
    <col min="3331" max="3331" width="10.42578125" style="33" bestFit="1" customWidth="1"/>
    <col min="3332" max="3332" width="19.140625" style="33" bestFit="1" customWidth="1"/>
    <col min="3333" max="3333" width="9.140625" style="33"/>
    <col min="3334" max="3334" width="9.5703125" style="33" customWidth="1"/>
    <col min="3335" max="3335" width="9.140625" style="33"/>
    <col min="3336" max="3336" width="10.42578125" style="33" bestFit="1" customWidth="1"/>
    <col min="3337" max="3577" width="9.140625" style="33"/>
    <col min="3578" max="3578" width="18.7109375" style="33" bestFit="1" customWidth="1"/>
    <col min="3579" max="3579" width="9.140625" style="33"/>
    <col min="3580" max="3580" width="10.28515625" style="33" customWidth="1"/>
    <col min="3581" max="3581" width="12.7109375" style="33" bestFit="1" customWidth="1"/>
    <col min="3582" max="3582" width="10.85546875" style="33" customWidth="1"/>
    <col min="3583" max="3583" width="19.140625" style="33" bestFit="1" customWidth="1"/>
    <col min="3584" max="3584" width="9.140625" style="33"/>
    <col min="3585" max="3585" width="9.42578125" style="33" customWidth="1"/>
    <col min="3586" max="3586" width="11.140625" style="33" customWidth="1"/>
    <col min="3587" max="3587" width="10.42578125" style="33" bestFit="1" customWidth="1"/>
    <col min="3588" max="3588" width="19.140625" style="33" bestFit="1" customWidth="1"/>
    <col min="3589" max="3589" width="9.140625" style="33"/>
    <col min="3590" max="3590" width="9.5703125" style="33" customWidth="1"/>
    <col min="3591" max="3591" width="9.140625" style="33"/>
    <col min="3592" max="3592" width="10.42578125" style="33" bestFit="1" customWidth="1"/>
    <col min="3593" max="3833" width="9.140625" style="33"/>
    <col min="3834" max="3834" width="18.7109375" style="33" bestFit="1" customWidth="1"/>
    <col min="3835" max="3835" width="9.140625" style="33"/>
    <col min="3836" max="3836" width="10.28515625" style="33" customWidth="1"/>
    <col min="3837" max="3837" width="12.7109375" style="33" bestFit="1" customWidth="1"/>
    <col min="3838" max="3838" width="10.85546875" style="33" customWidth="1"/>
    <col min="3839" max="3839" width="19.140625" style="33" bestFit="1" customWidth="1"/>
    <col min="3840" max="3840" width="9.140625" style="33"/>
    <col min="3841" max="3841" width="9.42578125" style="33" customWidth="1"/>
    <col min="3842" max="3842" width="11.140625" style="33" customWidth="1"/>
    <col min="3843" max="3843" width="10.42578125" style="33" bestFit="1" customWidth="1"/>
    <col min="3844" max="3844" width="19.140625" style="33" bestFit="1" customWidth="1"/>
    <col min="3845" max="3845" width="9.140625" style="33"/>
    <col min="3846" max="3846" width="9.5703125" style="33" customWidth="1"/>
    <col min="3847" max="3847" width="9.140625" style="33"/>
    <col min="3848" max="3848" width="10.42578125" style="33" bestFit="1" customWidth="1"/>
    <col min="3849" max="4089" width="9.140625" style="33"/>
    <col min="4090" max="4090" width="18.7109375" style="33" bestFit="1" customWidth="1"/>
    <col min="4091" max="4091" width="9.140625" style="33"/>
    <col min="4092" max="4092" width="10.28515625" style="33" customWidth="1"/>
    <col min="4093" max="4093" width="12.7109375" style="33" bestFit="1" customWidth="1"/>
    <col min="4094" max="4094" width="10.85546875" style="33" customWidth="1"/>
    <col min="4095" max="4095" width="19.140625" style="33" bestFit="1" customWidth="1"/>
    <col min="4096" max="4096" width="9.140625" style="33"/>
    <col min="4097" max="4097" width="9.42578125" style="33" customWidth="1"/>
    <col min="4098" max="4098" width="11.140625" style="33" customWidth="1"/>
    <col min="4099" max="4099" width="10.42578125" style="33" bestFit="1" customWidth="1"/>
    <col min="4100" max="4100" width="19.140625" style="33" bestFit="1" customWidth="1"/>
    <col min="4101" max="4101" width="9.140625" style="33"/>
    <col min="4102" max="4102" width="9.5703125" style="33" customWidth="1"/>
    <col min="4103" max="4103" width="9.140625" style="33"/>
    <col min="4104" max="4104" width="10.42578125" style="33" bestFit="1" customWidth="1"/>
    <col min="4105" max="4345" width="9.140625" style="33"/>
    <col min="4346" max="4346" width="18.7109375" style="33" bestFit="1" customWidth="1"/>
    <col min="4347" max="4347" width="9.140625" style="33"/>
    <col min="4348" max="4348" width="10.28515625" style="33" customWidth="1"/>
    <col min="4349" max="4349" width="12.7109375" style="33" bestFit="1" customWidth="1"/>
    <col min="4350" max="4350" width="10.85546875" style="33" customWidth="1"/>
    <col min="4351" max="4351" width="19.140625" style="33" bestFit="1" customWidth="1"/>
    <col min="4352" max="4352" width="9.140625" style="33"/>
    <col min="4353" max="4353" width="9.42578125" style="33" customWidth="1"/>
    <col min="4354" max="4354" width="11.140625" style="33" customWidth="1"/>
    <col min="4355" max="4355" width="10.42578125" style="33" bestFit="1" customWidth="1"/>
    <col min="4356" max="4356" width="19.140625" style="33" bestFit="1" customWidth="1"/>
    <col min="4357" max="4357" width="9.140625" style="33"/>
    <col min="4358" max="4358" width="9.5703125" style="33" customWidth="1"/>
    <col min="4359" max="4359" width="9.140625" style="33"/>
    <col min="4360" max="4360" width="10.42578125" style="33" bestFit="1" customWidth="1"/>
    <col min="4361" max="4601" width="9.140625" style="33"/>
    <col min="4602" max="4602" width="18.7109375" style="33" bestFit="1" customWidth="1"/>
    <col min="4603" max="4603" width="9.140625" style="33"/>
    <col min="4604" max="4604" width="10.28515625" style="33" customWidth="1"/>
    <col min="4605" max="4605" width="12.7109375" style="33" bestFit="1" customWidth="1"/>
    <col min="4606" max="4606" width="10.85546875" style="33" customWidth="1"/>
    <col min="4607" max="4607" width="19.140625" style="33" bestFit="1" customWidth="1"/>
    <col min="4608" max="4608" width="9.140625" style="33"/>
    <col min="4609" max="4609" width="9.42578125" style="33" customWidth="1"/>
    <col min="4610" max="4610" width="11.140625" style="33" customWidth="1"/>
    <col min="4611" max="4611" width="10.42578125" style="33" bestFit="1" customWidth="1"/>
    <col min="4612" max="4612" width="19.140625" style="33" bestFit="1" customWidth="1"/>
    <col min="4613" max="4613" width="9.140625" style="33"/>
    <col min="4614" max="4614" width="9.5703125" style="33" customWidth="1"/>
    <col min="4615" max="4615" width="9.140625" style="33"/>
    <col min="4616" max="4616" width="10.42578125" style="33" bestFit="1" customWidth="1"/>
    <col min="4617" max="4857" width="9.140625" style="33"/>
    <col min="4858" max="4858" width="18.7109375" style="33" bestFit="1" customWidth="1"/>
    <col min="4859" max="4859" width="9.140625" style="33"/>
    <col min="4860" max="4860" width="10.28515625" style="33" customWidth="1"/>
    <col min="4861" max="4861" width="12.7109375" style="33" bestFit="1" customWidth="1"/>
    <col min="4862" max="4862" width="10.85546875" style="33" customWidth="1"/>
    <col min="4863" max="4863" width="19.140625" style="33" bestFit="1" customWidth="1"/>
    <col min="4864" max="4864" width="9.140625" style="33"/>
    <col min="4865" max="4865" width="9.42578125" style="33" customWidth="1"/>
    <col min="4866" max="4866" width="11.140625" style="33" customWidth="1"/>
    <col min="4867" max="4867" width="10.42578125" style="33" bestFit="1" customWidth="1"/>
    <col min="4868" max="4868" width="19.140625" style="33" bestFit="1" customWidth="1"/>
    <col min="4869" max="4869" width="9.140625" style="33"/>
    <col min="4870" max="4870" width="9.5703125" style="33" customWidth="1"/>
    <col min="4871" max="4871" width="9.140625" style="33"/>
    <col min="4872" max="4872" width="10.42578125" style="33" bestFit="1" customWidth="1"/>
    <col min="4873" max="5113" width="9.140625" style="33"/>
    <col min="5114" max="5114" width="18.7109375" style="33" bestFit="1" customWidth="1"/>
    <col min="5115" max="5115" width="9.140625" style="33"/>
    <col min="5116" max="5116" width="10.28515625" style="33" customWidth="1"/>
    <col min="5117" max="5117" width="12.7109375" style="33" bestFit="1" customWidth="1"/>
    <col min="5118" max="5118" width="10.85546875" style="33" customWidth="1"/>
    <col min="5119" max="5119" width="19.140625" style="33" bestFit="1" customWidth="1"/>
    <col min="5120" max="5120" width="9.140625" style="33"/>
    <col min="5121" max="5121" width="9.42578125" style="33" customWidth="1"/>
    <col min="5122" max="5122" width="11.140625" style="33" customWidth="1"/>
    <col min="5123" max="5123" width="10.42578125" style="33" bestFit="1" customWidth="1"/>
    <col min="5124" max="5124" width="19.140625" style="33" bestFit="1" customWidth="1"/>
    <col min="5125" max="5125" width="9.140625" style="33"/>
    <col min="5126" max="5126" width="9.5703125" style="33" customWidth="1"/>
    <col min="5127" max="5127" width="9.140625" style="33"/>
    <col min="5128" max="5128" width="10.42578125" style="33" bestFit="1" customWidth="1"/>
    <col min="5129" max="5369" width="9.140625" style="33"/>
    <col min="5370" max="5370" width="18.7109375" style="33" bestFit="1" customWidth="1"/>
    <col min="5371" max="5371" width="9.140625" style="33"/>
    <col min="5372" max="5372" width="10.28515625" style="33" customWidth="1"/>
    <col min="5373" max="5373" width="12.7109375" style="33" bestFit="1" customWidth="1"/>
    <col min="5374" max="5374" width="10.85546875" style="33" customWidth="1"/>
    <col min="5375" max="5375" width="19.140625" style="33" bestFit="1" customWidth="1"/>
    <col min="5376" max="5376" width="9.140625" style="33"/>
    <col min="5377" max="5377" width="9.42578125" style="33" customWidth="1"/>
    <col min="5378" max="5378" width="11.140625" style="33" customWidth="1"/>
    <col min="5379" max="5379" width="10.42578125" style="33" bestFit="1" customWidth="1"/>
    <col min="5380" max="5380" width="19.140625" style="33" bestFit="1" customWidth="1"/>
    <col min="5381" max="5381" width="9.140625" style="33"/>
    <col min="5382" max="5382" width="9.5703125" style="33" customWidth="1"/>
    <col min="5383" max="5383" width="9.140625" style="33"/>
    <col min="5384" max="5384" width="10.42578125" style="33" bestFit="1" customWidth="1"/>
    <col min="5385" max="5625" width="9.140625" style="33"/>
    <col min="5626" max="5626" width="18.7109375" style="33" bestFit="1" customWidth="1"/>
    <col min="5627" max="5627" width="9.140625" style="33"/>
    <col min="5628" max="5628" width="10.28515625" style="33" customWidth="1"/>
    <col min="5629" max="5629" width="12.7109375" style="33" bestFit="1" customWidth="1"/>
    <col min="5630" max="5630" width="10.85546875" style="33" customWidth="1"/>
    <col min="5631" max="5631" width="19.140625" style="33" bestFit="1" customWidth="1"/>
    <col min="5632" max="5632" width="9.140625" style="33"/>
    <col min="5633" max="5633" width="9.42578125" style="33" customWidth="1"/>
    <col min="5634" max="5634" width="11.140625" style="33" customWidth="1"/>
    <col min="5635" max="5635" width="10.42578125" style="33" bestFit="1" customWidth="1"/>
    <col min="5636" max="5636" width="19.140625" style="33" bestFit="1" customWidth="1"/>
    <col min="5637" max="5637" width="9.140625" style="33"/>
    <col min="5638" max="5638" width="9.5703125" style="33" customWidth="1"/>
    <col min="5639" max="5639" width="9.140625" style="33"/>
    <col min="5640" max="5640" width="10.42578125" style="33" bestFit="1" customWidth="1"/>
    <col min="5641" max="5881" width="9.140625" style="33"/>
    <col min="5882" max="5882" width="18.7109375" style="33" bestFit="1" customWidth="1"/>
    <col min="5883" max="5883" width="9.140625" style="33"/>
    <col min="5884" max="5884" width="10.28515625" style="33" customWidth="1"/>
    <col min="5885" max="5885" width="12.7109375" style="33" bestFit="1" customWidth="1"/>
    <col min="5886" max="5886" width="10.85546875" style="33" customWidth="1"/>
    <col min="5887" max="5887" width="19.140625" style="33" bestFit="1" customWidth="1"/>
    <col min="5888" max="5888" width="9.140625" style="33"/>
    <col min="5889" max="5889" width="9.42578125" style="33" customWidth="1"/>
    <col min="5890" max="5890" width="11.140625" style="33" customWidth="1"/>
    <col min="5891" max="5891" width="10.42578125" style="33" bestFit="1" customWidth="1"/>
    <col min="5892" max="5892" width="19.140625" style="33" bestFit="1" customWidth="1"/>
    <col min="5893" max="5893" width="9.140625" style="33"/>
    <col min="5894" max="5894" width="9.5703125" style="33" customWidth="1"/>
    <col min="5895" max="5895" width="9.140625" style="33"/>
    <col min="5896" max="5896" width="10.42578125" style="33" bestFit="1" customWidth="1"/>
    <col min="5897" max="6137" width="9.140625" style="33"/>
    <col min="6138" max="6138" width="18.7109375" style="33" bestFit="1" customWidth="1"/>
    <col min="6139" max="6139" width="9.140625" style="33"/>
    <col min="6140" max="6140" width="10.28515625" style="33" customWidth="1"/>
    <col min="6141" max="6141" width="12.7109375" style="33" bestFit="1" customWidth="1"/>
    <col min="6142" max="6142" width="10.85546875" style="33" customWidth="1"/>
    <col min="6143" max="6143" width="19.140625" style="33" bestFit="1" customWidth="1"/>
    <col min="6144" max="6144" width="9.140625" style="33"/>
    <col min="6145" max="6145" width="9.42578125" style="33" customWidth="1"/>
    <col min="6146" max="6146" width="11.140625" style="33" customWidth="1"/>
    <col min="6147" max="6147" width="10.42578125" style="33" bestFit="1" customWidth="1"/>
    <col min="6148" max="6148" width="19.140625" style="33" bestFit="1" customWidth="1"/>
    <col min="6149" max="6149" width="9.140625" style="33"/>
    <col min="6150" max="6150" width="9.5703125" style="33" customWidth="1"/>
    <col min="6151" max="6151" width="9.140625" style="33"/>
    <col min="6152" max="6152" width="10.42578125" style="33" bestFit="1" customWidth="1"/>
    <col min="6153" max="6393" width="9.140625" style="33"/>
    <col min="6394" max="6394" width="18.7109375" style="33" bestFit="1" customWidth="1"/>
    <col min="6395" max="6395" width="9.140625" style="33"/>
    <col min="6396" max="6396" width="10.28515625" style="33" customWidth="1"/>
    <col min="6397" max="6397" width="12.7109375" style="33" bestFit="1" customWidth="1"/>
    <col min="6398" max="6398" width="10.85546875" style="33" customWidth="1"/>
    <col min="6399" max="6399" width="19.140625" style="33" bestFit="1" customWidth="1"/>
    <col min="6400" max="6400" width="9.140625" style="33"/>
    <col min="6401" max="6401" width="9.42578125" style="33" customWidth="1"/>
    <col min="6402" max="6402" width="11.140625" style="33" customWidth="1"/>
    <col min="6403" max="6403" width="10.42578125" style="33" bestFit="1" customWidth="1"/>
    <col min="6404" max="6404" width="19.140625" style="33" bestFit="1" customWidth="1"/>
    <col min="6405" max="6405" width="9.140625" style="33"/>
    <col min="6406" max="6406" width="9.5703125" style="33" customWidth="1"/>
    <col min="6407" max="6407" width="9.140625" style="33"/>
    <col min="6408" max="6408" width="10.42578125" style="33" bestFit="1" customWidth="1"/>
    <col min="6409" max="6649" width="9.140625" style="33"/>
    <col min="6650" max="6650" width="18.7109375" style="33" bestFit="1" customWidth="1"/>
    <col min="6651" max="6651" width="9.140625" style="33"/>
    <col min="6652" max="6652" width="10.28515625" style="33" customWidth="1"/>
    <col min="6653" max="6653" width="12.7109375" style="33" bestFit="1" customWidth="1"/>
    <col min="6654" max="6654" width="10.85546875" style="33" customWidth="1"/>
    <col min="6655" max="6655" width="19.140625" style="33" bestFit="1" customWidth="1"/>
    <col min="6656" max="6656" width="9.140625" style="33"/>
    <col min="6657" max="6657" width="9.42578125" style="33" customWidth="1"/>
    <col min="6658" max="6658" width="11.140625" style="33" customWidth="1"/>
    <col min="6659" max="6659" width="10.42578125" style="33" bestFit="1" customWidth="1"/>
    <col min="6660" max="6660" width="19.140625" style="33" bestFit="1" customWidth="1"/>
    <col min="6661" max="6661" width="9.140625" style="33"/>
    <col min="6662" max="6662" width="9.5703125" style="33" customWidth="1"/>
    <col min="6663" max="6663" width="9.140625" style="33"/>
    <col min="6664" max="6664" width="10.42578125" style="33" bestFit="1" customWidth="1"/>
    <col min="6665" max="6905" width="9.140625" style="33"/>
    <col min="6906" max="6906" width="18.7109375" style="33" bestFit="1" customWidth="1"/>
    <col min="6907" max="6907" width="9.140625" style="33"/>
    <col min="6908" max="6908" width="10.28515625" style="33" customWidth="1"/>
    <col min="6909" max="6909" width="12.7109375" style="33" bestFit="1" customWidth="1"/>
    <col min="6910" max="6910" width="10.85546875" style="33" customWidth="1"/>
    <col min="6911" max="6911" width="19.140625" style="33" bestFit="1" customWidth="1"/>
    <col min="6912" max="6912" width="9.140625" style="33"/>
    <col min="6913" max="6913" width="9.42578125" style="33" customWidth="1"/>
    <col min="6914" max="6914" width="11.140625" style="33" customWidth="1"/>
    <col min="6915" max="6915" width="10.42578125" style="33" bestFit="1" customWidth="1"/>
    <col min="6916" max="6916" width="19.140625" style="33" bestFit="1" customWidth="1"/>
    <col min="6917" max="6917" width="9.140625" style="33"/>
    <col min="6918" max="6918" width="9.5703125" style="33" customWidth="1"/>
    <col min="6919" max="6919" width="9.140625" style="33"/>
    <col min="6920" max="6920" width="10.42578125" style="33" bestFit="1" customWidth="1"/>
    <col min="6921" max="7161" width="9.140625" style="33"/>
    <col min="7162" max="7162" width="18.7109375" style="33" bestFit="1" customWidth="1"/>
    <col min="7163" max="7163" width="9.140625" style="33"/>
    <col min="7164" max="7164" width="10.28515625" style="33" customWidth="1"/>
    <col min="7165" max="7165" width="12.7109375" style="33" bestFit="1" customWidth="1"/>
    <col min="7166" max="7166" width="10.85546875" style="33" customWidth="1"/>
    <col min="7167" max="7167" width="19.140625" style="33" bestFit="1" customWidth="1"/>
    <col min="7168" max="7168" width="9.140625" style="33"/>
    <col min="7169" max="7169" width="9.42578125" style="33" customWidth="1"/>
    <col min="7170" max="7170" width="11.140625" style="33" customWidth="1"/>
    <col min="7171" max="7171" width="10.42578125" style="33" bestFit="1" customWidth="1"/>
    <col min="7172" max="7172" width="19.140625" style="33" bestFit="1" customWidth="1"/>
    <col min="7173" max="7173" width="9.140625" style="33"/>
    <col min="7174" max="7174" width="9.5703125" style="33" customWidth="1"/>
    <col min="7175" max="7175" width="9.140625" style="33"/>
    <col min="7176" max="7176" width="10.42578125" style="33" bestFit="1" customWidth="1"/>
    <col min="7177" max="7417" width="9.140625" style="33"/>
    <col min="7418" max="7418" width="18.7109375" style="33" bestFit="1" customWidth="1"/>
    <col min="7419" max="7419" width="9.140625" style="33"/>
    <col min="7420" max="7420" width="10.28515625" style="33" customWidth="1"/>
    <col min="7421" max="7421" width="12.7109375" style="33" bestFit="1" customWidth="1"/>
    <col min="7422" max="7422" width="10.85546875" style="33" customWidth="1"/>
    <col min="7423" max="7423" width="19.140625" style="33" bestFit="1" customWidth="1"/>
    <col min="7424" max="7424" width="9.140625" style="33"/>
    <col min="7425" max="7425" width="9.42578125" style="33" customWidth="1"/>
    <col min="7426" max="7426" width="11.140625" style="33" customWidth="1"/>
    <col min="7427" max="7427" width="10.42578125" style="33" bestFit="1" customWidth="1"/>
    <col min="7428" max="7428" width="19.140625" style="33" bestFit="1" customWidth="1"/>
    <col min="7429" max="7429" width="9.140625" style="33"/>
    <col min="7430" max="7430" width="9.5703125" style="33" customWidth="1"/>
    <col min="7431" max="7431" width="9.140625" style="33"/>
    <col min="7432" max="7432" width="10.42578125" style="33" bestFit="1" customWidth="1"/>
    <col min="7433" max="7673" width="9.140625" style="33"/>
    <col min="7674" max="7674" width="18.7109375" style="33" bestFit="1" customWidth="1"/>
    <col min="7675" max="7675" width="9.140625" style="33"/>
    <col min="7676" max="7676" width="10.28515625" style="33" customWidth="1"/>
    <col min="7677" max="7677" width="12.7109375" style="33" bestFit="1" customWidth="1"/>
    <col min="7678" max="7678" width="10.85546875" style="33" customWidth="1"/>
    <col min="7679" max="7679" width="19.140625" style="33" bestFit="1" customWidth="1"/>
    <col min="7680" max="7680" width="9.140625" style="33"/>
    <col min="7681" max="7681" width="9.42578125" style="33" customWidth="1"/>
    <col min="7682" max="7682" width="11.140625" style="33" customWidth="1"/>
    <col min="7683" max="7683" width="10.42578125" style="33" bestFit="1" customWidth="1"/>
    <col min="7684" max="7684" width="19.140625" style="33" bestFit="1" customWidth="1"/>
    <col min="7685" max="7685" width="9.140625" style="33"/>
    <col min="7686" max="7686" width="9.5703125" style="33" customWidth="1"/>
    <col min="7687" max="7687" width="9.140625" style="33"/>
    <col min="7688" max="7688" width="10.42578125" style="33" bestFit="1" customWidth="1"/>
    <col min="7689" max="7929" width="9.140625" style="33"/>
    <col min="7930" max="7930" width="18.7109375" style="33" bestFit="1" customWidth="1"/>
    <col min="7931" max="7931" width="9.140625" style="33"/>
    <col min="7932" max="7932" width="10.28515625" style="33" customWidth="1"/>
    <col min="7933" max="7933" width="12.7109375" style="33" bestFit="1" customWidth="1"/>
    <col min="7934" max="7934" width="10.85546875" style="33" customWidth="1"/>
    <col min="7935" max="7935" width="19.140625" style="33" bestFit="1" customWidth="1"/>
    <col min="7936" max="7936" width="9.140625" style="33"/>
    <col min="7937" max="7937" width="9.42578125" style="33" customWidth="1"/>
    <col min="7938" max="7938" width="11.140625" style="33" customWidth="1"/>
    <col min="7939" max="7939" width="10.42578125" style="33" bestFit="1" customWidth="1"/>
    <col min="7940" max="7940" width="19.140625" style="33" bestFit="1" customWidth="1"/>
    <col min="7941" max="7941" width="9.140625" style="33"/>
    <col min="7942" max="7942" width="9.5703125" style="33" customWidth="1"/>
    <col min="7943" max="7943" width="9.140625" style="33"/>
    <col min="7944" max="7944" width="10.42578125" style="33" bestFit="1" customWidth="1"/>
    <col min="7945" max="8185" width="9.140625" style="33"/>
    <col min="8186" max="8186" width="18.7109375" style="33" bestFit="1" customWidth="1"/>
    <col min="8187" max="8187" width="9.140625" style="33"/>
    <col min="8188" max="8188" width="10.28515625" style="33" customWidth="1"/>
    <col min="8189" max="8189" width="12.7109375" style="33" bestFit="1" customWidth="1"/>
    <col min="8190" max="8190" width="10.85546875" style="33" customWidth="1"/>
    <col min="8191" max="8191" width="19.140625" style="33" bestFit="1" customWidth="1"/>
    <col min="8192" max="8192" width="9.140625" style="33"/>
    <col min="8193" max="8193" width="9.42578125" style="33" customWidth="1"/>
    <col min="8194" max="8194" width="11.140625" style="33" customWidth="1"/>
    <col min="8195" max="8195" width="10.42578125" style="33" bestFit="1" customWidth="1"/>
    <col min="8196" max="8196" width="19.140625" style="33" bestFit="1" customWidth="1"/>
    <col min="8197" max="8197" width="9.140625" style="33"/>
    <col min="8198" max="8198" width="9.5703125" style="33" customWidth="1"/>
    <col min="8199" max="8199" width="9.140625" style="33"/>
    <col min="8200" max="8200" width="10.42578125" style="33" bestFit="1" customWidth="1"/>
    <col min="8201" max="8441" width="9.140625" style="33"/>
    <col min="8442" max="8442" width="18.7109375" style="33" bestFit="1" customWidth="1"/>
    <col min="8443" max="8443" width="9.140625" style="33"/>
    <col min="8444" max="8444" width="10.28515625" style="33" customWidth="1"/>
    <col min="8445" max="8445" width="12.7109375" style="33" bestFit="1" customWidth="1"/>
    <col min="8446" max="8446" width="10.85546875" style="33" customWidth="1"/>
    <col min="8447" max="8447" width="19.140625" style="33" bestFit="1" customWidth="1"/>
    <col min="8448" max="8448" width="9.140625" style="33"/>
    <col min="8449" max="8449" width="9.42578125" style="33" customWidth="1"/>
    <col min="8450" max="8450" width="11.140625" style="33" customWidth="1"/>
    <col min="8451" max="8451" width="10.42578125" style="33" bestFit="1" customWidth="1"/>
    <col min="8452" max="8452" width="19.140625" style="33" bestFit="1" customWidth="1"/>
    <col min="8453" max="8453" width="9.140625" style="33"/>
    <col min="8454" max="8454" width="9.5703125" style="33" customWidth="1"/>
    <col min="8455" max="8455" width="9.140625" style="33"/>
    <col min="8456" max="8456" width="10.42578125" style="33" bestFit="1" customWidth="1"/>
    <col min="8457" max="8697" width="9.140625" style="33"/>
    <col min="8698" max="8698" width="18.7109375" style="33" bestFit="1" customWidth="1"/>
    <col min="8699" max="8699" width="9.140625" style="33"/>
    <col min="8700" max="8700" width="10.28515625" style="33" customWidth="1"/>
    <col min="8701" max="8701" width="12.7109375" style="33" bestFit="1" customWidth="1"/>
    <col min="8702" max="8702" width="10.85546875" style="33" customWidth="1"/>
    <col min="8703" max="8703" width="19.140625" style="33" bestFit="1" customWidth="1"/>
    <col min="8704" max="8704" width="9.140625" style="33"/>
    <col min="8705" max="8705" width="9.42578125" style="33" customWidth="1"/>
    <col min="8706" max="8706" width="11.140625" style="33" customWidth="1"/>
    <col min="8707" max="8707" width="10.42578125" style="33" bestFit="1" customWidth="1"/>
    <col min="8708" max="8708" width="19.140625" style="33" bestFit="1" customWidth="1"/>
    <col min="8709" max="8709" width="9.140625" style="33"/>
    <col min="8710" max="8710" width="9.5703125" style="33" customWidth="1"/>
    <col min="8711" max="8711" width="9.140625" style="33"/>
    <col min="8712" max="8712" width="10.42578125" style="33" bestFit="1" customWidth="1"/>
    <col min="8713" max="8953" width="9.140625" style="33"/>
    <col min="8954" max="8954" width="18.7109375" style="33" bestFit="1" customWidth="1"/>
    <col min="8955" max="8955" width="9.140625" style="33"/>
    <col min="8956" max="8956" width="10.28515625" style="33" customWidth="1"/>
    <col min="8957" max="8957" width="12.7109375" style="33" bestFit="1" customWidth="1"/>
    <col min="8958" max="8958" width="10.85546875" style="33" customWidth="1"/>
    <col min="8959" max="8959" width="19.140625" style="33" bestFit="1" customWidth="1"/>
    <col min="8960" max="8960" width="9.140625" style="33"/>
    <col min="8961" max="8961" width="9.42578125" style="33" customWidth="1"/>
    <col min="8962" max="8962" width="11.140625" style="33" customWidth="1"/>
    <col min="8963" max="8963" width="10.42578125" style="33" bestFit="1" customWidth="1"/>
    <col min="8964" max="8964" width="19.140625" style="33" bestFit="1" customWidth="1"/>
    <col min="8965" max="8965" width="9.140625" style="33"/>
    <col min="8966" max="8966" width="9.5703125" style="33" customWidth="1"/>
    <col min="8967" max="8967" width="9.140625" style="33"/>
    <col min="8968" max="8968" width="10.42578125" style="33" bestFit="1" customWidth="1"/>
    <col min="8969" max="9209" width="9.140625" style="33"/>
    <col min="9210" max="9210" width="18.7109375" style="33" bestFit="1" customWidth="1"/>
    <col min="9211" max="9211" width="9.140625" style="33"/>
    <col min="9212" max="9212" width="10.28515625" style="33" customWidth="1"/>
    <col min="9213" max="9213" width="12.7109375" style="33" bestFit="1" customWidth="1"/>
    <col min="9214" max="9214" width="10.85546875" style="33" customWidth="1"/>
    <col min="9215" max="9215" width="19.140625" style="33" bestFit="1" customWidth="1"/>
    <col min="9216" max="9216" width="9.140625" style="33"/>
    <col min="9217" max="9217" width="9.42578125" style="33" customWidth="1"/>
    <col min="9218" max="9218" width="11.140625" style="33" customWidth="1"/>
    <col min="9219" max="9219" width="10.42578125" style="33" bestFit="1" customWidth="1"/>
    <col min="9220" max="9220" width="19.140625" style="33" bestFit="1" customWidth="1"/>
    <col min="9221" max="9221" width="9.140625" style="33"/>
    <col min="9222" max="9222" width="9.5703125" style="33" customWidth="1"/>
    <col min="9223" max="9223" width="9.140625" style="33"/>
    <col min="9224" max="9224" width="10.42578125" style="33" bestFit="1" customWidth="1"/>
    <col min="9225" max="9465" width="9.140625" style="33"/>
    <col min="9466" max="9466" width="18.7109375" style="33" bestFit="1" customWidth="1"/>
    <col min="9467" max="9467" width="9.140625" style="33"/>
    <col min="9468" max="9468" width="10.28515625" style="33" customWidth="1"/>
    <col min="9469" max="9469" width="12.7109375" style="33" bestFit="1" customWidth="1"/>
    <col min="9470" max="9470" width="10.85546875" style="33" customWidth="1"/>
    <col min="9471" max="9471" width="19.140625" style="33" bestFit="1" customWidth="1"/>
    <col min="9472" max="9472" width="9.140625" style="33"/>
    <col min="9473" max="9473" width="9.42578125" style="33" customWidth="1"/>
    <col min="9474" max="9474" width="11.140625" style="33" customWidth="1"/>
    <col min="9475" max="9475" width="10.42578125" style="33" bestFit="1" customWidth="1"/>
    <col min="9476" max="9476" width="19.140625" style="33" bestFit="1" customWidth="1"/>
    <col min="9477" max="9477" width="9.140625" style="33"/>
    <col min="9478" max="9478" width="9.5703125" style="33" customWidth="1"/>
    <col min="9479" max="9479" width="9.140625" style="33"/>
    <col min="9480" max="9480" width="10.42578125" style="33" bestFit="1" customWidth="1"/>
    <col min="9481" max="9721" width="9.140625" style="33"/>
    <col min="9722" max="9722" width="18.7109375" style="33" bestFit="1" customWidth="1"/>
    <col min="9723" max="9723" width="9.140625" style="33"/>
    <col min="9724" max="9724" width="10.28515625" style="33" customWidth="1"/>
    <col min="9725" max="9725" width="12.7109375" style="33" bestFit="1" customWidth="1"/>
    <col min="9726" max="9726" width="10.85546875" style="33" customWidth="1"/>
    <col min="9727" max="9727" width="19.140625" style="33" bestFit="1" customWidth="1"/>
    <col min="9728" max="9728" width="9.140625" style="33"/>
    <col min="9729" max="9729" width="9.42578125" style="33" customWidth="1"/>
    <col min="9730" max="9730" width="11.140625" style="33" customWidth="1"/>
    <col min="9731" max="9731" width="10.42578125" style="33" bestFit="1" customWidth="1"/>
    <col min="9732" max="9732" width="19.140625" style="33" bestFit="1" customWidth="1"/>
    <col min="9733" max="9733" width="9.140625" style="33"/>
    <col min="9734" max="9734" width="9.5703125" style="33" customWidth="1"/>
    <col min="9735" max="9735" width="9.140625" style="33"/>
    <col min="9736" max="9736" width="10.42578125" style="33" bestFit="1" customWidth="1"/>
    <col min="9737" max="9977" width="9.140625" style="33"/>
    <col min="9978" max="9978" width="18.7109375" style="33" bestFit="1" customWidth="1"/>
    <col min="9979" max="9979" width="9.140625" style="33"/>
    <col min="9980" max="9980" width="10.28515625" style="33" customWidth="1"/>
    <col min="9981" max="9981" width="12.7109375" style="33" bestFit="1" customWidth="1"/>
    <col min="9982" max="9982" width="10.85546875" style="33" customWidth="1"/>
    <col min="9983" max="9983" width="19.140625" style="33" bestFit="1" customWidth="1"/>
    <col min="9984" max="9984" width="9.140625" style="33"/>
    <col min="9985" max="9985" width="9.42578125" style="33" customWidth="1"/>
    <col min="9986" max="9986" width="11.140625" style="33" customWidth="1"/>
    <col min="9987" max="9987" width="10.42578125" style="33" bestFit="1" customWidth="1"/>
    <col min="9988" max="9988" width="19.140625" style="33" bestFit="1" customWidth="1"/>
    <col min="9989" max="9989" width="9.140625" style="33"/>
    <col min="9990" max="9990" width="9.5703125" style="33" customWidth="1"/>
    <col min="9991" max="9991" width="9.140625" style="33"/>
    <col min="9992" max="9992" width="10.42578125" style="33" bestFit="1" customWidth="1"/>
    <col min="9993" max="10233" width="9.140625" style="33"/>
    <col min="10234" max="10234" width="18.7109375" style="33" bestFit="1" customWidth="1"/>
    <col min="10235" max="10235" width="9.140625" style="33"/>
    <col min="10236" max="10236" width="10.28515625" style="33" customWidth="1"/>
    <col min="10237" max="10237" width="12.7109375" style="33" bestFit="1" customWidth="1"/>
    <col min="10238" max="10238" width="10.85546875" style="33" customWidth="1"/>
    <col min="10239" max="10239" width="19.140625" style="33" bestFit="1" customWidth="1"/>
    <col min="10240" max="10240" width="9.140625" style="33"/>
    <col min="10241" max="10241" width="9.42578125" style="33" customWidth="1"/>
    <col min="10242" max="10242" width="11.140625" style="33" customWidth="1"/>
    <col min="10243" max="10243" width="10.42578125" style="33" bestFit="1" customWidth="1"/>
    <col min="10244" max="10244" width="19.140625" style="33" bestFit="1" customWidth="1"/>
    <col min="10245" max="10245" width="9.140625" style="33"/>
    <col min="10246" max="10246" width="9.5703125" style="33" customWidth="1"/>
    <col min="10247" max="10247" width="9.140625" style="33"/>
    <col min="10248" max="10248" width="10.42578125" style="33" bestFit="1" customWidth="1"/>
    <col min="10249" max="10489" width="9.140625" style="33"/>
    <col min="10490" max="10490" width="18.7109375" style="33" bestFit="1" customWidth="1"/>
    <col min="10491" max="10491" width="9.140625" style="33"/>
    <col min="10492" max="10492" width="10.28515625" style="33" customWidth="1"/>
    <col min="10493" max="10493" width="12.7109375" style="33" bestFit="1" customWidth="1"/>
    <col min="10494" max="10494" width="10.85546875" style="33" customWidth="1"/>
    <col min="10495" max="10495" width="19.140625" style="33" bestFit="1" customWidth="1"/>
    <col min="10496" max="10496" width="9.140625" style="33"/>
    <col min="10497" max="10497" width="9.42578125" style="33" customWidth="1"/>
    <col min="10498" max="10498" width="11.140625" style="33" customWidth="1"/>
    <col min="10499" max="10499" width="10.42578125" style="33" bestFit="1" customWidth="1"/>
    <col min="10500" max="10500" width="19.140625" style="33" bestFit="1" customWidth="1"/>
    <col min="10501" max="10501" width="9.140625" style="33"/>
    <col min="10502" max="10502" width="9.5703125" style="33" customWidth="1"/>
    <col min="10503" max="10503" width="9.140625" style="33"/>
    <col min="10504" max="10504" width="10.42578125" style="33" bestFit="1" customWidth="1"/>
    <col min="10505" max="10745" width="9.140625" style="33"/>
    <col min="10746" max="10746" width="18.7109375" style="33" bestFit="1" customWidth="1"/>
    <col min="10747" max="10747" width="9.140625" style="33"/>
    <col min="10748" max="10748" width="10.28515625" style="33" customWidth="1"/>
    <col min="10749" max="10749" width="12.7109375" style="33" bestFit="1" customWidth="1"/>
    <col min="10750" max="10750" width="10.85546875" style="33" customWidth="1"/>
    <col min="10751" max="10751" width="19.140625" style="33" bestFit="1" customWidth="1"/>
    <col min="10752" max="10752" width="9.140625" style="33"/>
    <col min="10753" max="10753" width="9.42578125" style="33" customWidth="1"/>
    <col min="10754" max="10754" width="11.140625" style="33" customWidth="1"/>
    <col min="10755" max="10755" width="10.42578125" style="33" bestFit="1" customWidth="1"/>
    <col min="10756" max="10756" width="19.140625" style="33" bestFit="1" customWidth="1"/>
    <col min="10757" max="10757" width="9.140625" style="33"/>
    <col min="10758" max="10758" width="9.5703125" style="33" customWidth="1"/>
    <col min="10759" max="10759" width="9.140625" style="33"/>
    <col min="10760" max="10760" width="10.42578125" style="33" bestFit="1" customWidth="1"/>
    <col min="10761" max="11001" width="9.140625" style="33"/>
    <col min="11002" max="11002" width="18.7109375" style="33" bestFit="1" customWidth="1"/>
    <col min="11003" max="11003" width="9.140625" style="33"/>
    <col min="11004" max="11004" width="10.28515625" style="33" customWidth="1"/>
    <col min="11005" max="11005" width="12.7109375" style="33" bestFit="1" customWidth="1"/>
    <col min="11006" max="11006" width="10.85546875" style="33" customWidth="1"/>
    <col min="11007" max="11007" width="19.140625" style="33" bestFit="1" customWidth="1"/>
    <col min="11008" max="11008" width="9.140625" style="33"/>
    <col min="11009" max="11009" width="9.42578125" style="33" customWidth="1"/>
    <col min="11010" max="11010" width="11.140625" style="33" customWidth="1"/>
    <col min="11011" max="11011" width="10.42578125" style="33" bestFit="1" customWidth="1"/>
    <col min="11012" max="11012" width="19.140625" style="33" bestFit="1" customWidth="1"/>
    <col min="11013" max="11013" width="9.140625" style="33"/>
    <col min="11014" max="11014" width="9.5703125" style="33" customWidth="1"/>
    <col min="11015" max="11015" width="9.140625" style="33"/>
    <col min="11016" max="11016" width="10.42578125" style="33" bestFit="1" customWidth="1"/>
    <col min="11017" max="11257" width="9.140625" style="33"/>
    <col min="11258" max="11258" width="18.7109375" style="33" bestFit="1" customWidth="1"/>
    <col min="11259" max="11259" width="9.140625" style="33"/>
    <col min="11260" max="11260" width="10.28515625" style="33" customWidth="1"/>
    <col min="11261" max="11261" width="12.7109375" style="33" bestFit="1" customWidth="1"/>
    <col min="11262" max="11262" width="10.85546875" style="33" customWidth="1"/>
    <col min="11263" max="11263" width="19.140625" style="33" bestFit="1" customWidth="1"/>
    <col min="11264" max="11264" width="9.140625" style="33"/>
    <col min="11265" max="11265" width="9.42578125" style="33" customWidth="1"/>
    <col min="11266" max="11266" width="11.140625" style="33" customWidth="1"/>
    <col min="11267" max="11267" width="10.42578125" style="33" bestFit="1" customWidth="1"/>
    <col min="11268" max="11268" width="19.140625" style="33" bestFit="1" customWidth="1"/>
    <col min="11269" max="11269" width="9.140625" style="33"/>
    <col min="11270" max="11270" width="9.5703125" style="33" customWidth="1"/>
    <col min="11271" max="11271" width="9.140625" style="33"/>
    <col min="11272" max="11272" width="10.42578125" style="33" bestFit="1" customWidth="1"/>
    <col min="11273" max="11513" width="9.140625" style="33"/>
    <col min="11514" max="11514" width="18.7109375" style="33" bestFit="1" customWidth="1"/>
    <col min="11515" max="11515" width="9.140625" style="33"/>
    <col min="11516" max="11516" width="10.28515625" style="33" customWidth="1"/>
    <col min="11517" max="11517" width="12.7109375" style="33" bestFit="1" customWidth="1"/>
    <col min="11518" max="11518" width="10.85546875" style="33" customWidth="1"/>
    <col min="11519" max="11519" width="19.140625" style="33" bestFit="1" customWidth="1"/>
    <col min="11520" max="11520" width="9.140625" style="33"/>
    <col min="11521" max="11521" width="9.42578125" style="33" customWidth="1"/>
    <col min="11522" max="11522" width="11.140625" style="33" customWidth="1"/>
    <col min="11523" max="11523" width="10.42578125" style="33" bestFit="1" customWidth="1"/>
    <col min="11524" max="11524" width="19.140625" style="33" bestFit="1" customWidth="1"/>
    <col min="11525" max="11525" width="9.140625" style="33"/>
    <col min="11526" max="11526" width="9.5703125" style="33" customWidth="1"/>
    <col min="11527" max="11527" width="9.140625" style="33"/>
    <col min="11528" max="11528" width="10.42578125" style="33" bestFit="1" customWidth="1"/>
    <col min="11529" max="11769" width="9.140625" style="33"/>
    <col min="11770" max="11770" width="18.7109375" style="33" bestFit="1" customWidth="1"/>
    <col min="11771" max="11771" width="9.140625" style="33"/>
    <col min="11772" max="11772" width="10.28515625" style="33" customWidth="1"/>
    <col min="11773" max="11773" width="12.7109375" style="33" bestFit="1" customWidth="1"/>
    <col min="11774" max="11774" width="10.85546875" style="33" customWidth="1"/>
    <col min="11775" max="11775" width="19.140625" style="33" bestFit="1" customWidth="1"/>
    <col min="11776" max="11776" width="9.140625" style="33"/>
    <col min="11777" max="11777" width="9.42578125" style="33" customWidth="1"/>
    <col min="11778" max="11778" width="11.140625" style="33" customWidth="1"/>
    <col min="11779" max="11779" width="10.42578125" style="33" bestFit="1" customWidth="1"/>
    <col min="11780" max="11780" width="19.140625" style="33" bestFit="1" customWidth="1"/>
    <col min="11781" max="11781" width="9.140625" style="33"/>
    <col min="11782" max="11782" width="9.5703125" style="33" customWidth="1"/>
    <col min="11783" max="11783" width="9.140625" style="33"/>
    <col min="11784" max="11784" width="10.42578125" style="33" bestFit="1" customWidth="1"/>
    <col min="11785" max="12025" width="9.140625" style="33"/>
    <col min="12026" max="12026" width="18.7109375" style="33" bestFit="1" customWidth="1"/>
    <col min="12027" max="12027" width="9.140625" style="33"/>
    <col min="12028" max="12028" width="10.28515625" style="33" customWidth="1"/>
    <col min="12029" max="12029" width="12.7109375" style="33" bestFit="1" customWidth="1"/>
    <col min="12030" max="12030" width="10.85546875" style="33" customWidth="1"/>
    <col min="12031" max="12031" width="19.140625" style="33" bestFit="1" customWidth="1"/>
    <col min="12032" max="12032" width="9.140625" style="33"/>
    <col min="12033" max="12033" width="9.42578125" style="33" customWidth="1"/>
    <col min="12034" max="12034" width="11.140625" style="33" customWidth="1"/>
    <col min="12035" max="12035" width="10.42578125" style="33" bestFit="1" customWidth="1"/>
    <col min="12036" max="12036" width="19.140625" style="33" bestFit="1" customWidth="1"/>
    <col min="12037" max="12037" width="9.140625" style="33"/>
    <col min="12038" max="12038" width="9.5703125" style="33" customWidth="1"/>
    <col min="12039" max="12039" width="9.140625" style="33"/>
    <col min="12040" max="12040" width="10.42578125" style="33" bestFit="1" customWidth="1"/>
    <col min="12041" max="12281" width="9.140625" style="33"/>
    <col min="12282" max="12282" width="18.7109375" style="33" bestFit="1" customWidth="1"/>
    <col min="12283" max="12283" width="9.140625" style="33"/>
    <col min="12284" max="12284" width="10.28515625" style="33" customWidth="1"/>
    <col min="12285" max="12285" width="12.7109375" style="33" bestFit="1" customWidth="1"/>
    <col min="12286" max="12286" width="10.85546875" style="33" customWidth="1"/>
    <col min="12287" max="12287" width="19.140625" style="33" bestFit="1" customWidth="1"/>
    <col min="12288" max="12288" width="9.140625" style="33"/>
    <col min="12289" max="12289" width="9.42578125" style="33" customWidth="1"/>
    <col min="12290" max="12290" width="11.140625" style="33" customWidth="1"/>
    <col min="12291" max="12291" width="10.42578125" style="33" bestFit="1" customWidth="1"/>
    <col min="12292" max="12292" width="19.140625" style="33" bestFit="1" customWidth="1"/>
    <col min="12293" max="12293" width="9.140625" style="33"/>
    <col min="12294" max="12294" width="9.5703125" style="33" customWidth="1"/>
    <col min="12295" max="12295" width="9.140625" style="33"/>
    <col min="12296" max="12296" width="10.42578125" style="33" bestFit="1" customWidth="1"/>
    <col min="12297" max="12537" width="9.140625" style="33"/>
    <col min="12538" max="12538" width="18.7109375" style="33" bestFit="1" customWidth="1"/>
    <col min="12539" max="12539" width="9.140625" style="33"/>
    <col min="12540" max="12540" width="10.28515625" style="33" customWidth="1"/>
    <col min="12541" max="12541" width="12.7109375" style="33" bestFit="1" customWidth="1"/>
    <col min="12542" max="12542" width="10.85546875" style="33" customWidth="1"/>
    <col min="12543" max="12543" width="19.140625" style="33" bestFit="1" customWidth="1"/>
    <col min="12544" max="12544" width="9.140625" style="33"/>
    <col min="12545" max="12545" width="9.42578125" style="33" customWidth="1"/>
    <col min="12546" max="12546" width="11.140625" style="33" customWidth="1"/>
    <col min="12547" max="12547" width="10.42578125" style="33" bestFit="1" customWidth="1"/>
    <col min="12548" max="12548" width="19.140625" style="33" bestFit="1" customWidth="1"/>
    <col min="12549" max="12549" width="9.140625" style="33"/>
    <col min="12550" max="12550" width="9.5703125" style="33" customWidth="1"/>
    <col min="12551" max="12551" width="9.140625" style="33"/>
    <col min="12552" max="12552" width="10.42578125" style="33" bestFit="1" customWidth="1"/>
    <col min="12553" max="12793" width="9.140625" style="33"/>
    <col min="12794" max="12794" width="18.7109375" style="33" bestFit="1" customWidth="1"/>
    <col min="12795" max="12795" width="9.140625" style="33"/>
    <col min="12796" max="12796" width="10.28515625" style="33" customWidth="1"/>
    <col min="12797" max="12797" width="12.7109375" style="33" bestFit="1" customWidth="1"/>
    <col min="12798" max="12798" width="10.85546875" style="33" customWidth="1"/>
    <col min="12799" max="12799" width="19.140625" style="33" bestFit="1" customWidth="1"/>
    <col min="12800" max="12800" width="9.140625" style="33"/>
    <col min="12801" max="12801" width="9.42578125" style="33" customWidth="1"/>
    <col min="12802" max="12802" width="11.140625" style="33" customWidth="1"/>
    <col min="12803" max="12803" width="10.42578125" style="33" bestFit="1" customWidth="1"/>
    <col min="12804" max="12804" width="19.140625" style="33" bestFit="1" customWidth="1"/>
    <col min="12805" max="12805" width="9.140625" style="33"/>
    <col min="12806" max="12806" width="9.5703125" style="33" customWidth="1"/>
    <col min="12807" max="12807" width="9.140625" style="33"/>
    <col min="12808" max="12808" width="10.42578125" style="33" bestFit="1" customWidth="1"/>
    <col min="12809" max="13049" width="9.140625" style="33"/>
    <col min="13050" max="13050" width="18.7109375" style="33" bestFit="1" customWidth="1"/>
    <col min="13051" max="13051" width="9.140625" style="33"/>
    <col min="13052" max="13052" width="10.28515625" style="33" customWidth="1"/>
    <col min="13053" max="13053" width="12.7109375" style="33" bestFit="1" customWidth="1"/>
    <col min="13054" max="13054" width="10.85546875" style="33" customWidth="1"/>
    <col min="13055" max="13055" width="19.140625" style="33" bestFit="1" customWidth="1"/>
    <col min="13056" max="13056" width="9.140625" style="33"/>
    <col min="13057" max="13057" width="9.42578125" style="33" customWidth="1"/>
    <col min="13058" max="13058" width="11.140625" style="33" customWidth="1"/>
    <col min="13059" max="13059" width="10.42578125" style="33" bestFit="1" customWidth="1"/>
    <col min="13060" max="13060" width="19.140625" style="33" bestFit="1" customWidth="1"/>
    <col min="13061" max="13061" width="9.140625" style="33"/>
    <col min="13062" max="13062" width="9.5703125" style="33" customWidth="1"/>
    <col min="13063" max="13063" width="9.140625" style="33"/>
    <col min="13064" max="13064" width="10.42578125" style="33" bestFit="1" customWidth="1"/>
    <col min="13065" max="13305" width="9.140625" style="33"/>
    <col min="13306" max="13306" width="18.7109375" style="33" bestFit="1" customWidth="1"/>
    <col min="13307" max="13307" width="9.140625" style="33"/>
    <col min="13308" max="13308" width="10.28515625" style="33" customWidth="1"/>
    <col min="13309" max="13309" width="12.7109375" style="33" bestFit="1" customWidth="1"/>
    <col min="13310" max="13310" width="10.85546875" style="33" customWidth="1"/>
    <col min="13311" max="13311" width="19.140625" style="33" bestFit="1" customWidth="1"/>
    <col min="13312" max="13312" width="9.140625" style="33"/>
    <col min="13313" max="13313" width="9.42578125" style="33" customWidth="1"/>
    <col min="13314" max="13314" width="11.140625" style="33" customWidth="1"/>
    <col min="13315" max="13315" width="10.42578125" style="33" bestFit="1" customWidth="1"/>
    <col min="13316" max="13316" width="19.140625" style="33" bestFit="1" customWidth="1"/>
    <col min="13317" max="13317" width="9.140625" style="33"/>
    <col min="13318" max="13318" width="9.5703125" style="33" customWidth="1"/>
    <col min="13319" max="13319" width="9.140625" style="33"/>
    <col min="13320" max="13320" width="10.42578125" style="33" bestFit="1" customWidth="1"/>
    <col min="13321" max="13561" width="9.140625" style="33"/>
    <col min="13562" max="13562" width="18.7109375" style="33" bestFit="1" customWidth="1"/>
    <col min="13563" max="13563" width="9.140625" style="33"/>
    <col min="13564" max="13564" width="10.28515625" style="33" customWidth="1"/>
    <col min="13565" max="13565" width="12.7109375" style="33" bestFit="1" customWidth="1"/>
    <col min="13566" max="13566" width="10.85546875" style="33" customWidth="1"/>
    <col min="13567" max="13567" width="19.140625" style="33" bestFit="1" customWidth="1"/>
    <col min="13568" max="13568" width="9.140625" style="33"/>
    <col min="13569" max="13569" width="9.42578125" style="33" customWidth="1"/>
    <col min="13570" max="13570" width="11.140625" style="33" customWidth="1"/>
    <col min="13571" max="13571" width="10.42578125" style="33" bestFit="1" customWidth="1"/>
    <col min="13572" max="13572" width="19.140625" style="33" bestFit="1" customWidth="1"/>
    <col min="13573" max="13573" width="9.140625" style="33"/>
    <col min="13574" max="13574" width="9.5703125" style="33" customWidth="1"/>
    <col min="13575" max="13575" width="9.140625" style="33"/>
    <col min="13576" max="13576" width="10.42578125" style="33" bestFit="1" customWidth="1"/>
    <col min="13577" max="13817" width="9.140625" style="33"/>
    <col min="13818" max="13818" width="18.7109375" style="33" bestFit="1" customWidth="1"/>
    <col min="13819" max="13819" width="9.140625" style="33"/>
    <col min="13820" max="13820" width="10.28515625" style="33" customWidth="1"/>
    <col min="13821" max="13821" width="12.7109375" style="33" bestFit="1" customWidth="1"/>
    <col min="13822" max="13822" width="10.85546875" style="33" customWidth="1"/>
    <col min="13823" max="13823" width="19.140625" style="33" bestFit="1" customWidth="1"/>
    <col min="13824" max="13824" width="9.140625" style="33"/>
    <col min="13825" max="13825" width="9.42578125" style="33" customWidth="1"/>
    <col min="13826" max="13826" width="11.140625" style="33" customWidth="1"/>
    <col min="13827" max="13827" width="10.42578125" style="33" bestFit="1" customWidth="1"/>
    <col min="13828" max="13828" width="19.140625" style="33" bestFit="1" customWidth="1"/>
    <col min="13829" max="13829" width="9.140625" style="33"/>
    <col min="13830" max="13830" width="9.5703125" style="33" customWidth="1"/>
    <col min="13831" max="13831" width="9.140625" style="33"/>
    <col min="13832" max="13832" width="10.42578125" style="33" bestFit="1" customWidth="1"/>
    <col min="13833" max="14073" width="9.140625" style="33"/>
    <col min="14074" max="14074" width="18.7109375" style="33" bestFit="1" customWidth="1"/>
    <col min="14075" max="14075" width="9.140625" style="33"/>
    <col min="14076" max="14076" width="10.28515625" style="33" customWidth="1"/>
    <col min="14077" max="14077" width="12.7109375" style="33" bestFit="1" customWidth="1"/>
    <col min="14078" max="14078" width="10.85546875" style="33" customWidth="1"/>
    <col min="14079" max="14079" width="19.140625" style="33" bestFit="1" customWidth="1"/>
    <col min="14080" max="14080" width="9.140625" style="33"/>
    <col min="14081" max="14081" width="9.42578125" style="33" customWidth="1"/>
    <col min="14082" max="14082" width="11.140625" style="33" customWidth="1"/>
    <col min="14083" max="14083" width="10.42578125" style="33" bestFit="1" customWidth="1"/>
    <col min="14084" max="14084" width="19.140625" style="33" bestFit="1" customWidth="1"/>
    <col min="14085" max="14085" width="9.140625" style="33"/>
    <col min="14086" max="14086" width="9.5703125" style="33" customWidth="1"/>
    <col min="14087" max="14087" width="9.140625" style="33"/>
    <col min="14088" max="14088" width="10.42578125" style="33" bestFit="1" customWidth="1"/>
    <col min="14089" max="14329" width="9.140625" style="33"/>
    <col min="14330" max="14330" width="18.7109375" style="33" bestFit="1" customWidth="1"/>
    <col min="14331" max="14331" width="9.140625" style="33"/>
    <col min="14332" max="14332" width="10.28515625" style="33" customWidth="1"/>
    <col min="14333" max="14333" width="12.7109375" style="33" bestFit="1" customWidth="1"/>
    <col min="14334" max="14334" width="10.85546875" style="33" customWidth="1"/>
    <col min="14335" max="14335" width="19.140625" style="33" bestFit="1" customWidth="1"/>
    <col min="14336" max="14336" width="9.140625" style="33"/>
    <col min="14337" max="14337" width="9.42578125" style="33" customWidth="1"/>
    <col min="14338" max="14338" width="11.140625" style="33" customWidth="1"/>
    <col min="14339" max="14339" width="10.42578125" style="33" bestFit="1" customWidth="1"/>
    <col min="14340" max="14340" width="19.140625" style="33" bestFit="1" customWidth="1"/>
    <col min="14341" max="14341" width="9.140625" style="33"/>
    <col min="14342" max="14342" width="9.5703125" style="33" customWidth="1"/>
    <col min="14343" max="14343" width="9.140625" style="33"/>
    <col min="14344" max="14344" width="10.42578125" style="33" bestFit="1" customWidth="1"/>
    <col min="14345" max="14585" width="9.140625" style="33"/>
    <col min="14586" max="14586" width="18.7109375" style="33" bestFit="1" customWidth="1"/>
    <col min="14587" max="14587" width="9.140625" style="33"/>
    <col min="14588" max="14588" width="10.28515625" style="33" customWidth="1"/>
    <col min="14589" max="14589" width="12.7109375" style="33" bestFit="1" customWidth="1"/>
    <col min="14590" max="14590" width="10.85546875" style="33" customWidth="1"/>
    <col min="14591" max="14591" width="19.140625" style="33" bestFit="1" customWidth="1"/>
    <col min="14592" max="14592" width="9.140625" style="33"/>
    <col min="14593" max="14593" width="9.42578125" style="33" customWidth="1"/>
    <col min="14594" max="14594" width="11.140625" style="33" customWidth="1"/>
    <col min="14595" max="14595" width="10.42578125" style="33" bestFit="1" customWidth="1"/>
    <col min="14596" max="14596" width="19.140625" style="33" bestFit="1" customWidth="1"/>
    <col min="14597" max="14597" width="9.140625" style="33"/>
    <col min="14598" max="14598" width="9.5703125" style="33" customWidth="1"/>
    <col min="14599" max="14599" width="9.140625" style="33"/>
    <col min="14600" max="14600" width="10.42578125" style="33" bestFit="1" customWidth="1"/>
    <col min="14601" max="14841" width="9.140625" style="33"/>
    <col min="14842" max="14842" width="18.7109375" style="33" bestFit="1" customWidth="1"/>
    <col min="14843" max="14843" width="9.140625" style="33"/>
    <col min="14844" max="14844" width="10.28515625" style="33" customWidth="1"/>
    <col min="14845" max="14845" width="12.7109375" style="33" bestFit="1" customWidth="1"/>
    <col min="14846" max="14846" width="10.85546875" style="33" customWidth="1"/>
    <col min="14847" max="14847" width="19.140625" style="33" bestFit="1" customWidth="1"/>
    <col min="14848" max="14848" width="9.140625" style="33"/>
    <col min="14849" max="14849" width="9.42578125" style="33" customWidth="1"/>
    <col min="14850" max="14850" width="11.140625" style="33" customWidth="1"/>
    <col min="14851" max="14851" width="10.42578125" style="33" bestFit="1" customWidth="1"/>
    <col min="14852" max="14852" width="19.140625" style="33" bestFit="1" customWidth="1"/>
    <col min="14853" max="14853" width="9.140625" style="33"/>
    <col min="14854" max="14854" width="9.5703125" style="33" customWidth="1"/>
    <col min="14855" max="14855" width="9.140625" style="33"/>
    <col min="14856" max="14856" width="10.42578125" style="33" bestFit="1" customWidth="1"/>
    <col min="14857" max="15097" width="9.140625" style="33"/>
    <col min="15098" max="15098" width="18.7109375" style="33" bestFit="1" customWidth="1"/>
    <col min="15099" max="15099" width="9.140625" style="33"/>
    <col min="15100" max="15100" width="10.28515625" style="33" customWidth="1"/>
    <col min="15101" max="15101" width="12.7109375" style="33" bestFit="1" customWidth="1"/>
    <col min="15102" max="15102" width="10.85546875" style="33" customWidth="1"/>
    <col min="15103" max="15103" width="19.140625" style="33" bestFit="1" customWidth="1"/>
    <col min="15104" max="15104" width="9.140625" style="33"/>
    <col min="15105" max="15105" width="9.42578125" style="33" customWidth="1"/>
    <col min="15106" max="15106" width="11.140625" style="33" customWidth="1"/>
    <col min="15107" max="15107" width="10.42578125" style="33" bestFit="1" customWidth="1"/>
    <col min="15108" max="15108" width="19.140625" style="33" bestFit="1" customWidth="1"/>
    <col min="15109" max="15109" width="9.140625" style="33"/>
    <col min="15110" max="15110" width="9.5703125" style="33" customWidth="1"/>
    <col min="15111" max="15111" width="9.140625" style="33"/>
    <col min="15112" max="15112" width="10.42578125" style="33" bestFit="1" customWidth="1"/>
    <col min="15113" max="15353" width="9.140625" style="33"/>
    <col min="15354" max="15354" width="18.7109375" style="33" bestFit="1" customWidth="1"/>
    <col min="15355" max="15355" width="9.140625" style="33"/>
    <col min="15356" max="15356" width="10.28515625" style="33" customWidth="1"/>
    <col min="15357" max="15357" width="12.7109375" style="33" bestFit="1" customWidth="1"/>
    <col min="15358" max="15358" width="10.85546875" style="33" customWidth="1"/>
    <col min="15359" max="15359" width="19.140625" style="33" bestFit="1" customWidth="1"/>
    <col min="15360" max="15360" width="9.140625" style="33"/>
    <col min="15361" max="15361" width="9.42578125" style="33" customWidth="1"/>
    <col min="15362" max="15362" width="11.140625" style="33" customWidth="1"/>
    <col min="15363" max="15363" width="10.42578125" style="33" bestFit="1" customWidth="1"/>
    <col min="15364" max="15364" width="19.140625" style="33" bestFit="1" customWidth="1"/>
    <col min="15365" max="15365" width="9.140625" style="33"/>
    <col min="15366" max="15366" width="9.5703125" style="33" customWidth="1"/>
    <col min="15367" max="15367" width="9.140625" style="33"/>
    <col min="15368" max="15368" width="10.42578125" style="33" bestFit="1" customWidth="1"/>
    <col min="15369" max="15609" width="9.140625" style="33"/>
    <col min="15610" max="15610" width="18.7109375" style="33" bestFit="1" customWidth="1"/>
    <col min="15611" max="15611" width="9.140625" style="33"/>
    <col min="15612" max="15612" width="10.28515625" style="33" customWidth="1"/>
    <col min="15613" max="15613" width="12.7109375" style="33" bestFit="1" customWidth="1"/>
    <col min="15614" max="15614" width="10.85546875" style="33" customWidth="1"/>
    <col min="15615" max="15615" width="19.140625" style="33" bestFit="1" customWidth="1"/>
    <col min="15616" max="15616" width="9.140625" style="33"/>
    <col min="15617" max="15617" width="9.42578125" style="33" customWidth="1"/>
    <col min="15618" max="15618" width="11.140625" style="33" customWidth="1"/>
    <col min="15619" max="15619" width="10.42578125" style="33" bestFit="1" customWidth="1"/>
    <col min="15620" max="15620" width="19.140625" style="33" bestFit="1" customWidth="1"/>
    <col min="15621" max="15621" width="9.140625" style="33"/>
    <col min="15622" max="15622" width="9.5703125" style="33" customWidth="1"/>
    <col min="15623" max="15623" width="9.140625" style="33"/>
    <col min="15624" max="15624" width="10.42578125" style="33" bestFit="1" customWidth="1"/>
    <col min="15625" max="15865" width="9.140625" style="33"/>
    <col min="15866" max="15866" width="18.7109375" style="33" bestFit="1" customWidth="1"/>
    <col min="15867" max="15867" width="9.140625" style="33"/>
    <col min="15868" max="15868" width="10.28515625" style="33" customWidth="1"/>
    <col min="15869" max="15869" width="12.7109375" style="33" bestFit="1" customWidth="1"/>
    <col min="15870" max="15870" width="10.85546875" style="33" customWidth="1"/>
    <col min="15871" max="15871" width="19.140625" style="33" bestFit="1" customWidth="1"/>
    <col min="15872" max="15872" width="9.140625" style="33"/>
    <col min="15873" max="15873" width="9.42578125" style="33" customWidth="1"/>
    <col min="15874" max="15874" width="11.140625" style="33" customWidth="1"/>
    <col min="15875" max="15875" width="10.42578125" style="33" bestFit="1" customWidth="1"/>
    <col min="15876" max="15876" width="19.140625" style="33" bestFit="1" customWidth="1"/>
    <col min="15877" max="15877" width="9.140625" style="33"/>
    <col min="15878" max="15878" width="9.5703125" style="33" customWidth="1"/>
    <col min="15879" max="15879" width="9.140625" style="33"/>
    <col min="15880" max="15880" width="10.42578125" style="33" bestFit="1" customWidth="1"/>
    <col min="15881" max="16121" width="9.140625" style="33"/>
    <col min="16122" max="16122" width="18.7109375" style="33" bestFit="1" customWidth="1"/>
    <col min="16123" max="16123" width="9.140625" style="33"/>
    <col min="16124" max="16124" width="10.28515625" style="33" customWidth="1"/>
    <col min="16125" max="16125" width="12.7109375" style="33" bestFit="1" customWidth="1"/>
    <col min="16126" max="16126" width="10.85546875" style="33" customWidth="1"/>
    <col min="16127" max="16127" width="19.140625" style="33" bestFit="1" customWidth="1"/>
    <col min="16128" max="16128" width="9.140625" style="33"/>
    <col min="16129" max="16129" width="9.42578125" style="33" customWidth="1"/>
    <col min="16130" max="16130" width="11.140625" style="33" customWidth="1"/>
    <col min="16131" max="16131" width="10.42578125" style="33" bestFit="1" customWidth="1"/>
    <col min="16132" max="16132" width="19.140625" style="33" bestFit="1" customWidth="1"/>
    <col min="16133" max="16133" width="9.140625" style="33"/>
    <col min="16134" max="16134" width="9.5703125" style="33" customWidth="1"/>
    <col min="16135" max="16135" width="9.140625" style="33"/>
    <col min="16136" max="16136" width="10.42578125" style="33" bestFit="1" customWidth="1"/>
    <col min="16137" max="16384" width="9.140625" style="33"/>
  </cols>
  <sheetData>
    <row r="1" spans="1:11" ht="18" x14ac:dyDescent="0.25">
      <c r="C1" s="594" t="s">
        <v>0</v>
      </c>
      <c r="D1" s="594"/>
      <c r="E1" s="594"/>
      <c r="F1" s="594"/>
      <c r="G1" s="390"/>
      <c r="H1" s="390"/>
    </row>
    <row r="2" spans="1:11" ht="18" x14ac:dyDescent="0.25">
      <c r="C2" s="594" t="s">
        <v>1</v>
      </c>
      <c r="D2" s="594"/>
      <c r="E2" s="594"/>
      <c r="F2" s="594"/>
      <c r="G2" s="390"/>
      <c r="H2" s="390"/>
    </row>
    <row r="3" spans="1:11" ht="15.75" x14ac:dyDescent="0.25">
      <c r="C3" s="598" t="s">
        <v>123</v>
      </c>
      <c r="D3" s="598"/>
      <c r="E3" s="598"/>
      <c r="F3" s="598"/>
      <c r="G3" s="391"/>
      <c r="H3" s="391"/>
    </row>
    <row r="4" spans="1:11" ht="18" x14ac:dyDescent="0.25">
      <c r="C4" s="594" t="s">
        <v>137</v>
      </c>
      <c r="D4" s="594"/>
      <c r="E4" s="34"/>
      <c r="F4" s="34"/>
      <c r="G4" s="390"/>
      <c r="H4" s="390"/>
    </row>
    <row r="5" spans="1:11" ht="18.75" thickBot="1" x14ac:dyDescent="0.3">
      <c r="C5" s="595" t="s">
        <v>118</v>
      </c>
      <c r="D5" s="595"/>
      <c r="E5" s="36"/>
      <c r="F5" s="36"/>
      <c r="G5" s="36"/>
      <c r="H5" s="36"/>
    </row>
    <row r="6" spans="1:11" ht="56.25" customHeight="1" thickBot="1" x14ac:dyDescent="0.25">
      <c r="A6" s="37"/>
      <c r="B6" s="38" t="s">
        <v>2</v>
      </c>
      <c r="C6" s="38" t="s">
        <v>6</v>
      </c>
      <c r="D6" s="40" t="s">
        <v>4</v>
      </c>
      <c r="E6" s="41" t="s">
        <v>5</v>
      </c>
      <c r="F6" s="42" t="s">
        <v>121</v>
      </c>
      <c r="G6" s="43" t="s">
        <v>144</v>
      </c>
      <c r="H6" s="43" t="s">
        <v>145</v>
      </c>
      <c r="I6" s="43" t="s">
        <v>8</v>
      </c>
      <c r="J6" s="43" t="s">
        <v>9</v>
      </c>
      <c r="K6" s="43" t="s">
        <v>147</v>
      </c>
    </row>
    <row r="7" spans="1:11" ht="19.5" customHeight="1" thickBot="1" x14ac:dyDescent="0.3">
      <c r="A7" s="46" t="s">
        <v>7</v>
      </c>
      <c r="B7" s="47"/>
      <c r="C7" s="47"/>
      <c r="D7" s="47"/>
      <c r="E7" s="191"/>
      <c r="F7" s="190"/>
      <c r="G7" s="47"/>
      <c r="H7" s="47"/>
      <c r="I7" s="48"/>
      <c r="J7" s="47"/>
      <c r="K7" s="47"/>
    </row>
    <row r="8" spans="1:11" ht="18" x14ac:dyDescent="0.25">
      <c r="A8" s="54" t="s">
        <v>10</v>
      </c>
      <c r="B8" s="55">
        <v>8073</v>
      </c>
      <c r="C8" s="56">
        <v>16658</v>
      </c>
      <c r="D8" s="57">
        <v>1901409</v>
      </c>
      <c r="E8" s="60">
        <f t="shared" ref="E8:E15" si="0">D8/B8</f>
        <v>235.52694165737643</v>
      </c>
      <c r="F8" s="296">
        <f>D8</f>
        <v>1901409</v>
      </c>
      <c r="G8" s="182">
        <v>4272</v>
      </c>
      <c r="H8" s="182">
        <f>C8-G8</f>
        <v>12386</v>
      </c>
      <c r="I8" s="62">
        <f>C8-J8</f>
        <v>7562</v>
      </c>
      <c r="J8" s="63">
        <v>9096</v>
      </c>
      <c r="K8" s="400">
        <v>0</v>
      </c>
    </row>
    <row r="9" spans="1:11" ht="18" x14ac:dyDescent="0.25">
      <c r="A9" s="67" t="s">
        <v>11</v>
      </c>
      <c r="B9" s="68">
        <v>5745</v>
      </c>
      <c r="C9" s="69">
        <v>11339</v>
      </c>
      <c r="D9" s="70">
        <v>1330738</v>
      </c>
      <c r="E9" s="141">
        <f t="shared" si="0"/>
        <v>231.63411662315056</v>
      </c>
      <c r="F9" s="105">
        <f t="shared" ref="F9:F15" si="1">D9</f>
        <v>1330738</v>
      </c>
      <c r="G9" s="182">
        <v>3177</v>
      </c>
      <c r="H9" s="182">
        <f t="shared" ref="H9:H15" si="2">C9-G9</f>
        <v>8162</v>
      </c>
      <c r="I9" s="62">
        <f t="shared" ref="I9:I15" si="3">C9-J9</f>
        <v>5064</v>
      </c>
      <c r="J9" s="63">
        <v>6275</v>
      </c>
      <c r="K9" s="401">
        <v>1</v>
      </c>
    </row>
    <row r="10" spans="1:11" ht="18" x14ac:dyDescent="0.25">
      <c r="A10" s="67" t="s">
        <v>12</v>
      </c>
      <c r="B10" s="68">
        <v>6474</v>
      </c>
      <c r="C10" s="69">
        <v>12285</v>
      </c>
      <c r="D10" s="70">
        <v>1443767</v>
      </c>
      <c r="E10" s="141">
        <f t="shared" si="0"/>
        <v>223.01004016064257</v>
      </c>
      <c r="F10" s="105">
        <f t="shared" si="1"/>
        <v>1443767</v>
      </c>
      <c r="G10" s="182">
        <v>3178</v>
      </c>
      <c r="H10" s="182">
        <f t="shared" si="2"/>
        <v>9107</v>
      </c>
      <c r="I10" s="62">
        <f t="shared" si="3"/>
        <v>5468</v>
      </c>
      <c r="J10" s="63">
        <v>6817</v>
      </c>
      <c r="K10" s="401">
        <v>1</v>
      </c>
    </row>
    <row r="11" spans="1:11" ht="18" x14ac:dyDescent="0.25">
      <c r="A11" s="67" t="s">
        <v>13</v>
      </c>
      <c r="B11" s="68">
        <v>8452</v>
      </c>
      <c r="C11" s="69">
        <v>16657</v>
      </c>
      <c r="D11" s="70">
        <v>1914156</v>
      </c>
      <c r="E11" s="141">
        <f t="shared" si="0"/>
        <v>226.47373402744913</v>
      </c>
      <c r="F11" s="105">
        <f t="shared" si="1"/>
        <v>1914156</v>
      </c>
      <c r="G11" s="182">
        <v>4250</v>
      </c>
      <c r="H11" s="182">
        <f t="shared" si="2"/>
        <v>12407</v>
      </c>
      <c r="I11" s="62">
        <f t="shared" si="3"/>
        <v>7525</v>
      </c>
      <c r="J11" s="63">
        <v>9132</v>
      </c>
      <c r="K11" s="401">
        <v>4</v>
      </c>
    </row>
    <row r="12" spans="1:11" ht="18" x14ac:dyDescent="0.25">
      <c r="A12" s="67" t="s">
        <v>14</v>
      </c>
      <c r="B12" s="68">
        <v>2126</v>
      </c>
      <c r="C12" s="69">
        <v>4428</v>
      </c>
      <c r="D12" s="70">
        <v>512478</v>
      </c>
      <c r="E12" s="141">
        <f t="shared" si="0"/>
        <v>241.05268109125117</v>
      </c>
      <c r="F12" s="105">
        <f t="shared" si="1"/>
        <v>512478</v>
      </c>
      <c r="G12" s="182">
        <v>1144</v>
      </c>
      <c r="H12" s="182">
        <f t="shared" si="2"/>
        <v>3284</v>
      </c>
      <c r="I12" s="62">
        <f t="shared" si="3"/>
        <v>2114</v>
      </c>
      <c r="J12" s="63">
        <v>2314</v>
      </c>
      <c r="K12" s="401">
        <v>0</v>
      </c>
    </row>
    <row r="13" spans="1:11" ht="18" x14ac:dyDescent="0.25">
      <c r="A13" s="67" t="s">
        <v>15</v>
      </c>
      <c r="B13" s="68">
        <v>8589</v>
      </c>
      <c r="C13" s="69">
        <v>17804</v>
      </c>
      <c r="D13" s="70">
        <v>2048604</v>
      </c>
      <c r="E13" s="141">
        <f t="shared" si="0"/>
        <v>238.51484456863429</v>
      </c>
      <c r="F13" s="105">
        <f t="shared" si="1"/>
        <v>2048604</v>
      </c>
      <c r="G13" s="182">
        <v>4848</v>
      </c>
      <c r="H13" s="182">
        <f t="shared" si="2"/>
        <v>12956</v>
      </c>
      <c r="I13" s="62">
        <f t="shared" si="3"/>
        <v>8211</v>
      </c>
      <c r="J13" s="63">
        <v>9593</v>
      </c>
      <c r="K13" s="401">
        <v>1</v>
      </c>
    </row>
    <row r="14" spans="1:11" ht="18" x14ac:dyDescent="0.25">
      <c r="A14" s="67" t="s">
        <v>16</v>
      </c>
      <c r="B14" s="68">
        <v>3084</v>
      </c>
      <c r="C14" s="69">
        <v>5793</v>
      </c>
      <c r="D14" s="70">
        <v>666966</v>
      </c>
      <c r="E14" s="141">
        <f t="shared" si="0"/>
        <v>216.26653696498053</v>
      </c>
      <c r="F14" s="105">
        <f t="shared" si="1"/>
        <v>666966</v>
      </c>
      <c r="G14" s="182">
        <v>1453</v>
      </c>
      <c r="H14" s="182">
        <f t="shared" si="2"/>
        <v>4340</v>
      </c>
      <c r="I14" s="62">
        <f t="shared" si="3"/>
        <v>2634</v>
      </c>
      <c r="J14" s="63">
        <v>3159</v>
      </c>
      <c r="K14" s="401">
        <v>0</v>
      </c>
    </row>
    <row r="15" spans="1:11" ht="18.75" thickBot="1" x14ac:dyDescent="0.3">
      <c r="A15" s="72" t="s">
        <v>17</v>
      </c>
      <c r="B15" s="73">
        <v>10011</v>
      </c>
      <c r="C15" s="74">
        <v>19517</v>
      </c>
      <c r="D15" s="75">
        <v>2286290</v>
      </c>
      <c r="E15" s="145">
        <f t="shared" si="0"/>
        <v>228.37778443711917</v>
      </c>
      <c r="F15" s="129">
        <f t="shared" si="1"/>
        <v>2286290</v>
      </c>
      <c r="G15" s="183">
        <v>5060</v>
      </c>
      <c r="H15" s="182">
        <f t="shared" si="2"/>
        <v>14457</v>
      </c>
      <c r="I15" s="62">
        <f t="shared" si="3"/>
        <v>8802</v>
      </c>
      <c r="J15" s="80">
        <v>10715</v>
      </c>
      <c r="K15" s="405">
        <v>0</v>
      </c>
    </row>
    <row r="16" spans="1:11" ht="18.75" thickBot="1" x14ac:dyDescent="0.3">
      <c r="A16" s="84" t="s">
        <v>18</v>
      </c>
      <c r="B16" s="85">
        <f>SUM(B8:B15)</f>
        <v>52554</v>
      </c>
      <c r="C16" s="85">
        <f t="shared" ref="C16:D16" si="4">SUM(C8:C15)</f>
        <v>104481</v>
      </c>
      <c r="D16" s="85">
        <f t="shared" si="4"/>
        <v>12104408</v>
      </c>
      <c r="E16" s="134">
        <f t="shared" ref="E16" si="5">SUM(E8:E15)</f>
        <v>1840.8566795306037</v>
      </c>
      <c r="F16" s="283">
        <f>SUM(F8:F15)</f>
        <v>12104408</v>
      </c>
      <c r="G16" s="86">
        <f>SUM(G8:G15)</f>
        <v>27382</v>
      </c>
      <c r="H16" s="86">
        <f>SUM(H8:H15)</f>
        <v>77099</v>
      </c>
      <c r="I16" s="89">
        <f t="shared" ref="I16:K16" si="6">SUM(I8:I15)</f>
        <v>47380</v>
      </c>
      <c r="J16" s="90">
        <f t="shared" si="6"/>
        <v>57101</v>
      </c>
      <c r="K16" s="90">
        <f t="shared" si="6"/>
        <v>7</v>
      </c>
    </row>
    <row r="17" spans="1:11" ht="18.75" thickBot="1" x14ac:dyDescent="0.3">
      <c r="A17" s="95"/>
      <c r="B17" s="81"/>
      <c r="C17" s="81"/>
      <c r="D17" s="81"/>
      <c r="E17" s="81"/>
      <c r="F17" s="81"/>
      <c r="G17" s="81"/>
      <c r="H17" s="81"/>
      <c r="I17" s="81"/>
      <c r="J17" s="81"/>
      <c r="K17" s="81"/>
    </row>
    <row r="18" spans="1:11" ht="18.75" thickBot="1" x14ac:dyDescent="0.3">
      <c r="A18" s="96" t="s">
        <v>19</v>
      </c>
      <c r="B18" s="97"/>
      <c r="C18" s="97"/>
      <c r="D18" s="97"/>
      <c r="E18" s="97"/>
      <c r="F18" s="99"/>
      <c r="G18" s="97"/>
      <c r="H18" s="97"/>
      <c r="I18" s="97"/>
      <c r="J18" s="97"/>
      <c r="K18" s="97"/>
    </row>
    <row r="19" spans="1:11" ht="18" x14ac:dyDescent="0.25">
      <c r="A19" s="100" t="s">
        <v>20</v>
      </c>
      <c r="B19" s="55">
        <v>14675</v>
      </c>
      <c r="C19" s="56">
        <v>27074</v>
      </c>
      <c r="D19" s="57">
        <v>3190112</v>
      </c>
      <c r="E19" s="102">
        <f t="shared" ref="E19:E31" si="7">D19/B19</f>
        <v>217.38412265758092</v>
      </c>
      <c r="F19" s="296">
        <f>D19</f>
        <v>3190112</v>
      </c>
      <c r="G19" s="392">
        <v>7047</v>
      </c>
      <c r="H19" s="349">
        <f>C19-G19</f>
        <v>20027</v>
      </c>
      <c r="I19" s="102">
        <f>C19-J19</f>
        <v>12087</v>
      </c>
      <c r="J19" s="103">
        <v>14987</v>
      </c>
      <c r="K19" s="400">
        <v>2</v>
      </c>
    </row>
    <row r="20" spans="1:11" ht="18" x14ac:dyDescent="0.25">
      <c r="A20" s="100" t="s">
        <v>21</v>
      </c>
      <c r="B20" s="66">
        <v>7345</v>
      </c>
      <c r="C20" s="56">
        <v>13161</v>
      </c>
      <c r="D20" s="57">
        <v>1559116</v>
      </c>
      <c r="E20" s="104">
        <f t="shared" si="7"/>
        <v>212.26902654867257</v>
      </c>
      <c r="F20" s="105">
        <f t="shared" ref="F20:F31" si="8">D20</f>
        <v>1559116</v>
      </c>
      <c r="G20" s="58">
        <v>3433</v>
      </c>
      <c r="H20" s="61">
        <f t="shared" ref="H20:H26" si="9">C20-G20</f>
        <v>9728</v>
      </c>
      <c r="I20" s="62">
        <f t="shared" ref="I20:I26" si="10">C20-J20</f>
        <v>5716</v>
      </c>
      <c r="J20" s="106">
        <v>7445</v>
      </c>
      <c r="K20" s="401">
        <v>2</v>
      </c>
    </row>
    <row r="21" spans="1:11" ht="18" x14ac:dyDescent="0.25">
      <c r="A21" s="54" t="s">
        <v>22</v>
      </c>
      <c r="B21" s="108">
        <v>5967</v>
      </c>
      <c r="C21" s="109">
        <v>11314</v>
      </c>
      <c r="D21" s="110">
        <v>1316168</v>
      </c>
      <c r="E21" s="104">
        <f t="shared" si="7"/>
        <v>220.57449304508128</v>
      </c>
      <c r="F21" s="105">
        <f t="shared" si="8"/>
        <v>1316168</v>
      </c>
      <c r="G21" s="58">
        <v>3131</v>
      </c>
      <c r="H21" s="61">
        <f t="shared" si="9"/>
        <v>8183</v>
      </c>
      <c r="I21" s="62">
        <f t="shared" si="10"/>
        <v>5012</v>
      </c>
      <c r="J21" s="106">
        <v>6302</v>
      </c>
      <c r="K21" s="401">
        <v>1</v>
      </c>
    </row>
    <row r="22" spans="1:11" ht="18" x14ac:dyDescent="0.25">
      <c r="A22" s="67" t="s">
        <v>23</v>
      </c>
      <c r="B22" s="113">
        <v>7402</v>
      </c>
      <c r="C22" s="114">
        <v>14487</v>
      </c>
      <c r="D22" s="115">
        <v>1660755</v>
      </c>
      <c r="E22" s="104">
        <f t="shared" si="7"/>
        <v>224.3657119697379</v>
      </c>
      <c r="F22" s="105">
        <f t="shared" si="8"/>
        <v>1660755</v>
      </c>
      <c r="G22" s="393">
        <v>3687</v>
      </c>
      <c r="H22" s="341">
        <f t="shared" si="9"/>
        <v>10800</v>
      </c>
      <c r="I22" s="104">
        <f t="shared" si="10"/>
        <v>6544</v>
      </c>
      <c r="J22" s="118">
        <v>7943</v>
      </c>
      <c r="K22" s="402">
        <v>1</v>
      </c>
    </row>
    <row r="23" spans="1:11" ht="18" x14ac:dyDescent="0.25">
      <c r="A23" s="67" t="s">
        <v>24</v>
      </c>
      <c r="B23" s="113">
        <v>4855</v>
      </c>
      <c r="C23" s="114">
        <v>9699</v>
      </c>
      <c r="D23" s="115">
        <v>1113804</v>
      </c>
      <c r="E23" s="104">
        <f t="shared" si="7"/>
        <v>229.41380020597322</v>
      </c>
      <c r="F23" s="105">
        <f t="shared" si="8"/>
        <v>1113804</v>
      </c>
      <c r="G23" s="393">
        <v>2607</v>
      </c>
      <c r="H23" s="341">
        <f t="shared" si="9"/>
        <v>7092</v>
      </c>
      <c r="I23" s="104">
        <f t="shared" si="10"/>
        <v>4494</v>
      </c>
      <c r="J23" s="118">
        <v>5205</v>
      </c>
      <c r="K23" s="402">
        <v>1</v>
      </c>
    </row>
    <row r="24" spans="1:11" ht="18" x14ac:dyDescent="0.25">
      <c r="A24" s="67" t="s">
        <v>25</v>
      </c>
      <c r="B24" s="113">
        <v>3379</v>
      </c>
      <c r="C24" s="114">
        <v>6762</v>
      </c>
      <c r="D24" s="115">
        <v>786676</v>
      </c>
      <c r="E24" s="104">
        <f t="shared" si="7"/>
        <v>232.81325836046167</v>
      </c>
      <c r="F24" s="105">
        <f t="shared" si="8"/>
        <v>786676</v>
      </c>
      <c r="G24" s="393">
        <v>1931</v>
      </c>
      <c r="H24" s="341">
        <f t="shared" si="9"/>
        <v>4831</v>
      </c>
      <c r="I24" s="104">
        <f t="shared" si="10"/>
        <v>3062</v>
      </c>
      <c r="J24" s="118">
        <v>3700</v>
      </c>
      <c r="K24" s="402">
        <v>0</v>
      </c>
    </row>
    <row r="25" spans="1:11" ht="18" x14ac:dyDescent="0.25">
      <c r="A25" s="67" t="s">
        <v>26</v>
      </c>
      <c r="B25" s="113">
        <v>8529</v>
      </c>
      <c r="C25" s="114">
        <v>16520</v>
      </c>
      <c r="D25" s="115">
        <v>1922429</v>
      </c>
      <c r="E25" s="104">
        <f t="shared" si="7"/>
        <v>225.39910892249972</v>
      </c>
      <c r="F25" s="105">
        <f t="shared" si="8"/>
        <v>1922429</v>
      </c>
      <c r="G25" s="393">
        <v>4364</v>
      </c>
      <c r="H25" s="341">
        <f t="shared" si="9"/>
        <v>12156</v>
      </c>
      <c r="I25" s="104">
        <f t="shared" si="10"/>
        <v>7454</v>
      </c>
      <c r="J25" s="118">
        <v>9066</v>
      </c>
      <c r="K25" s="402">
        <v>1</v>
      </c>
    </row>
    <row r="26" spans="1:11" ht="18" x14ac:dyDescent="0.25">
      <c r="A26" s="67" t="s">
        <v>27</v>
      </c>
      <c r="B26" s="113">
        <v>7728</v>
      </c>
      <c r="C26" s="114">
        <v>15782</v>
      </c>
      <c r="D26" s="115">
        <v>1834043</v>
      </c>
      <c r="E26" s="104">
        <f t="shared" si="7"/>
        <v>237.32440476190476</v>
      </c>
      <c r="F26" s="105">
        <f t="shared" si="8"/>
        <v>1834043</v>
      </c>
      <c r="G26" s="393">
        <v>3931</v>
      </c>
      <c r="H26" s="341">
        <f t="shared" si="9"/>
        <v>11851</v>
      </c>
      <c r="I26" s="104">
        <f t="shared" si="10"/>
        <v>7477</v>
      </c>
      <c r="J26" s="118">
        <v>8305</v>
      </c>
      <c r="K26" s="402">
        <v>4</v>
      </c>
    </row>
    <row r="27" spans="1:11" ht="18" x14ac:dyDescent="0.25">
      <c r="A27" s="67" t="s">
        <v>28</v>
      </c>
      <c r="B27" s="113">
        <v>9733</v>
      </c>
      <c r="C27" s="114">
        <v>18486</v>
      </c>
      <c r="D27" s="115">
        <v>2142963</v>
      </c>
      <c r="E27" s="104">
        <f t="shared" si="7"/>
        <v>220.17497174560773</v>
      </c>
      <c r="F27" s="105">
        <f t="shared" si="8"/>
        <v>2142963</v>
      </c>
      <c r="G27" s="393">
        <v>5335</v>
      </c>
      <c r="H27" s="341">
        <f t="shared" ref="H27:H31" si="11">C27-G27</f>
        <v>13151</v>
      </c>
      <c r="I27" s="104">
        <f t="shared" ref="I27:I31" si="12">C27-J27</f>
        <v>7968</v>
      </c>
      <c r="J27" s="118">
        <v>10518</v>
      </c>
      <c r="K27" s="402">
        <v>4</v>
      </c>
    </row>
    <row r="28" spans="1:11" ht="18" x14ac:dyDescent="0.25">
      <c r="A28" s="67" t="s">
        <v>29</v>
      </c>
      <c r="B28" s="113">
        <v>6924</v>
      </c>
      <c r="C28" s="114">
        <v>14548</v>
      </c>
      <c r="D28" s="115">
        <v>1672539</v>
      </c>
      <c r="E28" s="104">
        <f t="shared" si="7"/>
        <v>241.55675909878684</v>
      </c>
      <c r="F28" s="105">
        <f t="shared" si="8"/>
        <v>1672539</v>
      </c>
      <c r="G28" s="393">
        <v>4156</v>
      </c>
      <c r="H28" s="341">
        <f t="shared" si="11"/>
        <v>10392</v>
      </c>
      <c r="I28" s="104">
        <f t="shared" si="12"/>
        <v>6652</v>
      </c>
      <c r="J28" s="118">
        <v>7896</v>
      </c>
      <c r="K28" s="402">
        <v>1</v>
      </c>
    </row>
    <row r="29" spans="1:11" ht="18" x14ac:dyDescent="0.25">
      <c r="A29" s="67" t="s">
        <v>30</v>
      </c>
      <c r="B29" s="113">
        <v>5638</v>
      </c>
      <c r="C29" s="114">
        <v>11305</v>
      </c>
      <c r="D29" s="115">
        <v>1295722</v>
      </c>
      <c r="E29" s="104">
        <f t="shared" si="7"/>
        <v>229.81943951755943</v>
      </c>
      <c r="F29" s="105">
        <f t="shared" si="8"/>
        <v>1295722</v>
      </c>
      <c r="G29" s="393">
        <v>3004</v>
      </c>
      <c r="H29" s="341">
        <f t="shared" si="11"/>
        <v>8301</v>
      </c>
      <c r="I29" s="104">
        <f t="shared" si="12"/>
        <v>5142</v>
      </c>
      <c r="J29" s="118">
        <v>6163</v>
      </c>
      <c r="K29" s="402">
        <v>1</v>
      </c>
    </row>
    <row r="30" spans="1:11" ht="18" x14ac:dyDescent="0.25">
      <c r="A30" s="82" t="s">
        <v>31</v>
      </c>
      <c r="B30" s="113">
        <v>5371</v>
      </c>
      <c r="C30" s="120">
        <v>10937</v>
      </c>
      <c r="D30" s="121">
        <v>1278811</v>
      </c>
      <c r="E30" s="104">
        <f t="shared" si="7"/>
        <v>238.09551293986223</v>
      </c>
      <c r="F30" s="105">
        <f t="shared" si="8"/>
        <v>1278811</v>
      </c>
      <c r="G30" s="394">
        <v>2949</v>
      </c>
      <c r="H30" s="341">
        <f t="shared" si="11"/>
        <v>7988</v>
      </c>
      <c r="I30" s="104">
        <f t="shared" si="12"/>
        <v>5088</v>
      </c>
      <c r="J30" s="125">
        <v>5849</v>
      </c>
      <c r="K30" s="404">
        <v>0</v>
      </c>
    </row>
    <row r="31" spans="1:11" ht="18.75" thickBot="1" x14ac:dyDescent="0.3">
      <c r="A31" s="82" t="s">
        <v>32</v>
      </c>
      <c r="B31" s="127">
        <v>1997</v>
      </c>
      <c r="C31" s="120">
        <v>4038</v>
      </c>
      <c r="D31" s="121">
        <v>473000</v>
      </c>
      <c r="E31" s="128">
        <f t="shared" si="7"/>
        <v>236.85528292438659</v>
      </c>
      <c r="F31" s="129">
        <f t="shared" si="8"/>
        <v>473000</v>
      </c>
      <c r="G31" s="395">
        <v>1017</v>
      </c>
      <c r="H31" s="396">
        <f t="shared" si="11"/>
        <v>3021</v>
      </c>
      <c r="I31" s="104">
        <f t="shared" si="12"/>
        <v>1935</v>
      </c>
      <c r="J31" s="125">
        <v>2103</v>
      </c>
      <c r="K31" s="403">
        <v>0</v>
      </c>
    </row>
    <row r="32" spans="1:11" ht="18.75" thickBot="1" x14ac:dyDescent="0.3">
      <c r="A32" s="84" t="s">
        <v>33</v>
      </c>
      <c r="B32" s="131">
        <f>SUM(B19:B31)</f>
        <v>89543</v>
      </c>
      <c r="C32" s="131">
        <f t="shared" ref="C32:E32" si="13">SUM(C19:C31)</f>
        <v>174113</v>
      </c>
      <c r="D32" s="131">
        <f t="shared" si="13"/>
        <v>20246138</v>
      </c>
      <c r="E32" s="134">
        <f t="shared" si="13"/>
        <v>2966.0458926981155</v>
      </c>
      <c r="F32" s="135">
        <f>SUM(F19:F31)</f>
        <v>20246138</v>
      </c>
      <c r="G32" s="135">
        <f t="shared" ref="G32:H32" si="14">SUM(G19:G31)</f>
        <v>46592</v>
      </c>
      <c r="H32" s="135">
        <f t="shared" si="14"/>
        <v>127521</v>
      </c>
      <c r="I32" s="89">
        <f>SUM(I19:I31)</f>
        <v>78631</v>
      </c>
      <c r="J32" s="90">
        <f t="shared" ref="J32:K32" si="15">SUM(J19:J31)</f>
        <v>95482</v>
      </c>
      <c r="K32" s="90">
        <f t="shared" si="15"/>
        <v>18</v>
      </c>
    </row>
    <row r="33" spans="1:11" ht="18.75" thickBot="1" x14ac:dyDescent="0.3">
      <c r="A33" s="95"/>
      <c r="B33" s="137"/>
      <c r="C33" s="137"/>
      <c r="D33" s="137"/>
      <c r="E33" s="81"/>
      <c r="F33" s="137"/>
      <c r="G33" s="137"/>
      <c r="H33" s="137"/>
      <c r="I33" s="81"/>
      <c r="J33" s="81"/>
      <c r="K33" s="81"/>
    </row>
    <row r="34" spans="1:11" ht="18.75" thickBot="1" x14ac:dyDescent="0.3">
      <c r="A34" s="46" t="s">
        <v>34</v>
      </c>
      <c r="B34" s="138"/>
      <c r="C34" s="138"/>
      <c r="D34" s="138"/>
      <c r="E34" s="138"/>
      <c r="F34" s="140"/>
      <c r="G34" s="138"/>
      <c r="H34" s="138"/>
      <c r="I34" s="138"/>
      <c r="J34" s="138"/>
      <c r="K34" s="138"/>
    </row>
    <row r="35" spans="1:11" ht="18" x14ac:dyDescent="0.25">
      <c r="A35" s="67" t="s">
        <v>36</v>
      </c>
      <c r="B35" s="116">
        <v>11507</v>
      </c>
      <c r="C35" s="114">
        <v>21775</v>
      </c>
      <c r="D35" s="117">
        <v>2523118</v>
      </c>
      <c r="E35" s="60">
        <f t="shared" ref="E35:E47" si="16">D35/B35</f>
        <v>219.26809767967325</v>
      </c>
      <c r="F35" s="189">
        <f>D35</f>
        <v>2523118</v>
      </c>
      <c r="G35" s="397">
        <v>6676</v>
      </c>
      <c r="H35" s="161">
        <f>C35-G35</f>
        <v>15099</v>
      </c>
      <c r="I35" s="102">
        <f>C35-J35</f>
        <v>8614</v>
      </c>
      <c r="J35" s="103">
        <v>13161</v>
      </c>
      <c r="K35" s="400">
        <v>4</v>
      </c>
    </row>
    <row r="36" spans="1:11" ht="18" x14ac:dyDescent="0.25">
      <c r="A36" s="67" t="s">
        <v>37</v>
      </c>
      <c r="B36" s="116">
        <v>15595</v>
      </c>
      <c r="C36" s="114">
        <v>31070</v>
      </c>
      <c r="D36" s="117">
        <v>3553438</v>
      </c>
      <c r="E36" s="141">
        <f t="shared" si="16"/>
        <v>227.85751843539597</v>
      </c>
      <c r="F36" s="117">
        <f t="shared" ref="F36:F46" si="17">D36</f>
        <v>3553438</v>
      </c>
      <c r="G36" s="302">
        <v>9968</v>
      </c>
      <c r="H36" s="163">
        <f t="shared" ref="H36:H44" si="18">C36-G36</f>
        <v>21102</v>
      </c>
      <c r="I36" s="104">
        <f t="shared" ref="I36:I44" si="19">C36-J36</f>
        <v>12544</v>
      </c>
      <c r="J36" s="118">
        <v>18526</v>
      </c>
      <c r="K36" s="402">
        <v>0</v>
      </c>
    </row>
    <row r="37" spans="1:11" ht="18" x14ac:dyDescent="0.25">
      <c r="A37" s="67" t="s">
        <v>38</v>
      </c>
      <c r="B37" s="116">
        <v>5408</v>
      </c>
      <c r="C37" s="114">
        <v>10915</v>
      </c>
      <c r="D37" s="117">
        <v>1272530</v>
      </c>
      <c r="E37" s="141">
        <f t="shared" si="16"/>
        <v>235.30510355029585</v>
      </c>
      <c r="F37" s="117">
        <f t="shared" si="17"/>
        <v>1272530</v>
      </c>
      <c r="G37" s="302">
        <v>3621</v>
      </c>
      <c r="H37" s="163">
        <f t="shared" si="18"/>
        <v>7294</v>
      </c>
      <c r="I37" s="104">
        <f t="shared" si="19"/>
        <v>4574</v>
      </c>
      <c r="J37" s="118">
        <v>6341</v>
      </c>
      <c r="K37" s="402">
        <v>1</v>
      </c>
    </row>
    <row r="38" spans="1:11" ht="18" x14ac:dyDescent="0.25">
      <c r="A38" s="67" t="s">
        <v>39</v>
      </c>
      <c r="B38" s="116">
        <v>8375</v>
      </c>
      <c r="C38" s="114">
        <v>17056</v>
      </c>
      <c r="D38" s="117">
        <v>1955055</v>
      </c>
      <c r="E38" s="141">
        <f t="shared" si="16"/>
        <v>233.43940298507462</v>
      </c>
      <c r="F38" s="117">
        <f t="shared" si="17"/>
        <v>1955055</v>
      </c>
      <c r="G38" s="302">
        <v>4706</v>
      </c>
      <c r="H38" s="163">
        <f t="shared" si="18"/>
        <v>12350</v>
      </c>
      <c r="I38" s="104">
        <f t="shared" si="19"/>
        <v>7840</v>
      </c>
      <c r="J38" s="118">
        <v>9216</v>
      </c>
      <c r="K38" s="402">
        <v>4</v>
      </c>
    </row>
    <row r="39" spans="1:11" ht="18" x14ac:dyDescent="0.25">
      <c r="A39" s="67" t="s">
        <v>40</v>
      </c>
      <c r="B39" s="116">
        <v>5756</v>
      </c>
      <c r="C39" s="114">
        <v>11288</v>
      </c>
      <c r="D39" s="117">
        <v>1294106</v>
      </c>
      <c r="E39" s="141">
        <f t="shared" si="16"/>
        <v>224.82731063238359</v>
      </c>
      <c r="F39" s="117">
        <f t="shared" si="17"/>
        <v>1294106</v>
      </c>
      <c r="G39" s="302">
        <v>3479</v>
      </c>
      <c r="H39" s="163">
        <f t="shared" si="18"/>
        <v>7809</v>
      </c>
      <c r="I39" s="104">
        <f t="shared" si="19"/>
        <v>4754</v>
      </c>
      <c r="J39" s="118">
        <v>6534</v>
      </c>
      <c r="K39" s="402">
        <v>1</v>
      </c>
    </row>
    <row r="40" spans="1:11" ht="18" x14ac:dyDescent="0.25">
      <c r="A40" s="67" t="s">
        <v>41</v>
      </c>
      <c r="B40" s="116">
        <v>7466</v>
      </c>
      <c r="C40" s="114">
        <v>15480</v>
      </c>
      <c r="D40" s="117">
        <v>1769600</v>
      </c>
      <c r="E40" s="141">
        <f t="shared" si="16"/>
        <v>237.0211626038039</v>
      </c>
      <c r="F40" s="117">
        <f t="shared" si="17"/>
        <v>1769600</v>
      </c>
      <c r="G40" s="302">
        <v>4278</v>
      </c>
      <c r="H40" s="163">
        <f t="shared" si="18"/>
        <v>11202</v>
      </c>
      <c r="I40" s="104">
        <f t="shared" si="19"/>
        <v>7172</v>
      </c>
      <c r="J40" s="118">
        <v>8308</v>
      </c>
      <c r="K40" s="402">
        <v>1</v>
      </c>
    </row>
    <row r="41" spans="1:11" ht="18" x14ac:dyDescent="0.25">
      <c r="A41" s="67" t="s">
        <v>42</v>
      </c>
      <c r="B41" s="116">
        <v>10042</v>
      </c>
      <c r="C41" s="114">
        <v>20597</v>
      </c>
      <c r="D41" s="117">
        <v>2348100</v>
      </c>
      <c r="E41" s="141">
        <f t="shared" si="16"/>
        <v>233.82792272455686</v>
      </c>
      <c r="F41" s="112">
        <f>D41</f>
        <v>2348100</v>
      </c>
      <c r="G41" s="302">
        <v>6294</v>
      </c>
      <c r="H41" s="163">
        <f t="shared" si="18"/>
        <v>14303</v>
      </c>
      <c r="I41" s="104">
        <f t="shared" si="19"/>
        <v>8910</v>
      </c>
      <c r="J41" s="118">
        <v>11687</v>
      </c>
      <c r="K41" s="402">
        <v>4</v>
      </c>
    </row>
    <row r="42" spans="1:11" ht="18" x14ac:dyDescent="0.25">
      <c r="A42" s="67" t="s">
        <v>43</v>
      </c>
      <c r="B42" s="116">
        <v>6925</v>
      </c>
      <c r="C42" s="114">
        <v>13697</v>
      </c>
      <c r="D42" s="117">
        <v>1567356</v>
      </c>
      <c r="E42" s="141">
        <f t="shared" si="16"/>
        <v>226.33299638989169</v>
      </c>
      <c r="F42" s="117">
        <f t="shared" si="17"/>
        <v>1567356</v>
      </c>
      <c r="G42" s="302">
        <v>4224</v>
      </c>
      <c r="H42" s="163">
        <f t="shared" si="18"/>
        <v>9473</v>
      </c>
      <c r="I42" s="104">
        <f t="shared" si="19"/>
        <v>5804</v>
      </c>
      <c r="J42" s="118">
        <v>7893</v>
      </c>
      <c r="K42" s="402">
        <v>1</v>
      </c>
    </row>
    <row r="43" spans="1:11" ht="18" x14ac:dyDescent="0.25">
      <c r="A43" s="67" t="s">
        <v>44</v>
      </c>
      <c r="B43" s="116">
        <v>5245</v>
      </c>
      <c r="C43" s="114">
        <v>10084</v>
      </c>
      <c r="D43" s="117">
        <v>1155415</v>
      </c>
      <c r="E43" s="141">
        <f t="shared" si="16"/>
        <v>220.28884652049572</v>
      </c>
      <c r="F43" s="117">
        <f t="shared" si="17"/>
        <v>1155415</v>
      </c>
      <c r="G43" s="302">
        <v>3120</v>
      </c>
      <c r="H43" s="163">
        <f t="shared" si="18"/>
        <v>6964</v>
      </c>
      <c r="I43" s="104">
        <f t="shared" si="19"/>
        <v>3959</v>
      </c>
      <c r="J43" s="118">
        <v>6125</v>
      </c>
      <c r="K43" s="402">
        <v>0</v>
      </c>
    </row>
    <row r="44" spans="1:11" ht="18" x14ac:dyDescent="0.25">
      <c r="A44" s="67" t="s">
        <v>45</v>
      </c>
      <c r="B44" s="116">
        <v>7771</v>
      </c>
      <c r="C44" s="114">
        <v>15747</v>
      </c>
      <c r="D44" s="117">
        <v>1806426</v>
      </c>
      <c r="E44" s="141">
        <f t="shared" si="16"/>
        <v>232.45734139750354</v>
      </c>
      <c r="F44" s="117">
        <f t="shared" si="17"/>
        <v>1806426</v>
      </c>
      <c r="G44" s="302">
        <v>4930</v>
      </c>
      <c r="H44" s="163">
        <f t="shared" si="18"/>
        <v>10817</v>
      </c>
      <c r="I44" s="104">
        <f t="shared" si="19"/>
        <v>6869</v>
      </c>
      <c r="J44" s="118">
        <v>8878</v>
      </c>
      <c r="K44" s="402">
        <v>2</v>
      </c>
    </row>
    <row r="45" spans="1:11" ht="18" x14ac:dyDescent="0.25">
      <c r="A45" s="82" t="s">
        <v>46</v>
      </c>
      <c r="B45" s="116">
        <v>6854</v>
      </c>
      <c r="C45" s="114">
        <v>13497</v>
      </c>
      <c r="D45" s="117">
        <v>1563717</v>
      </c>
      <c r="E45" s="141">
        <f t="shared" si="16"/>
        <v>228.14662970528158</v>
      </c>
      <c r="F45" s="117">
        <f t="shared" si="17"/>
        <v>1563717</v>
      </c>
      <c r="G45" s="329">
        <v>3918</v>
      </c>
      <c r="H45" s="163">
        <f t="shared" ref="H45:H46" si="20">C45-G45</f>
        <v>9579</v>
      </c>
      <c r="I45" s="104">
        <f t="shared" ref="I45:I46" si="21">C45-J45</f>
        <v>5940</v>
      </c>
      <c r="J45" s="125">
        <v>7557</v>
      </c>
      <c r="K45" s="404">
        <v>4</v>
      </c>
    </row>
    <row r="46" spans="1:11" ht="18.75" thickBot="1" x14ac:dyDescent="0.3">
      <c r="A46" s="82" t="s">
        <v>47</v>
      </c>
      <c r="B46" s="142">
        <v>4747</v>
      </c>
      <c r="C46" s="143">
        <v>9165</v>
      </c>
      <c r="D46" s="144">
        <v>1043991</v>
      </c>
      <c r="E46" s="145">
        <f t="shared" si="16"/>
        <v>219.92647988203075</v>
      </c>
      <c r="F46" s="144">
        <f t="shared" si="17"/>
        <v>1043991</v>
      </c>
      <c r="G46" s="398">
        <v>2498</v>
      </c>
      <c r="H46" s="164">
        <f t="shared" si="20"/>
        <v>6667</v>
      </c>
      <c r="I46" s="128">
        <f t="shared" si="21"/>
        <v>4024</v>
      </c>
      <c r="J46" s="347">
        <v>5141</v>
      </c>
      <c r="K46" s="403">
        <v>0</v>
      </c>
    </row>
    <row r="47" spans="1:11" ht="18.75" thickBot="1" x14ac:dyDescent="0.3">
      <c r="A47" s="84" t="s">
        <v>48</v>
      </c>
      <c r="B47" s="131">
        <f>SUM(B35:B46)</f>
        <v>95691</v>
      </c>
      <c r="C47" s="131">
        <f t="shared" ref="C47:D47" si="22">SUM(C35:C46)</f>
        <v>190371</v>
      </c>
      <c r="D47" s="131">
        <f t="shared" si="22"/>
        <v>21852852</v>
      </c>
      <c r="E47" s="134">
        <f t="shared" si="16"/>
        <v>228.36893751763489</v>
      </c>
      <c r="F47" s="135">
        <f>SUM(F35:F46)</f>
        <v>21852852</v>
      </c>
      <c r="G47" s="135">
        <f>SUM(G35:G46)</f>
        <v>57712</v>
      </c>
      <c r="H47" s="135">
        <f t="shared" ref="H47" si="23">SUM(H35:H46)</f>
        <v>132659</v>
      </c>
      <c r="I47" s="89">
        <f>SUM(I35:I46)</f>
        <v>81004</v>
      </c>
      <c r="J47" s="90">
        <f t="shared" ref="J47:K47" si="24">SUM(J35:J46)</f>
        <v>109367</v>
      </c>
      <c r="K47" s="90">
        <f t="shared" si="24"/>
        <v>22</v>
      </c>
    </row>
    <row r="48" spans="1:11" ht="18.75" thickBot="1" x14ac:dyDescent="0.3">
      <c r="A48" s="146"/>
      <c r="B48" s="147"/>
      <c r="C48" s="147"/>
      <c r="D48" s="147"/>
      <c r="E48" s="148"/>
      <c r="F48" s="147"/>
      <c r="G48" s="137"/>
      <c r="H48" s="137"/>
      <c r="I48" s="81"/>
      <c r="J48" s="81"/>
      <c r="K48" s="81"/>
    </row>
    <row r="49" spans="1:11" ht="18.75" thickBot="1" x14ac:dyDescent="0.3">
      <c r="A49" s="46" t="s">
        <v>49</v>
      </c>
      <c r="B49" s="138"/>
      <c r="C49" s="138"/>
      <c r="D49" s="150"/>
      <c r="E49" s="138"/>
      <c r="F49" s="140"/>
      <c r="G49" s="138"/>
      <c r="H49" s="138"/>
      <c r="I49" s="138"/>
      <c r="J49" s="138"/>
      <c r="K49" s="138"/>
    </row>
    <row r="50" spans="1:11" ht="18" x14ac:dyDescent="0.25">
      <c r="A50" s="54" t="s">
        <v>50</v>
      </c>
      <c r="B50" s="151">
        <v>5511</v>
      </c>
      <c r="C50" s="152">
        <v>10728</v>
      </c>
      <c r="D50" s="397">
        <v>1240636</v>
      </c>
      <c r="E50" s="60">
        <f t="shared" ref="E50:E57" si="25">D50/B50</f>
        <v>225.1199419343132</v>
      </c>
      <c r="F50" s="161">
        <f>D50</f>
        <v>1240636</v>
      </c>
      <c r="G50" s="397">
        <v>3170</v>
      </c>
      <c r="H50" s="161">
        <f>C50-G50</f>
        <v>7558</v>
      </c>
      <c r="I50" s="102">
        <f>C50-J50</f>
        <v>4596</v>
      </c>
      <c r="J50" s="103">
        <v>6132</v>
      </c>
      <c r="K50" s="400">
        <v>0</v>
      </c>
    </row>
    <row r="51" spans="1:11" ht="18" x14ac:dyDescent="0.25">
      <c r="A51" s="67" t="s">
        <v>51</v>
      </c>
      <c r="B51" s="116">
        <v>8061</v>
      </c>
      <c r="C51" s="155">
        <v>16854</v>
      </c>
      <c r="D51" s="302">
        <v>1953188</v>
      </c>
      <c r="E51" s="141">
        <f t="shared" si="25"/>
        <v>242.30095521647439</v>
      </c>
      <c r="F51" s="162">
        <f t="shared" ref="F51:F56" si="26">D51</f>
        <v>1953188</v>
      </c>
      <c r="G51" s="303">
        <v>4957</v>
      </c>
      <c r="H51" s="162">
        <f t="shared" ref="H51:H56" si="27">C51-G51</f>
        <v>11897</v>
      </c>
      <c r="I51" s="104">
        <f t="shared" ref="I51:I56" si="28">C51-J51</f>
        <v>7710</v>
      </c>
      <c r="J51" s="118">
        <v>9144</v>
      </c>
      <c r="K51" s="402">
        <v>2</v>
      </c>
    </row>
    <row r="52" spans="1:11" ht="18" x14ac:dyDescent="0.25">
      <c r="A52" s="67" t="s">
        <v>122</v>
      </c>
      <c r="B52" s="116">
        <v>22976</v>
      </c>
      <c r="C52" s="155">
        <v>43448</v>
      </c>
      <c r="D52" s="302">
        <v>4998008</v>
      </c>
      <c r="E52" s="141">
        <f t="shared" si="25"/>
        <v>217.53168523676879</v>
      </c>
      <c r="F52" s="162">
        <f t="shared" si="26"/>
        <v>4998008</v>
      </c>
      <c r="G52" s="303">
        <v>12465</v>
      </c>
      <c r="H52" s="162">
        <f t="shared" si="27"/>
        <v>30983</v>
      </c>
      <c r="I52" s="104">
        <f t="shared" si="28"/>
        <v>18008</v>
      </c>
      <c r="J52" s="118">
        <v>25440</v>
      </c>
      <c r="K52" s="402">
        <v>10</v>
      </c>
    </row>
    <row r="53" spans="1:11" ht="18" x14ac:dyDescent="0.25">
      <c r="A53" s="67" t="s">
        <v>53</v>
      </c>
      <c r="B53" s="116">
        <v>7793</v>
      </c>
      <c r="C53" s="155">
        <v>15340</v>
      </c>
      <c r="D53" s="302">
        <v>1750016</v>
      </c>
      <c r="E53" s="141">
        <f t="shared" si="25"/>
        <v>224.56255614012576</v>
      </c>
      <c r="F53" s="162">
        <f t="shared" si="26"/>
        <v>1750016</v>
      </c>
      <c r="G53" s="303">
        <v>4312</v>
      </c>
      <c r="H53" s="162">
        <f t="shared" si="27"/>
        <v>11028</v>
      </c>
      <c r="I53" s="104">
        <f t="shared" si="28"/>
        <v>6742</v>
      </c>
      <c r="J53" s="118">
        <v>8598</v>
      </c>
      <c r="K53" s="402">
        <v>3</v>
      </c>
    </row>
    <row r="54" spans="1:11" ht="18" x14ac:dyDescent="0.25">
      <c r="A54" s="67" t="s">
        <v>54</v>
      </c>
      <c r="B54" s="116">
        <v>5830</v>
      </c>
      <c r="C54" s="155">
        <v>11151</v>
      </c>
      <c r="D54" s="302">
        <v>1315145</v>
      </c>
      <c r="E54" s="141">
        <f t="shared" si="25"/>
        <v>225.58233276157804</v>
      </c>
      <c r="F54" s="162">
        <f t="shared" si="26"/>
        <v>1315145</v>
      </c>
      <c r="G54" s="303">
        <v>3176</v>
      </c>
      <c r="H54" s="162">
        <f t="shared" si="27"/>
        <v>7975</v>
      </c>
      <c r="I54" s="104">
        <f t="shared" si="28"/>
        <v>5125</v>
      </c>
      <c r="J54" s="118">
        <v>6026</v>
      </c>
      <c r="K54" s="402">
        <v>1</v>
      </c>
    </row>
    <row r="55" spans="1:11" ht="18" x14ac:dyDescent="0.25">
      <c r="A55" s="67" t="s">
        <v>55</v>
      </c>
      <c r="B55" s="116">
        <v>5633</v>
      </c>
      <c r="C55" s="155">
        <v>11002</v>
      </c>
      <c r="D55" s="302">
        <v>1269839</v>
      </c>
      <c r="E55" s="141">
        <f t="shared" si="25"/>
        <v>225.42854606781466</v>
      </c>
      <c r="F55" s="162">
        <f t="shared" si="26"/>
        <v>1269839</v>
      </c>
      <c r="G55" s="303">
        <v>3032</v>
      </c>
      <c r="H55" s="162">
        <f t="shared" si="27"/>
        <v>7970</v>
      </c>
      <c r="I55" s="104">
        <f t="shared" si="28"/>
        <v>4802</v>
      </c>
      <c r="J55" s="118">
        <v>6200</v>
      </c>
      <c r="K55" s="402">
        <v>1</v>
      </c>
    </row>
    <row r="56" spans="1:11" ht="18.75" thickBot="1" x14ac:dyDescent="0.3">
      <c r="A56" s="67" t="s">
        <v>56</v>
      </c>
      <c r="B56" s="157">
        <v>8310</v>
      </c>
      <c r="C56" s="158">
        <v>15747</v>
      </c>
      <c r="D56" s="398">
        <v>1810845</v>
      </c>
      <c r="E56" s="145">
        <f t="shared" si="25"/>
        <v>217.9115523465704</v>
      </c>
      <c r="F56" s="165">
        <f t="shared" si="26"/>
        <v>1810845</v>
      </c>
      <c r="G56" s="399">
        <v>3935</v>
      </c>
      <c r="H56" s="165">
        <f t="shared" si="27"/>
        <v>11812</v>
      </c>
      <c r="I56" s="128">
        <f t="shared" si="28"/>
        <v>7034</v>
      </c>
      <c r="J56" s="347">
        <v>8713</v>
      </c>
      <c r="K56" s="403">
        <v>1</v>
      </c>
    </row>
    <row r="57" spans="1:11" ht="18.75" thickBot="1" x14ac:dyDescent="0.3">
      <c r="A57" s="84" t="s">
        <v>48</v>
      </c>
      <c r="B57" s="131">
        <f>SUM(B50:B56)</f>
        <v>64114</v>
      </c>
      <c r="C57" s="131">
        <f t="shared" ref="C57:D57" si="29">SUM(C50:C56)</f>
        <v>124270</v>
      </c>
      <c r="D57" s="131">
        <f t="shared" si="29"/>
        <v>14337677</v>
      </c>
      <c r="E57" s="308">
        <f t="shared" si="25"/>
        <v>223.62786598870761</v>
      </c>
      <c r="F57" s="132">
        <f>SUM(F50:F56)</f>
        <v>14337677</v>
      </c>
      <c r="G57" s="132">
        <f>SUM(G50:G56)</f>
        <v>35047</v>
      </c>
      <c r="H57" s="132">
        <f t="shared" ref="H57:K57" si="30">SUM(H50:H56)</f>
        <v>89223</v>
      </c>
      <c r="I57" s="132">
        <f t="shared" si="30"/>
        <v>54017</v>
      </c>
      <c r="J57" s="132">
        <f t="shared" si="30"/>
        <v>70253</v>
      </c>
      <c r="K57" s="132">
        <f t="shared" si="30"/>
        <v>18</v>
      </c>
    </row>
    <row r="58" spans="1:11" ht="18.75" thickBot="1" x14ac:dyDescent="0.3">
      <c r="A58" s="146"/>
      <c r="B58" s="147"/>
      <c r="C58" s="147"/>
      <c r="D58" s="147"/>
      <c r="E58" s="148"/>
      <c r="F58" s="147"/>
      <c r="G58" s="137"/>
      <c r="H58" s="137"/>
      <c r="I58" s="81"/>
      <c r="J58" s="81"/>
      <c r="K58" s="81"/>
    </row>
    <row r="59" spans="1:11" ht="18.75" thickBot="1" x14ac:dyDescent="0.3">
      <c r="A59" s="46" t="s">
        <v>57</v>
      </c>
      <c r="B59" s="138"/>
      <c r="C59" s="138"/>
      <c r="D59" s="138"/>
      <c r="E59" s="138"/>
      <c r="F59" s="140"/>
      <c r="G59" s="138"/>
      <c r="H59" s="138"/>
      <c r="I59" s="138"/>
      <c r="J59" s="138"/>
      <c r="K59" s="138"/>
    </row>
    <row r="60" spans="1:11" ht="18" x14ac:dyDescent="0.25">
      <c r="A60" s="54" t="s">
        <v>58</v>
      </c>
      <c r="B60" s="151">
        <v>9305</v>
      </c>
      <c r="C60" s="161">
        <v>18788</v>
      </c>
      <c r="D60" s="151">
        <v>2143352</v>
      </c>
      <c r="E60" s="71">
        <f t="shared" ref="E60:E67" si="31">D60/B60</f>
        <v>230.34411606663085</v>
      </c>
      <c r="F60" s="162">
        <f>D60</f>
        <v>2143352</v>
      </c>
      <c r="G60" s="154">
        <v>5634</v>
      </c>
      <c r="H60" s="154">
        <f>C60-G60</f>
        <v>13154</v>
      </c>
      <c r="I60" s="102">
        <f>C60-J60</f>
        <v>8107</v>
      </c>
      <c r="J60" s="103">
        <v>10681</v>
      </c>
      <c r="K60" s="400">
        <v>2</v>
      </c>
    </row>
    <row r="61" spans="1:11" ht="18" x14ac:dyDescent="0.25">
      <c r="A61" s="67" t="s">
        <v>59</v>
      </c>
      <c r="B61" s="116">
        <v>9720</v>
      </c>
      <c r="C61" s="163">
        <v>19126</v>
      </c>
      <c r="D61" s="116">
        <v>2182457</v>
      </c>
      <c r="E61" s="141">
        <f t="shared" si="31"/>
        <v>224.53261316872428</v>
      </c>
      <c r="F61" s="162">
        <f t="shared" ref="F61:F66" si="32">D61</f>
        <v>2182457</v>
      </c>
      <c r="G61" s="154">
        <v>6135</v>
      </c>
      <c r="H61" s="154">
        <f t="shared" ref="H61:H66" si="33">C61-G61</f>
        <v>12991</v>
      </c>
      <c r="I61" s="104">
        <f t="shared" ref="I61:I66" si="34">C61-J61</f>
        <v>7822</v>
      </c>
      <c r="J61" s="118">
        <v>11304</v>
      </c>
      <c r="K61" s="402">
        <v>3</v>
      </c>
    </row>
    <row r="62" spans="1:11" ht="18" x14ac:dyDescent="0.25">
      <c r="A62" s="67" t="s">
        <v>60</v>
      </c>
      <c r="B62" s="116">
        <v>11743</v>
      </c>
      <c r="C62" s="163">
        <v>22479</v>
      </c>
      <c r="D62" s="116">
        <v>2570978</v>
      </c>
      <c r="E62" s="141">
        <f t="shared" si="31"/>
        <v>218.93706889210594</v>
      </c>
      <c r="F62" s="162">
        <f t="shared" si="32"/>
        <v>2570978</v>
      </c>
      <c r="G62" s="154">
        <v>7397</v>
      </c>
      <c r="H62" s="154">
        <f t="shared" si="33"/>
        <v>15082</v>
      </c>
      <c r="I62" s="104">
        <f t="shared" si="34"/>
        <v>8691</v>
      </c>
      <c r="J62" s="118">
        <v>13788</v>
      </c>
      <c r="K62" s="402">
        <v>5</v>
      </c>
    </row>
    <row r="63" spans="1:11" ht="18" x14ac:dyDescent="0.25">
      <c r="A63" s="67" t="s">
        <v>61</v>
      </c>
      <c r="B63" s="116">
        <v>5278</v>
      </c>
      <c r="C63" s="163">
        <v>11104</v>
      </c>
      <c r="D63" s="116">
        <v>1296406</v>
      </c>
      <c r="E63" s="141">
        <f t="shared" si="31"/>
        <v>245.62447896930655</v>
      </c>
      <c r="F63" s="162">
        <f t="shared" si="32"/>
        <v>1296406</v>
      </c>
      <c r="G63" s="154">
        <v>3463</v>
      </c>
      <c r="H63" s="154">
        <f t="shared" si="33"/>
        <v>7641</v>
      </c>
      <c r="I63" s="104">
        <f t="shared" si="34"/>
        <v>4667</v>
      </c>
      <c r="J63" s="118">
        <v>6437</v>
      </c>
      <c r="K63" s="402">
        <v>1</v>
      </c>
    </row>
    <row r="64" spans="1:11" ht="18" x14ac:dyDescent="0.25">
      <c r="A64" s="67" t="s">
        <v>62</v>
      </c>
      <c r="B64" s="116">
        <v>3911</v>
      </c>
      <c r="C64" s="163">
        <v>7632</v>
      </c>
      <c r="D64" s="116">
        <v>876388</v>
      </c>
      <c r="E64" s="141">
        <f t="shared" si="31"/>
        <v>224.08284326259269</v>
      </c>
      <c r="F64" s="162">
        <f t="shared" si="32"/>
        <v>876388</v>
      </c>
      <c r="G64" s="154">
        <v>2206</v>
      </c>
      <c r="H64" s="154">
        <f t="shared" si="33"/>
        <v>5426</v>
      </c>
      <c r="I64" s="104">
        <f t="shared" si="34"/>
        <v>3343</v>
      </c>
      <c r="J64" s="118">
        <v>4289</v>
      </c>
      <c r="K64" s="402">
        <v>6</v>
      </c>
    </row>
    <row r="65" spans="1:11" ht="18" x14ac:dyDescent="0.25">
      <c r="A65" s="67" t="s">
        <v>63</v>
      </c>
      <c r="B65" s="116">
        <v>9771</v>
      </c>
      <c r="C65" s="163">
        <v>19159</v>
      </c>
      <c r="D65" s="116">
        <v>2187495</v>
      </c>
      <c r="E65" s="141">
        <f t="shared" si="31"/>
        <v>223.87626650291679</v>
      </c>
      <c r="F65" s="162">
        <f t="shared" si="32"/>
        <v>2187495</v>
      </c>
      <c r="G65" s="154">
        <v>5599</v>
      </c>
      <c r="H65" s="154">
        <f t="shared" si="33"/>
        <v>13560</v>
      </c>
      <c r="I65" s="104">
        <f t="shared" si="34"/>
        <v>8214</v>
      </c>
      <c r="J65" s="118">
        <v>10945</v>
      </c>
      <c r="K65" s="402">
        <v>1</v>
      </c>
    </row>
    <row r="66" spans="1:11" ht="18.75" thickBot="1" x14ac:dyDescent="0.3">
      <c r="A66" s="67" t="s">
        <v>64</v>
      </c>
      <c r="B66" s="157">
        <v>9150</v>
      </c>
      <c r="C66" s="164">
        <v>17661</v>
      </c>
      <c r="D66" s="157">
        <v>2045924</v>
      </c>
      <c r="E66" s="145">
        <f t="shared" si="31"/>
        <v>223.59825136612022</v>
      </c>
      <c r="F66" s="165">
        <f t="shared" si="32"/>
        <v>2045924</v>
      </c>
      <c r="G66" s="167">
        <v>5479</v>
      </c>
      <c r="H66" s="167">
        <f t="shared" si="33"/>
        <v>12182</v>
      </c>
      <c r="I66" s="124">
        <f t="shared" si="34"/>
        <v>7405</v>
      </c>
      <c r="J66" s="125">
        <v>10256</v>
      </c>
      <c r="K66" s="403">
        <v>5</v>
      </c>
    </row>
    <row r="67" spans="1:11" ht="18.75" thickBot="1" x14ac:dyDescent="0.3">
      <c r="A67" s="84" t="s">
        <v>48</v>
      </c>
      <c r="B67" s="131">
        <f>SUM(B60:B66)</f>
        <v>58878</v>
      </c>
      <c r="C67" s="131">
        <f t="shared" ref="C67:D67" si="35">SUM(C60:C66)</f>
        <v>115949</v>
      </c>
      <c r="D67" s="131">
        <f t="shared" si="35"/>
        <v>13303000</v>
      </c>
      <c r="E67" s="88">
        <f t="shared" si="31"/>
        <v>225.94177791365195</v>
      </c>
      <c r="F67" s="132">
        <f>SUM(F60:F66)</f>
        <v>13303000</v>
      </c>
      <c r="G67" s="132">
        <f t="shared" ref="G67:K67" si="36">SUM(G60:G66)</f>
        <v>35913</v>
      </c>
      <c r="H67" s="132">
        <f t="shared" si="36"/>
        <v>80036</v>
      </c>
      <c r="I67" s="132">
        <f t="shared" si="36"/>
        <v>48249</v>
      </c>
      <c r="J67" s="132">
        <f t="shared" si="36"/>
        <v>67700</v>
      </c>
      <c r="K67" s="132">
        <f t="shared" si="36"/>
        <v>23</v>
      </c>
    </row>
    <row r="68" spans="1:11" ht="18.75" thickBot="1" x14ac:dyDescent="0.3">
      <c r="A68" s="146"/>
      <c r="B68" s="147"/>
      <c r="C68" s="147"/>
      <c r="D68" s="147"/>
      <c r="E68" s="148"/>
      <c r="F68" s="147"/>
      <c r="G68" s="137"/>
      <c r="H68" s="137"/>
      <c r="I68" s="81"/>
      <c r="J68" s="81"/>
      <c r="K68" s="81"/>
    </row>
    <row r="69" spans="1:11" ht="18.75" thickBot="1" x14ac:dyDescent="0.3">
      <c r="A69" s="46" t="s">
        <v>65</v>
      </c>
      <c r="B69" s="138"/>
      <c r="C69" s="138"/>
      <c r="D69" s="138"/>
      <c r="E69" s="138"/>
      <c r="F69" s="140"/>
      <c r="G69" s="138"/>
      <c r="H69" s="138"/>
      <c r="I69" s="138"/>
      <c r="J69" s="138"/>
      <c r="K69" s="138"/>
    </row>
    <row r="70" spans="1:11" ht="18" x14ac:dyDescent="0.25">
      <c r="A70" s="54" t="s">
        <v>66</v>
      </c>
      <c r="B70" s="151">
        <v>4105</v>
      </c>
      <c r="C70" s="161">
        <v>8267</v>
      </c>
      <c r="D70" s="151">
        <v>949427</v>
      </c>
      <c r="E70" s="153">
        <f t="shared" ref="E70:E76" si="37">D70/B70</f>
        <v>231.28550548112059</v>
      </c>
      <c r="F70" s="154">
        <f>D70</f>
        <v>949427</v>
      </c>
      <c r="G70" s="397">
        <v>2343</v>
      </c>
      <c r="H70" s="161">
        <f>C70-G70</f>
        <v>5924</v>
      </c>
      <c r="I70" s="102">
        <f>C70-J70</f>
        <v>3578</v>
      </c>
      <c r="J70" s="103">
        <v>4689</v>
      </c>
      <c r="K70" s="400">
        <v>1</v>
      </c>
    </row>
    <row r="71" spans="1:11" ht="18" x14ac:dyDescent="0.25">
      <c r="A71" s="67" t="s">
        <v>67</v>
      </c>
      <c r="B71" s="116">
        <v>7607</v>
      </c>
      <c r="C71" s="163">
        <v>14089</v>
      </c>
      <c r="D71" s="116">
        <v>1610536</v>
      </c>
      <c r="E71" s="153">
        <f t="shared" si="37"/>
        <v>211.71762850006573</v>
      </c>
      <c r="F71" s="154">
        <f t="shared" ref="F71:F76" si="38">D71</f>
        <v>1610536</v>
      </c>
      <c r="G71" s="303">
        <v>3774</v>
      </c>
      <c r="H71" s="162">
        <f t="shared" ref="H71:H75" si="39">C71-G71</f>
        <v>10315</v>
      </c>
      <c r="I71" s="104">
        <f t="shared" ref="I71:I75" si="40">C71-J71</f>
        <v>6178</v>
      </c>
      <c r="J71" s="118">
        <v>7911</v>
      </c>
      <c r="K71" s="402">
        <v>0</v>
      </c>
    </row>
    <row r="72" spans="1:11" ht="18" x14ac:dyDescent="0.25">
      <c r="A72" s="67" t="s">
        <v>65</v>
      </c>
      <c r="B72" s="116">
        <v>7999</v>
      </c>
      <c r="C72" s="163">
        <v>15844</v>
      </c>
      <c r="D72" s="116">
        <v>1819941</v>
      </c>
      <c r="E72" s="153">
        <f t="shared" si="37"/>
        <v>227.52106513314163</v>
      </c>
      <c r="F72" s="154">
        <f t="shared" si="38"/>
        <v>1819941</v>
      </c>
      <c r="G72" s="303">
        <v>4640</v>
      </c>
      <c r="H72" s="162">
        <f t="shared" si="39"/>
        <v>11204</v>
      </c>
      <c r="I72" s="104">
        <f t="shared" si="40"/>
        <v>6940</v>
      </c>
      <c r="J72" s="118">
        <v>8904</v>
      </c>
      <c r="K72" s="402">
        <v>0</v>
      </c>
    </row>
    <row r="73" spans="1:11" ht="18" x14ac:dyDescent="0.25">
      <c r="A73" s="67" t="s">
        <v>68</v>
      </c>
      <c r="B73" s="116">
        <v>4299</v>
      </c>
      <c r="C73" s="163">
        <v>8240</v>
      </c>
      <c r="D73" s="116">
        <v>954048</v>
      </c>
      <c r="E73" s="153">
        <f t="shared" si="37"/>
        <v>221.92323796231682</v>
      </c>
      <c r="F73" s="154">
        <f t="shared" si="38"/>
        <v>954048</v>
      </c>
      <c r="G73" s="303">
        <v>2123</v>
      </c>
      <c r="H73" s="162">
        <f t="shared" si="39"/>
        <v>6117</v>
      </c>
      <c r="I73" s="104">
        <f t="shared" si="40"/>
        <v>3835</v>
      </c>
      <c r="J73" s="118">
        <v>4405</v>
      </c>
      <c r="K73" s="402">
        <v>0</v>
      </c>
    </row>
    <row r="74" spans="1:11" ht="18" x14ac:dyDescent="0.25">
      <c r="A74" s="67" t="s">
        <v>69</v>
      </c>
      <c r="B74" s="116">
        <v>6598</v>
      </c>
      <c r="C74" s="163">
        <v>12953</v>
      </c>
      <c r="D74" s="116">
        <v>1494200</v>
      </c>
      <c r="E74" s="153">
        <f t="shared" si="37"/>
        <v>226.46256441345864</v>
      </c>
      <c r="F74" s="154">
        <f t="shared" si="38"/>
        <v>1494200</v>
      </c>
      <c r="G74" s="303">
        <v>3665</v>
      </c>
      <c r="H74" s="162">
        <f t="shared" si="39"/>
        <v>9288</v>
      </c>
      <c r="I74" s="104">
        <f t="shared" si="40"/>
        <v>5769</v>
      </c>
      <c r="J74" s="118">
        <v>7184</v>
      </c>
      <c r="K74" s="402">
        <v>2</v>
      </c>
    </row>
    <row r="75" spans="1:11" ht="18.75" thickBot="1" x14ac:dyDescent="0.3">
      <c r="A75" s="72" t="s">
        <v>70</v>
      </c>
      <c r="B75" s="157">
        <v>4436</v>
      </c>
      <c r="C75" s="164">
        <v>8848</v>
      </c>
      <c r="D75" s="157">
        <v>1022698</v>
      </c>
      <c r="E75" s="153">
        <f t="shared" si="37"/>
        <v>230.54508566275925</v>
      </c>
      <c r="F75" s="154">
        <f t="shared" si="38"/>
        <v>1022698</v>
      </c>
      <c r="G75" s="399">
        <v>2566</v>
      </c>
      <c r="H75" s="165">
        <f t="shared" si="39"/>
        <v>6282</v>
      </c>
      <c r="I75" s="124">
        <f t="shared" si="40"/>
        <v>3921</v>
      </c>
      <c r="J75" s="125">
        <v>4927</v>
      </c>
      <c r="K75" s="403">
        <v>0</v>
      </c>
    </row>
    <row r="76" spans="1:11" ht="18.75" thickBot="1" x14ac:dyDescent="0.3">
      <c r="A76" s="84" t="s">
        <v>48</v>
      </c>
      <c r="B76" s="131">
        <f>SUM(B70:B75)</f>
        <v>35044</v>
      </c>
      <c r="C76" s="131">
        <f t="shared" ref="C76:D76" si="41">SUM(C70:C75)</f>
        <v>68241</v>
      </c>
      <c r="D76" s="131">
        <f t="shared" si="41"/>
        <v>7850850</v>
      </c>
      <c r="E76" s="90">
        <f t="shared" si="37"/>
        <v>224.0283643419701</v>
      </c>
      <c r="F76" s="132">
        <f t="shared" si="38"/>
        <v>7850850</v>
      </c>
      <c r="G76" s="132">
        <f t="shared" ref="G76:K76" si="42">SUM(G70:G75)</f>
        <v>19111</v>
      </c>
      <c r="H76" s="132">
        <f t="shared" si="42"/>
        <v>49130</v>
      </c>
      <c r="I76" s="132">
        <f t="shared" si="42"/>
        <v>30221</v>
      </c>
      <c r="J76" s="132">
        <f t="shared" si="42"/>
        <v>38020</v>
      </c>
      <c r="K76" s="132">
        <f t="shared" si="42"/>
        <v>3</v>
      </c>
    </row>
    <row r="77" spans="1:11" ht="18.75" thickBot="1" x14ac:dyDescent="0.3">
      <c r="A77" s="146"/>
      <c r="B77" s="147"/>
      <c r="C77" s="147"/>
      <c r="D77" s="147"/>
      <c r="E77" s="148"/>
      <c r="F77" s="147"/>
      <c r="G77" s="137"/>
      <c r="H77" s="137"/>
      <c r="I77" s="81"/>
      <c r="J77" s="81"/>
      <c r="K77" s="81"/>
    </row>
    <row r="78" spans="1:11" ht="18.75" thickBot="1" x14ac:dyDescent="0.3">
      <c r="A78" s="46" t="s">
        <v>71</v>
      </c>
      <c r="B78" s="138"/>
      <c r="C78" s="138"/>
      <c r="D78" s="138"/>
      <c r="E78" s="138"/>
      <c r="F78" s="140"/>
      <c r="G78" s="138"/>
      <c r="H78" s="138"/>
      <c r="I78" s="138"/>
      <c r="J78" s="138"/>
      <c r="K78" s="138"/>
    </row>
    <row r="79" spans="1:11" ht="18" x14ac:dyDescent="0.25">
      <c r="A79" s="54" t="s">
        <v>72</v>
      </c>
      <c r="B79" s="151">
        <v>2540</v>
      </c>
      <c r="C79" s="161">
        <v>4912</v>
      </c>
      <c r="D79" s="397">
        <v>559996</v>
      </c>
      <c r="E79" s="60">
        <f t="shared" ref="E79:E84" si="43">D79/B79</f>
        <v>220.47086614173227</v>
      </c>
      <c r="F79" s="161">
        <f>D79</f>
        <v>559996</v>
      </c>
      <c r="G79" s="154">
        <v>1443</v>
      </c>
      <c r="H79" s="154">
        <f>C79-G79</f>
        <v>3469</v>
      </c>
      <c r="I79" s="102">
        <f>C79-J79</f>
        <v>2106</v>
      </c>
      <c r="J79" s="103">
        <v>2806</v>
      </c>
      <c r="K79" s="400">
        <v>0</v>
      </c>
    </row>
    <row r="80" spans="1:11" ht="18" x14ac:dyDescent="0.25">
      <c r="A80" s="67" t="s">
        <v>117</v>
      </c>
      <c r="B80" s="116">
        <v>236</v>
      </c>
      <c r="C80" s="163">
        <v>500</v>
      </c>
      <c r="D80" s="302">
        <v>55943</v>
      </c>
      <c r="E80" s="141">
        <f t="shared" si="43"/>
        <v>237.04661016949152</v>
      </c>
      <c r="F80" s="162">
        <f t="shared" ref="F80:F84" si="44">D80</f>
        <v>55943</v>
      </c>
      <c r="G80" s="154">
        <v>149</v>
      </c>
      <c r="H80" s="154">
        <f t="shared" ref="H80:H84" si="45">C80-G80</f>
        <v>351</v>
      </c>
      <c r="I80" s="104">
        <f t="shared" ref="I80:I84" si="46">C80-J80</f>
        <v>226</v>
      </c>
      <c r="J80" s="118">
        <v>274</v>
      </c>
      <c r="K80" s="402">
        <v>0</v>
      </c>
    </row>
    <row r="81" spans="1:11" ht="18" x14ac:dyDescent="0.25">
      <c r="A81" s="67" t="s">
        <v>73</v>
      </c>
      <c r="B81" s="116">
        <v>6717</v>
      </c>
      <c r="C81" s="163">
        <v>13036</v>
      </c>
      <c r="D81" s="302">
        <v>1509288</v>
      </c>
      <c r="E81" s="141">
        <f t="shared" si="43"/>
        <v>224.69673961589996</v>
      </c>
      <c r="F81" s="162">
        <f t="shared" si="44"/>
        <v>1509288</v>
      </c>
      <c r="G81" s="154">
        <v>4027</v>
      </c>
      <c r="H81" s="154">
        <f t="shared" si="45"/>
        <v>9009</v>
      </c>
      <c r="I81" s="104">
        <f t="shared" si="46"/>
        <v>5414</v>
      </c>
      <c r="J81" s="118">
        <v>7622</v>
      </c>
      <c r="K81" s="402">
        <v>1</v>
      </c>
    </row>
    <row r="82" spans="1:11" ht="18" x14ac:dyDescent="0.25">
      <c r="A82" s="67" t="s">
        <v>71</v>
      </c>
      <c r="B82" s="116">
        <v>10858</v>
      </c>
      <c r="C82" s="163">
        <v>20506</v>
      </c>
      <c r="D82" s="302">
        <v>2360895</v>
      </c>
      <c r="E82" s="141">
        <f t="shared" si="43"/>
        <v>217.43368944557008</v>
      </c>
      <c r="F82" s="162">
        <f t="shared" si="44"/>
        <v>2360895</v>
      </c>
      <c r="G82" s="154">
        <v>5870</v>
      </c>
      <c r="H82" s="154">
        <f t="shared" si="45"/>
        <v>14636</v>
      </c>
      <c r="I82" s="104">
        <f t="shared" si="46"/>
        <v>8645</v>
      </c>
      <c r="J82" s="118">
        <v>11861</v>
      </c>
      <c r="K82" s="402">
        <v>3</v>
      </c>
    </row>
    <row r="83" spans="1:11" ht="18" x14ac:dyDescent="0.25">
      <c r="A83" s="67" t="s">
        <v>74</v>
      </c>
      <c r="B83" s="116">
        <v>8330</v>
      </c>
      <c r="C83" s="163">
        <v>16594</v>
      </c>
      <c r="D83" s="302">
        <v>1291861</v>
      </c>
      <c r="E83" s="141">
        <f t="shared" si="43"/>
        <v>155.08535414165667</v>
      </c>
      <c r="F83" s="162">
        <f t="shared" si="44"/>
        <v>1291861</v>
      </c>
      <c r="G83" s="154">
        <v>4915</v>
      </c>
      <c r="H83" s="154">
        <f t="shared" si="45"/>
        <v>11679</v>
      </c>
      <c r="I83" s="104">
        <f t="shared" si="46"/>
        <v>7190</v>
      </c>
      <c r="J83" s="118">
        <v>9404</v>
      </c>
      <c r="K83" s="402">
        <v>2</v>
      </c>
    </row>
    <row r="84" spans="1:11" ht="18.75" thickBot="1" x14ac:dyDescent="0.3">
      <c r="A84" s="67" t="s">
        <v>75</v>
      </c>
      <c r="B84" s="116">
        <v>7801</v>
      </c>
      <c r="C84" s="163">
        <v>14837</v>
      </c>
      <c r="D84" s="302">
        <v>1720670</v>
      </c>
      <c r="E84" s="141">
        <f t="shared" si="43"/>
        <v>220.57043968721959</v>
      </c>
      <c r="F84" s="162">
        <f t="shared" si="44"/>
        <v>1720670</v>
      </c>
      <c r="G84" s="154">
        <v>4155</v>
      </c>
      <c r="H84" s="154">
        <f t="shared" si="45"/>
        <v>10682</v>
      </c>
      <c r="I84" s="104">
        <f t="shared" si="46"/>
        <v>6568</v>
      </c>
      <c r="J84" s="118">
        <v>8269</v>
      </c>
      <c r="K84" s="402">
        <v>7</v>
      </c>
    </row>
    <row r="85" spans="1:11" ht="18" x14ac:dyDescent="0.25">
      <c r="A85" s="67" t="s">
        <v>76</v>
      </c>
      <c r="B85" s="116">
        <v>2927</v>
      </c>
      <c r="C85" s="163">
        <v>5563</v>
      </c>
      <c r="D85" s="302">
        <v>637746</v>
      </c>
      <c r="E85" s="141">
        <f t="shared" ref="E85:E88" si="47">D85/B85</f>
        <v>217.88384010932697</v>
      </c>
      <c r="F85" s="162">
        <f t="shared" ref="F85:F88" si="48">D85</f>
        <v>637746</v>
      </c>
      <c r="G85" s="154">
        <v>1386</v>
      </c>
      <c r="H85" s="154">
        <f>C85-G85</f>
        <v>4177</v>
      </c>
      <c r="I85" s="102">
        <f>C85-J85</f>
        <v>2588</v>
      </c>
      <c r="J85" s="118">
        <v>2975</v>
      </c>
      <c r="K85" s="402">
        <v>1</v>
      </c>
    </row>
    <row r="86" spans="1:11" ht="18" x14ac:dyDescent="0.25">
      <c r="A86" s="67" t="s">
        <v>77</v>
      </c>
      <c r="B86" s="116">
        <v>5816</v>
      </c>
      <c r="C86" s="163">
        <v>11536</v>
      </c>
      <c r="D86" s="302">
        <v>1333240</v>
      </c>
      <c r="E86" s="141">
        <f t="shared" si="47"/>
        <v>229.2365887207703</v>
      </c>
      <c r="F86" s="162">
        <f t="shared" si="48"/>
        <v>1333240</v>
      </c>
      <c r="G86" s="154">
        <v>3419</v>
      </c>
      <c r="H86" s="154">
        <f t="shared" ref="H86:H88" si="49">C86-G86</f>
        <v>8117</v>
      </c>
      <c r="I86" s="104">
        <f t="shared" ref="I86:I88" si="50">C86-J86</f>
        <v>5044</v>
      </c>
      <c r="J86" s="118">
        <v>6492</v>
      </c>
      <c r="K86" s="402">
        <v>0</v>
      </c>
    </row>
    <row r="87" spans="1:11" ht="18" x14ac:dyDescent="0.25">
      <c r="A87" s="67" t="s">
        <v>78</v>
      </c>
      <c r="B87" s="116">
        <v>1906</v>
      </c>
      <c r="C87" s="163">
        <v>3616</v>
      </c>
      <c r="D87" s="302">
        <v>428612</v>
      </c>
      <c r="E87" s="141">
        <f t="shared" si="47"/>
        <v>224.87513116474292</v>
      </c>
      <c r="F87" s="162">
        <f t="shared" si="48"/>
        <v>428612</v>
      </c>
      <c r="G87" s="154">
        <v>1171</v>
      </c>
      <c r="H87" s="154">
        <f t="shared" si="49"/>
        <v>2445</v>
      </c>
      <c r="I87" s="104">
        <f t="shared" si="50"/>
        <v>1600</v>
      </c>
      <c r="J87" s="118">
        <v>2016</v>
      </c>
      <c r="K87" s="402">
        <v>0</v>
      </c>
    </row>
    <row r="88" spans="1:11" ht="18.75" thickBot="1" x14ac:dyDescent="0.3">
      <c r="A88" s="72" t="s">
        <v>79</v>
      </c>
      <c r="B88" s="157">
        <v>9322</v>
      </c>
      <c r="C88" s="164">
        <v>17289</v>
      </c>
      <c r="D88" s="398">
        <v>1990305</v>
      </c>
      <c r="E88" s="145">
        <f t="shared" si="47"/>
        <v>213.50622184080669</v>
      </c>
      <c r="F88" s="165">
        <f t="shared" si="48"/>
        <v>1990305</v>
      </c>
      <c r="G88" s="167">
        <v>4449</v>
      </c>
      <c r="H88" s="154">
        <f t="shared" si="49"/>
        <v>12840</v>
      </c>
      <c r="I88" s="104">
        <f t="shared" si="50"/>
        <v>7821</v>
      </c>
      <c r="J88" s="125">
        <v>9468</v>
      </c>
      <c r="K88" s="403">
        <v>2</v>
      </c>
    </row>
    <row r="89" spans="1:11" ht="18.75" thickBot="1" x14ac:dyDescent="0.3">
      <c r="A89" s="84" t="s">
        <v>48</v>
      </c>
      <c r="B89" s="131">
        <f>SUM(B79:B88)</f>
        <v>56453</v>
      </c>
      <c r="C89" s="131">
        <f t="shared" ref="C89:E89" si="51">SUM(C79:C88)</f>
        <v>108389</v>
      </c>
      <c r="D89" s="131">
        <f t="shared" si="51"/>
        <v>11888556</v>
      </c>
      <c r="E89" s="89">
        <f t="shared" si="51"/>
        <v>2160.8054810372169</v>
      </c>
      <c r="F89" s="168">
        <f>SUM(F79:F88)</f>
        <v>11888556</v>
      </c>
      <c r="G89" s="187">
        <f t="shared" ref="G89:H89" si="52">SUM(G79:G88)</f>
        <v>30984</v>
      </c>
      <c r="H89" s="187">
        <f t="shared" si="52"/>
        <v>77405</v>
      </c>
      <c r="I89" s="89">
        <f>SUM(I79:I88)</f>
        <v>47202</v>
      </c>
      <c r="J89" s="89">
        <f>SUM(J79:J88)</f>
        <v>61187</v>
      </c>
      <c r="K89" s="89">
        <f>SUM(K79:K88)</f>
        <v>16</v>
      </c>
    </row>
    <row r="90" spans="1:11" ht="18.75" thickBot="1" x14ac:dyDescent="0.3">
      <c r="A90" s="146"/>
      <c r="B90" s="147"/>
      <c r="C90" s="147"/>
      <c r="D90" s="147"/>
      <c r="E90" s="81"/>
      <c r="F90" s="137"/>
      <c r="G90" s="137"/>
      <c r="H90" s="137"/>
      <c r="I90" s="81"/>
      <c r="J90" s="81"/>
      <c r="K90" s="81"/>
    </row>
    <row r="91" spans="1:11" ht="18.75" thickBot="1" x14ac:dyDescent="0.3">
      <c r="A91" s="46" t="s">
        <v>80</v>
      </c>
      <c r="B91" s="138"/>
      <c r="C91" s="138"/>
      <c r="D91" s="138"/>
      <c r="E91" s="138"/>
      <c r="F91" s="140"/>
      <c r="G91" s="138"/>
      <c r="H91" s="138"/>
      <c r="I91" s="138"/>
      <c r="J91" s="138"/>
      <c r="K91" s="138"/>
    </row>
    <row r="92" spans="1:11" ht="18" x14ac:dyDescent="0.25">
      <c r="A92" s="54" t="s">
        <v>81</v>
      </c>
      <c r="B92" s="151">
        <v>5714</v>
      </c>
      <c r="C92" s="161">
        <v>10904</v>
      </c>
      <c r="D92" s="151">
        <v>1248793</v>
      </c>
      <c r="E92" s="153">
        <f t="shared" ref="E92:E101" si="53">D92/B92</f>
        <v>218.54970248512424</v>
      </c>
      <c r="F92" s="154">
        <f>D92</f>
        <v>1248793</v>
      </c>
      <c r="G92" s="397">
        <v>2656</v>
      </c>
      <c r="H92" s="161">
        <f>C92-G92</f>
        <v>8248</v>
      </c>
      <c r="I92" s="102">
        <f>C92-J92</f>
        <v>5044</v>
      </c>
      <c r="J92" s="103">
        <v>5860</v>
      </c>
      <c r="K92" s="400">
        <v>1</v>
      </c>
    </row>
    <row r="93" spans="1:11" ht="18" x14ac:dyDescent="0.25">
      <c r="A93" s="67" t="s">
        <v>82</v>
      </c>
      <c r="B93" s="116">
        <v>8125</v>
      </c>
      <c r="C93" s="163">
        <v>16212</v>
      </c>
      <c r="D93" s="116">
        <v>1874095</v>
      </c>
      <c r="E93" s="156">
        <f t="shared" si="53"/>
        <v>230.65784615384615</v>
      </c>
      <c r="F93" s="154">
        <f t="shared" ref="F93:F101" si="54">D93</f>
        <v>1874095</v>
      </c>
      <c r="G93" s="303">
        <v>4307</v>
      </c>
      <c r="H93" s="162">
        <f t="shared" ref="H93:H97" si="55">C93-G93</f>
        <v>11905</v>
      </c>
      <c r="I93" s="104">
        <f t="shared" ref="I93:I97" si="56">C93-J93</f>
        <v>7085</v>
      </c>
      <c r="J93" s="118">
        <v>9127</v>
      </c>
      <c r="K93" s="402">
        <v>0</v>
      </c>
    </row>
    <row r="94" spans="1:11" ht="18" x14ac:dyDescent="0.25">
      <c r="A94" s="67" t="s">
        <v>83</v>
      </c>
      <c r="B94" s="116">
        <v>4197</v>
      </c>
      <c r="C94" s="163">
        <v>8464</v>
      </c>
      <c r="D94" s="116">
        <v>987029</v>
      </c>
      <c r="E94" s="156">
        <f t="shared" si="53"/>
        <v>235.17488682392184</v>
      </c>
      <c r="F94" s="154">
        <f t="shared" si="54"/>
        <v>987029</v>
      </c>
      <c r="G94" s="303">
        <v>2198</v>
      </c>
      <c r="H94" s="162">
        <f t="shared" si="55"/>
        <v>6266</v>
      </c>
      <c r="I94" s="104">
        <f t="shared" si="56"/>
        <v>3791</v>
      </c>
      <c r="J94" s="118">
        <v>4673</v>
      </c>
      <c r="K94" s="402">
        <v>2</v>
      </c>
    </row>
    <row r="95" spans="1:11" ht="18" x14ac:dyDescent="0.25">
      <c r="A95" s="67" t="s">
        <v>84</v>
      </c>
      <c r="B95" s="116">
        <v>2713</v>
      </c>
      <c r="C95" s="163">
        <v>4937</v>
      </c>
      <c r="D95" s="116">
        <v>572321</v>
      </c>
      <c r="E95" s="156">
        <f t="shared" si="53"/>
        <v>210.95503133063031</v>
      </c>
      <c r="F95" s="154">
        <f t="shared" si="54"/>
        <v>572321</v>
      </c>
      <c r="G95" s="303">
        <v>1132</v>
      </c>
      <c r="H95" s="162">
        <f t="shared" si="55"/>
        <v>3805</v>
      </c>
      <c r="I95" s="104">
        <f t="shared" si="56"/>
        <v>2100</v>
      </c>
      <c r="J95" s="118">
        <v>2837</v>
      </c>
      <c r="K95" s="402">
        <v>0</v>
      </c>
    </row>
    <row r="96" spans="1:11" ht="18" x14ac:dyDescent="0.25">
      <c r="A96" s="67" t="s">
        <v>85</v>
      </c>
      <c r="B96" s="116">
        <v>5439</v>
      </c>
      <c r="C96" s="163">
        <v>11008</v>
      </c>
      <c r="D96" s="116">
        <v>1276030</v>
      </c>
      <c r="E96" s="156">
        <f t="shared" si="53"/>
        <v>234.60746460746461</v>
      </c>
      <c r="F96" s="154">
        <f t="shared" si="54"/>
        <v>1276030</v>
      </c>
      <c r="G96" s="303">
        <v>2906</v>
      </c>
      <c r="H96" s="162">
        <f t="shared" si="55"/>
        <v>8102</v>
      </c>
      <c r="I96" s="104">
        <f t="shared" si="56"/>
        <v>4976</v>
      </c>
      <c r="J96" s="118">
        <v>6032</v>
      </c>
      <c r="K96" s="402">
        <v>0</v>
      </c>
    </row>
    <row r="97" spans="1:11" ht="18" x14ac:dyDescent="0.25">
      <c r="A97" s="67" t="s">
        <v>86</v>
      </c>
      <c r="B97" s="116">
        <v>1196</v>
      </c>
      <c r="C97" s="163">
        <v>2704</v>
      </c>
      <c r="D97" s="116">
        <v>313939</v>
      </c>
      <c r="E97" s="156">
        <f t="shared" si="53"/>
        <v>262.49080267558526</v>
      </c>
      <c r="F97" s="154">
        <f t="shared" si="54"/>
        <v>313939</v>
      </c>
      <c r="G97" s="303">
        <v>766</v>
      </c>
      <c r="H97" s="162">
        <f t="shared" si="55"/>
        <v>1938</v>
      </c>
      <c r="I97" s="104">
        <f t="shared" si="56"/>
        <v>1323</v>
      </c>
      <c r="J97" s="118">
        <v>1381</v>
      </c>
      <c r="K97" s="402">
        <v>0</v>
      </c>
    </row>
    <row r="98" spans="1:11" ht="18" x14ac:dyDescent="0.25">
      <c r="A98" s="67" t="s">
        <v>87</v>
      </c>
      <c r="B98" s="116">
        <v>16569</v>
      </c>
      <c r="C98" s="163">
        <v>31161</v>
      </c>
      <c r="D98" s="116">
        <v>3650453</v>
      </c>
      <c r="E98" s="156">
        <f t="shared" si="53"/>
        <v>220.31824491520308</v>
      </c>
      <c r="F98" s="154">
        <f t="shared" si="54"/>
        <v>3650453</v>
      </c>
      <c r="G98" s="303">
        <v>8425</v>
      </c>
      <c r="H98" s="162">
        <f>C98-G98</f>
        <v>22736</v>
      </c>
      <c r="I98" s="104">
        <f>C98-J98</f>
        <v>13339</v>
      </c>
      <c r="J98" s="118">
        <v>17822</v>
      </c>
      <c r="K98" s="402">
        <v>2</v>
      </c>
    </row>
    <row r="99" spans="1:11" ht="18.75" customHeight="1" x14ac:dyDescent="0.25">
      <c r="A99" s="169" t="s">
        <v>88</v>
      </c>
      <c r="B99" s="116">
        <v>4658</v>
      </c>
      <c r="C99" s="163">
        <v>9489</v>
      </c>
      <c r="D99" s="116">
        <v>1076426</v>
      </c>
      <c r="E99" s="156">
        <f t="shared" si="53"/>
        <v>231.09188492915413</v>
      </c>
      <c r="F99" s="154">
        <f t="shared" si="54"/>
        <v>1076426</v>
      </c>
      <c r="G99" s="303">
        <v>2636</v>
      </c>
      <c r="H99" s="162">
        <f t="shared" ref="H99:H101" si="57">C99-G99</f>
        <v>6853</v>
      </c>
      <c r="I99" s="104">
        <f t="shared" ref="I99:I101" si="58">C99-J99</f>
        <v>4287</v>
      </c>
      <c r="J99" s="118">
        <v>5202</v>
      </c>
      <c r="K99" s="402">
        <v>1</v>
      </c>
    </row>
    <row r="100" spans="1:11" ht="18.75" thickBot="1" x14ac:dyDescent="0.3">
      <c r="A100" s="67" t="s">
        <v>89</v>
      </c>
      <c r="B100" s="157">
        <v>6869</v>
      </c>
      <c r="C100" s="164">
        <v>13618</v>
      </c>
      <c r="D100" s="157">
        <v>1571380</v>
      </c>
      <c r="E100" s="156">
        <f t="shared" si="53"/>
        <v>228.76401222885428</v>
      </c>
      <c r="F100" s="154">
        <f t="shared" si="54"/>
        <v>1571380</v>
      </c>
      <c r="G100" s="399">
        <v>3677</v>
      </c>
      <c r="H100" s="165">
        <f t="shared" si="57"/>
        <v>9941</v>
      </c>
      <c r="I100" s="124">
        <f t="shared" si="58"/>
        <v>6173</v>
      </c>
      <c r="J100" s="125">
        <v>7445</v>
      </c>
      <c r="K100" s="403">
        <v>0</v>
      </c>
    </row>
    <row r="101" spans="1:11" ht="18.75" thickBot="1" x14ac:dyDescent="0.3">
      <c r="A101" s="84" t="s">
        <v>48</v>
      </c>
      <c r="B101" s="131">
        <f>SUM(B92:B100)</f>
        <v>55480</v>
      </c>
      <c r="C101" s="131">
        <f t="shared" ref="C101:D101" si="59">SUM(C92:C100)</f>
        <v>108497</v>
      </c>
      <c r="D101" s="131">
        <f t="shared" si="59"/>
        <v>12570466</v>
      </c>
      <c r="E101" s="90">
        <f t="shared" si="53"/>
        <v>226.57653208363374</v>
      </c>
      <c r="F101" s="132">
        <f t="shared" si="54"/>
        <v>12570466</v>
      </c>
      <c r="G101" s="132">
        <f t="shared" ref="G101" si="60">SUM(G92:G100)</f>
        <v>28703</v>
      </c>
      <c r="H101" s="132">
        <f t="shared" si="57"/>
        <v>79794</v>
      </c>
      <c r="I101" s="89">
        <f t="shared" si="58"/>
        <v>48118</v>
      </c>
      <c r="J101" s="90">
        <f>SUM(J92:J100)</f>
        <v>60379</v>
      </c>
      <c r="K101" s="90">
        <f>SUM(K92:K100)</f>
        <v>6</v>
      </c>
    </row>
    <row r="102" spans="1:11" ht="18.75" thickBot="1" x14ac:dyDescent="0.3">
      <c r="A102" s="146"/>
      <c r="B102" s="147"/>
      <c r="C102" s="147"/>
      <c r="D102" s="147"/>
      <c r="E102" s="148"/>
      <c r="F102" s="147"/>
      <c r="G102" s="137"/>
      <c r="H102" s="137"/>
      <c r="I102" s="81"/>
      <c r="J102" s="81"/>
      <c r="K102" s="81"/>
    </row>
    <row r="103" spans="1:11" ht="18.75" thickBot="1" x14ac:dyDescent="0.3">
      <c r="A103" s="96" t="s">
        <v>90</v>
      </c>
      <c r="B103" s="138"/>
      <c r="C103" s="138"/>
      <c r="D103" s="138"/>
      <c r="E103" s="138"/>
      <c r="F103" s="140"/>
      <c r="G103" s="138"/>
      <c r="H103" s="138"/>
      <c r="I103" s="138"/>
      <c r="J103" s="138"/>
      <c r="K103" s="138"/>
    </row>
    <row r="104" spans="1:11" ht="18" x14ac:dyDescent="0.25">
      <c r="A104" s="170" t="s">
        <v>91</v>
      </c>
      <c r="B104" s="171">
        <v>3994</v>
      </c>
      <c r="C104" s="172">
        <v>8908</v>
      </c>
      <c r="D104" s="171">
        <v>1033106</v>
      </c>
      <c r="E104" s="153">
        <f t="shared" ref="E104:E112" si="61">D104/B104</f>
        <v>258.66449674511767</v>
      </c>
      <c r="F104" s="154">
        <f>D104</f>
        <v>1033106</v>
      </c>
      <c r="G104" s="397">
        <v>2517</v>
      </c>
      <c r="H104" s="161">
        <f>C104-G104</f>
        <v>6391</v>
      </c>
      <c r="I104" s="102">
        <f>C104-J104</f>
        <v>4129</v>
      </c>
      <c r="J104" s="103">
        <v>4779</v>
      </c>
      <c r="K104" s="400">
        <v>1</v>
      </c>
    </row>
    <row r="105" spans="1:11" ht="18" x14ac:dyDescent="0.25">
      <c r="A105" s="175" t="s">
        <v>92</v>
      </c>
      <c r="B105" s="116">
        <v>5653</v>
      </c>
      <c r="C105" s="117">
        <v>10845</v>
      </c>
      <c r="D105" s="116">
        <v>1248046</v>
      </c>
      <c r="E105" s="156">
        <f t="shared" si="61"/>
        <v>220.77587121882186</v>
      </c>
      <c r="F105" s="154">
        <f t="shared" ref="F105:F112" si="62">D105</f>
        <v>1248046</v>
      </c>
      <c r="G105" s="303">
        <v>2920</v>
      </c>
      <c r="H105" s="162">
        <f t="shared" ref="H105:H109" si="63">C105-G105</f>
        <v>7925</v>
      </c>
      <c r="I105" s="104">
        <f t="shared" ref="I105:I117" si="64">C105-J105</f>
        <v>4922</v>
      </c>
      <c r="J105" s="118">
        <v>5923</v>
      </c>
      <c r="K105" s="402">
        <v>0</v>
      </c>
    </row>
    <row r="106" spans="1:11" ht="18" x14ac:dyDescent="0.25">
      <c r="A106" s="175" t="s">
        <v>93</v>
      </c>
      <c r="B106" s="111">
        <v>881</v>
      </c>
      <c r="C106" s="162">
        <v>1833</v>
      </c>
      <c r="D106" s="111">
        <v>221024</v>
      </c>
      <c r="E106" s="156">
        <f t="shared" si="61"/>
        <v>250.87854710556186</v>
      </c>
      <c r="F106" s="154">
        <f t="shared" si="62"/>
        <v>221024</v>
      </c>
      <c r="G106" s="303">
        <v>422</v>
      </c>
      <c r="H106" s="162">
        <f t="shared" si="63"/>
        <v>1411</v>
      </c>
      <c r="I106" s="104">
        <f t="shared" si="64"/>
        <v>908</v>
      </c>
      <c r="J106" s="118">
        <v>925</v>
      </c>
      <c r="K106" s="402">
        <v>0</v>
      </c>
    </row>
    <row r="107" spans="1:11" ht="18" x14ac:dyDescent="0.25">
      <c r="A107" s="175" t="s">
        <v>94</v>
      </c>
      <c r="B107" s="116">
        <v>7689</v>
      </c>
      <c r="C107" s="163">
        <v>15543</v>
      </c>
      <c r="D107" s="116">
        <v>1788857</v>
      </c>
      <c r="E107" s="156">
        <f t="shared" si="61"/>
        <v>232.65145012355313</v>
      </c>
      <c r="F107" s="154">
        <f t="shared" si="62"/>
        <v>1788857</v>
      </c>
      <c r="G107" s="303">
        <v>4372</v>
      </c>
      <c r="H107" s="162">
        <f t="shared" si="63"/>
        <v>11171</v>
      </c>
      <c r="I107" s="104">
        <f t="shared" si="64"/>
        <v>6965</v>
      </c>
      <c r="J107" s="118">
        <v>8578</v>
      </c>
      <c r="K107" s="402">
        <v>5</v>
      </c>
    </row>
    <row r="108" spans="1:11" ht="18" x14ac:dyDescent="0.25">
      <c r="A108" s="67" t="s">
        <v>95</v>
      </c>
      <c r="B108" s="116">
        <v>4874</v>
      </c>
      <c r="C108" s="163">
        <v>10032</v>
      </c>
      <c r="D108" s="116">
        <v>1165731</v>
      </c>
      <c r="E108" s="156">
        <f t="shared" si="61"/>
        <v>239.17336889618383</v>
      </c>
      <c r="F108" s="154">
        <f t="shared" si="62"/>
        <v>1165731</v>
      </c>
      <c r="G108" s="303">
        <v>2871</v>
      </c>
      <c r="H108" s="162">
        <f t="shared" si="63"/>
        <v>7161</v>
      </c>
      <c r="I108" s="104">
        <f t="shared" si="64"/>
        <v>4516</v>
      </c>
      <c r="J108" s="118">
        <v>5516</v>
      </c>
      <c r="K108" s="402">
        <v>1</v>
      </c>
    </row>
    <row r="109" spans="1:11" ht="18" x14ac:dyDescent="0.25">
      <c r="A109" s="67" t="s">
        <v>96</v>
      </c>
      <c r="B109" s="116">
        <v>3720</v>
      </c>
      <c r="C109" s="163">
        <v>7999</v>
      </c>
      <c r="D109" s="116">
        <v>932544</v>
      </c>
      <c r="E109" s="156">
        <f t="shared" si="61"/>
        <v>250.68387096774194</v>
      </c>
      <c r="F109" s="154">
        <f t="shared" si="62"/>
        <v>932544</v>
      </c>
      <c r="G109" s="303">
        <v>2244</v>
      </c>
      <c r="H109" s="162">
        <f t="shared" si="63"/>
        <v>5755</v>
      </c>
      <c r="I109" s="62">
        <f t="shared" si="64"/>
        <v>3844</v>
      </c>
      <c r="J109" s="118">
        <v>4155</v>
      </c>
      <c r="K109" s="402">
        <v>3</v>
      </c>
    </row>
    <row r="110" spans="1:11" ht="18" x14ac:dyDescent="0.25">
      <c r="A110" s="67" t="s">
        <v>97</v>
      </c>
      <c r="B110" s="116">
        <v>9016</v>
      </c>
      <c r="C110" s="163">
        <v>18945</v>
      </c>
      <c r="D110" s="116">
        <v>2164441</v>
      </c>
      <c r="E110" s="156">
        <f t="shared" si="61"/>
        <v>240.06665927240462</v>
      </c>
      <c r="F110" s="154">
        <f t="shared" si="62"/>
        <v>2164441</v>
      </c>
      <c r="G110" s="303">
        <v>5359</v>
      </c>
      <c r="H110" s="162">
        <f>C110-G110</f>
        <v>13586</v>
      </c>
      <c r="I110" s="104">
        <f t="shared" si="64"/>
        <v>8372</v>
      </c>
      <c r="J110" s="118">
        <v>10573</v>
      </c>
      <c r="K110" s="402">
        <v>2</v>
      </c>
    </row>
    <row r="111" spans="1:11" ht="18" x14ac:dyDescent="0.25">
      <c r="A111" s="67" t="s">
        <v>98</v>
      </c>
      <c r="B111" s="116">
        <v>5896</v>
      </c>
      <c r="C111" s="163">
        <v>12498</v>
      </c>
      <c r="D111" s="116">
        <v>1428369</v>
      </c>
      <c r="E111" s="156">
        <f t="shared" si="61"/>
        <v>242.26068521031209</v>
      </c>
      <c r="F111" s="154">
        <f t="shared" si="62"/>
        <v>1428369</v>
      </c>
      <c r="G111" s="303">
        <v>3381</v>
      </c>
      <c r="H111" s="162">
        <f t="shared" ref="H111:H112" si="65">C111-G111</f>
        <v>9117</v>
      </c>
      <c r="I111" s="104">
        <f t="shared" si="64"/>
        <v>6045</v>
      </c>
      <c r="J111" s="118">
        <v>6453</v>
      </c>
      <c r="K111" s="402">
        <v>1</v>
      </c>
    </row>
    <row r="112" spans="1:11" ht="18" x14ac:dyDescent="0.25">
      <c r="A112" s="67" t="s">
        <v>99</v>
      </c>
      <c r="B112" s="116">
        <v>5366</v>
      </c>
      <c r="C112" s="163">
        <v>11470</v>
      </c>
      <c r="D112" s="116">
        <v>1316396</v>
      </c>
      <c r="E112" s="156">
        <f t="shared" si="61"/>
        <v>245.32165486395826</v>
      </c>
      <c r="F112" s="154">
        <f t="shared" si="62"/>
        <v>1316396</v>
      </c>
      <c r="G112" s="303">
        <v>3547</v>
      </c>
      <c r="H112" s="162">
        <f t="shared" si="65"/>
        <v>7923</v>
      </c>
      <c r="I112" s="104">
        <f>C112-J112</f>
        <v>5192</v>
      </c>
      <c r="J112" s="118">
        <v>6278</v>
      </c>
      <c r="K112" s="402">
        <v>6</v>
      </c>
    </row>
    <row r="113" spans="1:11" ht="18" x14ac:dyDescent="0.25">
      <c r="A113" s="67" t="s">
        <v>100</v>
      </c>
      <c r="B113" s="116">
        <v>7857</v>
      </c>
      <c r="C113" s="163">
        <v>15111</v>
      </c>
      <c r="D113" s="116">
        <v>1759536</v>
      </c>
      <c r="E113" s="153">
        <f t="shared" ref="E113:E118" si="66">D113/B113</f>
        <v>223.94501718213058</v>
      </c>
      <c r="F113" s="154">
        <f>D113</f>
        <v>1759536</v>
      </c>
      <c r="G113" s="303">
        <v>4502</v>
      </c>
      <c r="H113" s="162">
        <f>C113-G113</f>
        <v>10609</v>
      </c>
      <c r="I113" s="104">
        <f t="shared" si="64"/>
        <v>6353</v>
      </c>
      <c r="J113" s="118">
        <v>8758</v>
      </c>
      <c r="K113" s="402">
        <v>1</v>
      </c>
    </row>
    <row r="114" spans="1:11" ht="18" x14ac:dyDescent="0.25">
      <c r="A114" s="67" t="s">
        <v>101</v>
      </c>
      <c r="B114" s="116">
        <v>8908</v>
      </c>
      <c r="C114" s="163">
        <v>19070</v>
      </c>
      <c r="D114" s="116">
        <v>2189821</v>
      </c>
      <c r="E114" s="156">
        <f t="shared" si="66"/>
        <v>245.82633587786259</v>
      </c>
      <c r="F114" s="154">
        <f t="shared" ref="F114:F117" si="67">D114</f>
        <v>2189821</v>
      </c>
      <c r="G114" s="303">
        <v>5929</v>
      </c>
      <c r="H114" s="162">
        <f t="shared" ref="H114:H116" si="68">C114-G114</f>
        <v>13141</v>
      </c>
      <c r="I114" s="62">
        <f t="shared" si="64"/>
        <v>8268</v>
      </c>
      <c r="J114" s="118">
        <v>10802</v>
      </c>
      <c r="K114" s="402">
        <v>4</v>
      </c>
    </row>
    <row r="115" spans="1:11" ht="18" x14ac:dyDescent="0.25">
      <c r="A115" s="67" t="s">
        <v>102</v>
      </c>
      <c r="B115" s="116">
        <v>16906</v>
      </c>
      <c r="C115" s="163">
        <v>34376</v>
      </c>
      <c r="D115" s="116">
        <v>4021117</v>
      </c>
      <c r="E115" s="156">
        <f>D115/B115</f>
        <v>237.85147284987579</v>
      </c>
      <c r="F115" s="154">
        <f t="shared" si="67"/>
        <v>4021117</v>
      </c>
      <c r="G115" s="303">
        <v>10414</v>
      </c>
      <c r="H115" s="162">
        <f t="shared" si="68"/>
        <v>23962</v>
      </c>
      <c r="I115" s="104">
        <f t="shared" si="64"/>
        <v>14848</v>
      </c>
      <c r="J115" s="118">
        <v>19528</v>
      </c>
      <c r="K115" s="402">
        <v>2</v>
      </c>
    </row>
    <row r="116" spans="1:11" ht="18" x14ac:dyDescent="0.25">
      <c r="A116" s="67" t="s">
        <v>103</v>
      </c>
      <c r="B116" s="116">
        <v>5749</v>
      </c>
      <c r="C116" s="163">
        <v>12209</v>
      </c>
      <c r="D116" s="116">
        <v>1412534</v>
      </c>
      <c r="E116" s="156">
        <f t="shared" si="66"/>
        <v>245.70081753348407</v>
      </c>
      <c r="F116" s="154">
        <f t="shared" si="67"/>
        <v>1412534</v>
      </c>
      <c r="G116" s="303">
        <v>3402</v>
      </c>
      <c r="H116" s="162">
        <f t="shared" si="68"/>
        <v>8807</v>
      </c>
      <c r="I116" s="104">
        <f t="shared" si="64"/>
        <v>5566</v>
      </c>
      <c r="J116" s="118">
        <v>6643</v>
      </c>
      <c r="K116" s="402">
        <v>1</v>
      </c>
    </row>
    <row r="117" spans="1:11" ht="18.75" thickBot="1" x14ac:dyDescent="0.3">
      <c r="A117" s="67" t="s">
        <v>104</v>
      </c>
      <c r="B117" s="157">
        <v>8722</v>
      </c>
      <c r="C117" s="164">
        <v>17357</v>
      </c>
      <c r="D117" s="157">
        <v>2014475</v>
      </c>
      <c r="E117" s="156">
        <f t="shared" si="66"/>
        <v>230.96480165099749</v>
      </c>
      <c r="F117" s="154">
        <f t="shared" si="67"/>
        <v>2014475</v>
      </c>
      <c r="G117" s="399">
        <v>4465</v>
      </c>
      <c r="H117" s="165">
        <f>C117-G117</f>
        <v>12892</v>
      </c>
      <c r="I117" s="104">
        <f t="shared" si="64"/>
        <v>7794</v>
      </c>
      <c r="J117" s="347">
        <v>9563</v>
      </c>
      <c r="K117" s="403">
        <v>0</v>
      </c>
    </row>
    <row r="118" spans="1:11" ht="18.75" thickBot="1" x14ac:dyDescent="0.3">
      <c r="A118" s="84" t="s">
        <v>48</v>
      </c>
      <c r="B118" s="131">
        <f>SUM(B104:B117)</f>
        <v>95231</v>
      </c>
      <c r="C118" s="131">
        <f t="shared" ref="C118:D118" si="69">SUM(C104:C117)</f>
        <v>196196</v>
      </c>
      <c r="D118" s="131">
        <f t="shared" si="69"/>
        <v>22695997</v>
      </c>
      <c r="E118" s="90">
        <f t="shared" si="66"/>
        <v>238.32572376642059</v>
      </c>
      <c r="F118" s="132">
        <f>SUM(F104:F117)</f>
        <v>22695997</v>
      </c>
      <c r="G118" s="132">
        <f t="shared" ref="G118:H118" si="70">SUM(G104:G117)</f>
        <v>56345</v>
      </c>
      <c r="H118" s="132">
        <f t="shared" si="70"/>
        <v>139851</v>
      </c>
      <c r="I118" s="336">
        <f>SUM(I104:I117)</f>
        <v>87722</v>
      </c>
      <c r="J118" s="89">
        <f>SUM(J104:J117)</f>
        <v>108474</v>
      </c>
      <c r="K118" s="89">
        <f>SUM(K104:K117)</f>
        <v>27</v>
      </c>
    </row>
    <row r="119" spans="1:11" ht="18.75" thickBot="1" x14ac:dyDescent="0.3">
      <c r="A119" s="146"/>
      <c r="B119" s="147"/>
      <c r="C119" s="147"/>
      <c r="D119" s="147"/>
      <c r="E119" s="148"/>
      <c r="F119" s="147"/>
      <c r="G119" s="137"/>
      <c r="H119" s="137"/>
      <c r="I119" s="81"/>
      <c r="J119" s="81"/>
      <c r="K119" s="81"/>
    </row>
    <row r="120" spans="1:11" ht="18.75" thickBot="1" x14ac:dyDescent="0.3">
      <c r="A120" s="46" t="s">
        <v>105</v>
      </c>
      <c r="B120" s="139"/>
      <c r="C120" s="138"/>
      <c r="D120" s="138"/>
      <c r="E120" s="138"/>
      <c r="F120" s="140"/>
      <c r="G120" s="138"/>
      <c r="H120" s="138"/>
      <c r="I120" s="138"/>
      <c r="J120" s="138"/>
      <c r="K120" s="138"/>
    </row>
    <row r="121" spans="1:11" ht="18" x14ac:dyDescent="0.25">
      <c r="A121" s="54" t="s">
        <v>106</v>
      </c>
      <c r="B121" s="151">
        <v>1748</v>
      </c>
      <c r="C121" s="176">
        <v>3709</v>
      </c>
      <c r="D121" s="176">
        <v>432825</v>
      </c>
      <c r="E121" s="153">
        <f t="shared" ref="E121:E125" si="71">D121/B121</f>
        <v>247.61155606407323</v>
      </c>
      <c r="F121" s="154">
        <f>D121</f>
        <v>432825</v>
      </c>
      <c r="G121" s="154">
        <v>1384</v>
      </c>
      <c r="H121" s="154">
        <f>C121-G121</f>
        <v>2325</v>
      </c>
      <c r="I121" s="102">
        <f>C121-J121</f>
        <v>1586</v>
      </c>
      <c r="J121" s="103">
        <v>2123</v>
      </c>
      <c r="K121" s="400">
        <v>0</v>
      </c>
    </row>
    <row r="122" spans="1:11" ht="18" x14ac:dyDescent="0.25">
      <c r="A122" s="67" t="s">
        <v>107</v>
      </c>
      <c r="B122" s="111">
        <v>9562</v>
      </c>
      <c r="C122" s="162">
        <v>18159</v>
      </c>
      <c r="D122" s="111">
        <v>2110843</v>
      </c>
      <c r="E122" s="156">
        <f t="shared" si="71"/>
        <v>220.75329428989753</v>
      </c>
      <c r="F122" s="154">
        <f t="shared" ref="F122:F125" si="72">D122</f>
        <v>2110843</v>
      </c>
      <c r="G122" s="154">
        <v>5524</v>
      </c>
      <c r="H122" s="154">
        <f t="shared" ref="H122:H125" si="73">C122-G122</f>
        <v>12635</v>
      </c>
      <c r="I122" s="104">
        <f t="shared" ref="I122:I125" si="74">C122-J122</f>
        <v>7540</v>
      </c>
      <c r="J122" s="118">
        <v>10619</v>
      </c>
      <c r="K122" s="401">
        <v>1</v>
      </c>
    </row>
    <row r="123" spans="1:11" ht="18" x14ac:dyDescent="0.25">
      <c r="A123" s="67" t="s">
        <v>108</v>
      </c>
      <c r="B123" s="116">
        <v>1540</v>
      </c>
      <c r="C123" s="163">
        <v>2952</v>
      </c>
      <c r="D123" s="116">
        <v>342369</v>
      </c>
      <c r="E123" s="156">
        <f t="shared" si="71"/>
        <v>222.31753246753246</v>
      </c>
      <c r="F123" s="154">
        <f t="shared" si="72"/>
        <v>342369</v>
      </c>
      <c r="G123" s="154">
        <v>911</v>
      </c>
      <c r="H123" s="154">
        <f t="shared" si="73"/>
        <v>2041</v>
      </c>
      <c r="I123" s="104">
        <f t="shared" si="74"/>
        <v>1227</v>
      </c>
      <c r="J123" s="118">
        <v>1725</v>
      </c>
      <c r="K123" s="401">
        <v>0</v>
      </c>
    </row>
    <row r="124" spans="1:11" ht="18" x14ac:dyDescent="0.25">
      <c r="A124" s="67" t="s">
        <v>109</v>
      </c>
      <c r="B124" s="116">
        <v>8459</v>
      </c>
      <c r="C124" s="163">
        <v>14211</v>
      </c>
      <c r="D124" s="116">
        <v>1661500</v>
      </c>
      <c r="E124" s="156">
        <f t="shared" si="71"/>
        <v>196.41801631398511</v>
      </c>
      <c r="F124" s="154">
        <f t="shared" si="72"/>
        <v>1661500</v>
      </c>
      <c r="G124" s="154">
        <v>3907</v>
      </c>
      <c r="H124" s="154">
        <f t="shared" si="73"/>
        <v>10304</v>
      </c>
      <c r="I124" s="104">
        <f t="shared" si="74"/>
        <v>5851</v>
      </c>
      <c r="J124" s="118">
        <v>8360</v>
      </c>
      <c r="K124" s="402">
        <v>2</v>
      </c>
    </row>
    <row r="125" spans="1:11" ht="18" x14ac:dyDescent="0.25">
      <c r="A125" s="67" t="s">
        <v>110</v>
      </c>
      <c r="B125" s="116">
        <v>11188</v>
      </c>
      <c r="C125" s="163">
        <v>22681</v>
      </c>
      <c r="D125" s="116">
        <v>2627492</v>
      </c>
      <c r="E125" s="156">
        <f t="shared" si="71"/>
        <v>234.84912406149445</v>
      </c>
      <c r="F125" s="154">
        <f t="shared" si="72"/>
        <v>2627492</v>
      </c>
      <c r="G125" s="154">
        <v>7951</v>
      </c>
      <c r="H125" s="154">
        <f t="shared" si="73"/>
        <v>14730</v>
      </c>
      <c r="I125" s="104">
        <f t="shared" si="74"/>
        <v>8882</v>
      </c>
      <c r="J125" s="118">
        <v>13799</v>
      </c>
      <c r="K125" s="402">
        <v>4</v>
      </c>
    </row>
    <row r="126" spans="1:11" ht="18" x14ac:dyDescent="0.25">
      <c r="A126" s="67" t="s">
        <v>111</v>
      </c>
      <c r="B126" s="116">
        <v>9672</v>
      </c>
      <c r="C126" s="163">
        <v>19056</v>
      </c>
      <c r="D126" s="116">
        <v>2192129</v>
      </c>
      <c r="E126" s="156">
        <f t="shared" ref="E126:E129" si="75">D126/B126</f>
        <v>226.64691894127378</v>
      </c>
      <c r="F126" s="154">
        <f t="shared" ref="F126:F128" si="76">D126</f>
        <v>2192129</v>
      </c>
      <c r="G126" s="154">
        <v>6735</v>
      </c>
      <c r="H126" s="154">
        <f t="shared" ref="H126:H128" si="77">C126-G126</f>
        <v>12321</v>
      </c>
      <c r="I126" s="104">
        <f t="shared" ref="I126:I128" si="78">C126-J126</f>
        <v>7319</v>
      </c>
      <c r="J126" s="118">
        <v>11737</v>
      </c>
      <c r="K126" s="402">
        <v>4</v>
      </c>
    </row>
    <row r="127" spans="1:11" ht="18" x14ac:dyDescent="0.25">
      <c r="A127" s="67" t="s">
        <v>112</v>
      </c>
      <c r="B127" s="116">
        <v>7756</v>
      </c>
      <c r="C127" s="163">
        <v>15823</v>
      </c>
      <c r="D127" s="116">
        <v>1843062</v>
      </c>
      <c r="E127" s="156">
        <f t="shared" si="75"/>
        <v>237.63047962867458</v>
      </c>
      <c r="F127" s="154">
        <f t="shared" si="76"/>
        <v>1843062</v>
      </c>
      <c r="G127" s="154">
        <v>5675</v>
      </c>
      <c r="H127" s="154">
        <f t="shared" si="77"/>
        <v>10148</v>
      </c>
      <c r="I127" s="104">
        <f t="shared" si="78"/>
        <v>6298</v>
      </c>
      <c r="J127" s="118">
        <v>9525</v>
      </c>
      <c r="K127" s="402">
        <v>1</v>
      </c>
    </row>
    <row r="128" spans="1:11" ht="15.75" customHeight="1" thickBot="1" x14ac:dyDescent="0.3">
      <c r="A128" s="169" t="s">
        <v>113</v>
      </c>
      <c r="B128" s="157">
        <v>14398</v>
      </c>
      <c r="C128" s="164">
        <v>27009</v>
      </c>
      <c r="D128" s="157">
        <v>3127043</v>
      </c>
      <c r="E128" s="156">
        <f t="shared" si="75"/>
        <v>217.1859286011946</v>
      </c>
      <c r="F128" s="154">
        <f t="shared" si="76"/>
        <v>3127043</v>
      </c>
      <c r="G128" s="167">
        <v>9013</v>
      </c>
      <c r="H128" s="154">
        <f t="shared" si="77"/>
        <v>17996</v>
      </c>
      <c r="I128" s="104">
        <f t="shared" si="78"/>
        <v>10671</v>
      </c>
      <c r="J128" s="125">
        <v>16338</v>
      </c>
      <c r="K128" s="403">
        <v>0</v>
      </c>
    </row>
    <row r="129" spans="1:11" ht="18.75" thickBot="1" x14ac:dyDescent="0.3">
      <c r="A129" s="84" t="s">
        <v>48</v>
      </c>
      <c r="B129" s="131">
        <f t="shared" ref="B129:D129" si="79">SUM(B121:B128)</f>
        <v>64323</v>
      </c>
      <c r="C129" s="131">
        <f t="shared" si="79"/>
        <v>123600</v>
      </c>
      <c r="D129" s="131">
        <f t="shared" si="79"/>
        <v>14337263</v>
      </c>
      <c r="E129" s="90">
        <f t="shared" si="75"/>
        <v>222.89481212008147</v>
      </c>
      <c r="F129" s="132">
        <f>SUM(F121:F128)</f>
        <v>14337263</v>
      </c>
      <c r="G129" s="132">
        <f t="shared" ref="G129:H129" si="80">SUM(G121:G128)</f>
        <v>41100</v>
      </c>
      <c r="H129" s="132">
        <f t="shared" si="80"/>
        <v>82500</v>
      </c>
      <c r="I129" s="89">
        <f>SUM(I121:I128)</f>
        <v>49374</v>
      </c>
      <c r="J129" s="89">
        <f>SUM(J121:J128)</f>
        <v>74226</v>
      </c>
      <c r="K129" s="89">
        <f>SUM(K121:K128)</f>
        <v>12</v>
      </c>
    </row>
    <row r="130" spans="1:11" ht="18.75" thickBot="1" x14ac:dyDescent="0.3">
      <c r="A130" s="146"/>
      <c r="B130" s="147"/>
      <c r="C130" s="147"/>
      <c r="D130" s="147"/>
      <c r="E130" s="148"/>
      <c r="F130" s="147"/>
      <c r="G130" s="137"/>
      <c r="H130" s="137"/>
      <c r="I130" s="81"/>
      <c r="J130" s="81"/>
      <c r="K130" s="81"/>
    </row>
    <row r="131" spans="1:11" ht="18.75" thickBot="1" x14ac:dyDescent="0.3">
      <c r="A131" s="177" t="s">
        <v>114</v>
      </c>
      <c r="B131" s="133">
        <f t="shared" ref="B131:F131" si="81">SUM(B129+B118+B101+B89+B76+B67+B57+B47+B32+B16)</f>
        <v>667311</v>
      </c>
      <c r="C131" s="133">
        <f t="shared" si="81"/>
        <v>1314107</v>
      </c>
      <c r="D131" s="133">
        <f t="shared" si="81"/>
        <v>151187207</v>
      </c>
      <c r="E131" s="133">
        <f t="shared" si="81"/>
        <v>8557.4720669980361</v>
      </c>
      <c r="F131" s="132">
        <f t="shared" si="81"/>
        <v>151187207</v>
      </c>
      <c r="G131" s="132">
        <f t="shared" ref="G131:I131" si="82">SUM(G129+G118+G101+G89+G76+G67+G57+G47+G32+G16)</f>
        <v>378889</v>
      </c>
      <c r="H131" s="132">
        <f t="shared" si="82"/>
        <v>935218</v>
      </c>
      <c r="I131" s="132">
        <f t="shared" si="82"/>
        <v>571918</v>
      </c>
      <c r="J131" s="132">
        <f>SUM(J129+J118+J101+J89+J76+J67+J57+J47+J32+J16)</f>
        <v>742189</v>
      </c>
      <c r="K131" s="187"/>
    </row>
    <row r="134" spans="1:11" x14ac:dyDescent="0.2">
      <c r="B134" s="180"/>
    </row>
  </sheetData>
  <mergeCells count="5">
    <mergeCell ref="C5:D5"/>
    <mergeCell ref="C4:D4"/>
    <mergeCell ref="C2:F2"/>
    <mergeCell ref="C1:F1"/>
    <mergeCell ref="C3:F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34"/>
  <sheetViews>
    <sheetView workbookViewId="0">
      <pane ySplit="6" topLeftCell="A18" activePane="bottomLeft" state="frozen"/>
      <selection pane="bottomLeft" activeCell="H23" sqref="H23"/>
    </sheetView>
  </sheetViews>
  <sheetFormatPr defaultRowHeight="14.25" x14ac:dyDescent="0.2"/>
  <cols>
    <col min="1" max="1" width="18.7109375" style="33" bestFit="1" customWidth="1"/>
    <col min="2" max="2" width="11.28515625" style="33" bestFit="1" customWidth="1"/>
    <col min="3" max="3" width="16" style="33" customWidth="1"/>
    <col min="4" max="4" width="16.7109375" style="33" bestFit="1" customWidth="1"/>
    <col min="5" max="5" width="13.7109375" style="33" bestFit="1" customWidth="1"/>
    <col min="6" max="6" width="16.7109375" style="33" bestFit="1" customWidth="1"/>
    <col min="7" max="8" width="11.28515625" style="33" bestFit="1" customWidth="1"/>
    <col min="9" max="9" width="12.85546875" style="33" bestFit="1" customWidth="1"/>
    <col min="10" max="10" width="12.28515625" style="33" bestFit="1" customWidth="1"/>
    <col min="11" max="11" width="6.5703125" style="33" bestFit="1" customWidth="1"/>
    <col min="12" max="250" width="9.140625" style="33"/>
    <col min="251" max="251" width="18.7109375" style="33" bestFit="1" customWidth="1"/>
    <col min="252" max="252" width="9.140625" style="33"/>
    <col min="253" max="253" width="10.28515625" style="33" customWidth="1"/>
    <col min="254" max="254" width="12.7109375" style="33" bestFit="1" customWidth="1"/>
    <col min="255" max="255" width="10.85546875" style="33" customWidth="1"/>
    <col min="256" max="256" width="19.140625" style="33" bestFit="1" customWidth="1"/>
    <col min="257" max="257" width="9.140625" style="33"/>
    <col min="258" max="258" width="9.42578125" style="33" customWidth="1"/>
    <col min="259" max="259" width="11.140625" style="33" customWidth="1"/>
    <col min="260" max="260" width="10.42578125" style="33" bestFit="1" customWidth="1"/>
    <col min="261" max="261" width="19.140625" style="33" bestFit="1" customWidth="1"/>
    <col min="262" max="262" width="9.140625" style="33"/>
    <col min="263" max="263" width="9.5703125" style="33" customWidth="1"/>
    <col min="264" max="264" width="9.140625" style="33"/>
    <col min="265" max="265" width="10.42578125" style="33" bestFit="1" customWidth="1"/>
    <col min="266" max="506" width="9.140625" style="33"/>
    <col min="507" max="507" width="18.7109375" style="33" bestFit="1" customWidth="1"/>
    <col min="508" max="508" width="9.140625" style="33"/>
    <col min="509" max="509" width="10.28515625" style="33" customWidth="1"/>
    <col min="510" max="510" width="12.7109375" style="33" bestFit="1" customWidth="1"/>
    <col min="511" max="511" width="10.85546875" style="33" customWidth="1"/>
    <col min="512" max="512" width="19.140625" style="33" bestFit="1" customWidth="1"/>
    <col min="513" max="513" width="9.140625" style="33"/>
    <col min="514" max="514" width="9.42578125" style="33" customWidth="1"/>
    <col min="515" max="515" width="11.140625" style="33" customWidth="1"/>
    <col min="516" max="516" width="10.42578125" style="33" bestFit="1" customWidth="1"/>
    <col min="517" max="517" width="19.140625" style="33" bestFit="1" customWidth="1"/>
    <col min="518" max="518" width="9.140625" style="33"/>
    <col min="519" max="519" width="9.5703125" style="33" customWidth="1"/>
    <col min="520" max="520" width="9.140625" style="33"/>
    <col min="521" max="521" width="10.42578125" style="33" bestFit="1" customWidth="1"/>
    <col min="522" max="762" width="9.140625" style="33"/>
    <col min="763" max="763" width="18.7109375" style="33" bestFit="1" customWidth="1"/>
    <col min="764" max="764" width="9.140625" style="33"/>
    <col min="765" max="765" width="10.28515625" style="33" customWidth="1"/>
    <col min="766" max="766" width="12.7109375" style="33" bestFit="1" customWidth="1"/>
    <col min="767" max="767" width="10.85546875" style="33" customWidth="1"/>
    <col min="768" max="768" width="19.140625" style="33" bestFit="1" customWidth="1"/>
    <col min="769" max="769" width="9.140625" style="33"/>
    <col min="770" max="770" width="9.42578125" style="33" customWidth="1"/>
    <col min="771" max="771" width="11.140625" style="33" customWidth="1"/>
    <col min="772" max="772" width="10.42578125" style="33" bestFit="1" customWidth="1"/>
    <col min="773" max="773" width="19.140625" style="33" bestFit="1" customWidth="1"/>
    <col min="774" max="774" width="9.140625" style="33"/>
    <col min="775" max="775" width="9.5703125" style="33" customWidth="1"/>
    <col min="776" max="776" width="9.140625" style="33"/>
    <col min="777" max="777" width="10.42578125" style="33" bestFit="1" customWidth="1"/>
    <col min="778" max="1018" width="9.140625" style="33"/>
    <col min="1019" max="1019" width="18.7109375" style="33" bestFit="1" customWidth="1"/>
    <col min="1020" max="1020" width="9.140625" style="33"/>
    <col min="1021" max="1021" width="10.28515625" style="33" customWidth="1"/>
    <col min="1022" max="1022" width="12.7109375" style="33" bestFit="1" customWidth="1"/>
    <col min="1023" max="1023" width="10.85546875" style="33" customWidth="1"/>
    <col min="1024" max="1024" width="19.140625" style="33" bestFit="1" customWidth="1"/>
    <col min="1025" max="1025" width="9.140625" style="33"/>
    <col min="1026" max="1026" width="9.42578125" style="33" customWidth="1"/>
    <col min="1027" max="1027" width="11.140625" style="33" customWidth="1"/>
    <col min="1028" max="1028" width="10.42578125" style="33" bestFit="1" customWidth="1"/>
    <col min="1029" max="1029" width="19.140625" style="33" bestFit="1" customWidth="1"/>
    <col min="1030" max="1030" width="9.140625" style="33"/>
    <col min="1031" max="1031" width="9.5703125" style="33" customWidth="1"/>
    <col min="1032" max="1032" width="9.140625" style="33"/>
    <col min="1033" max="1033" width="10.42578125" style="33" bestFit="1" customWidth="1"/>
    <col min="1034" max="1274" width="9.140625" style="33"/>
    <col min="1275" max="1275" width="18.7109375" style="33" bestFit="1" customWidth="1"/>
    <col min="1276" max="1276" width="9.140625" style="33"/>
    <col min="1277" max="1277" width="10.28515625" style="33" customWidth="1"/>
    <col min="1278" max="1278" width="12.7109375" style="33" bestFit="1" customWidth="1"/>
    <col min="1279" max="1279" width="10.85546875" style="33" customWidth="1"/>
    <col min="1280" max="1280" width="19.140625" style="33" bestFit="1" customWidth="1"/>
    <col min="1281" max="1281" width="9.140625" style="33"/>
    <col min="1282" max="1282" width="9.42578125" style="33" customWidth="1"/>
    <col min="1283" max="1283" width="11.140625" style="33" customWidth="1"/>
    <col min="1284" max="1284" width="10.42578125" style="33" bestFit="1" customWidth="1"/>
    <col min="1285" max="1285" width="19.140625" style="33" bestFit="1" customWidth="1"/>
    <col min="1286" max="1286" width="9.140625" style="33"/>
    <col min="1287" max="1287" width="9.5703125" style="33" customWidth="1"/>
    <col min="1288" max="1288" width="9.140625" style="33"/>
    <col min="1289" max="1289" width="10.42578125" style="33" bestFit="1" customWidth="1"/>
    <col min="1290" max="1530" width="9.140625" style="33"/>
    <col min="1531" max="1531" width="18.7109375" style="33" bestFit="1" customWidth="1"/>
    <col min="1532" max="1532" width="9.140625" style="33"/>
    <col min="1533" max="1533" width="10.28515625" style="33" customWidth="1"/>
    <col min="1534" max="1534" width="12.7109375" style="33" bestFit="1" customWidth="1"/>
    <col min="1535" max="1535" width="10.85546875" style="33" customWidth="1"/>
    <col min="1536" max="1536" width="19.140625" style="33" bestFit="1" customWidth="1"/>
    <col min="1537" max="1537" width="9.140625" style="33"/>
    <col min="1538" max="1538" width="9.42578125" style="33" customWidth="1"/>
    <col min="1539" max="1539" width="11.140625" style="33" customWidth="1"/>
    <col min="1540" max="1540" width="10.42578125" style="33" bestFit="1" customWidth="1"/>
    <col min="1541" max="1541" width="19.140625" style="33" bestFit="1" customWidth="1"/>
    <col min="1542" max="1542" width="9.140625" style="33"/>
    <col min="1543" max="1543" width="9.5703125" style="33" customWidth="1"/>
    <col min="1544" max="1544" width="9.140625" style="33"/>
    <col min="1545" max="1545" width="10.42578125" style="33" bestFit="1" customWidth="1"/>
    <col min="1546" max="1786" width="9.140625" style="33"/>
    <col min="1787" max="1787" width="18.7109375" style="33" bestFit="1" customWidth="1"/>
    <col min="1788" max="1788" width="9.140625" style="33"/>
    <col min="1789" max="1789" width="10.28515625" style="33" customWidth="1"/>
    <col min="1790" max="1790" width="12.7109375" style="33" bestFit="1" customWidth="1"/>
    <col min="1791" max="1791" width="10.85546875" style="33" customWidth="1"/>
    <col min="1792" max="1792" width="19.140625" style="33" bestFit="1" customWidth="1"/>
    <col min="1793" max="1793" width="9.140625" style="33"/>
    <col min="1794" max="1794" width="9.42578125" style="33" customWidth="1"/>
    <col min="1795" max="1795" width="11.140625" style="33" customWidth="1"/>
    <col min="1796" max="1796" width="10.42578125" style="33" bestFit="1" customWidth="1"/>
    <col min="1797" max="1797" width="19.140625" style="33" bestFit="1" customWidth="1"/>
    <col min="1798" max="1798" width="9.140625" style="33"/>
    <col min="1799" max="1799" width="9.5703125" style="33" customWidth="1"/>
    <col min="1800" max="1800" width="9.140625" style="33"/>
    <col min="1801" max="1801" width="10.42578125" style="33" bestFit="1" customWidth="1"/>
    <col min="1802" max="2042" width="9.140625" style="33"/>
    <col min="2043" max="2043" width="18.7109375" style="33" bestFit="1" customWidth="1"/>
    <col min="2044" max="2044" width="9.140625" style="33"/>
    <col min="2045" max="2045" width="10.28515625" style="33" customWidth="1"/>
    <col min="2046" max="2046" width="12.7109375" style="33" bestFit="1" customWidth="1"/>
    <col min="2047" max="2047" width="10.85546875" style="33" customWidth="1"/>
    <col min="2048" max="2048" width="19.140625" style="33" bestFit="1" customWidth="1"/>
    <col min="2049" max="2049" width="9.140625" style="33"/>
    <col min="2050" max="2050" width="9.42578125" style="33" customWidth="1"/>
    <col min="2051" max="2051" width="11.140625" style="33" customWidth="1"/>
    <col min="2052" max="2052" width="10.42578125" style="33" bestFit="1" customWidth="1"/>
    <col min="2053" max="2053" width="19.140625" style="33" bestFit="1" customWidth="1"/>
    <col min="2054" max="2054" width="9.140625" style="33"/>
    <col min="2055" max="2055" width="9.5703125" style="33" customWidth="1"/>
    <col min="2056" max="2056" width="9.140625" style="33"/>
    <col min="2057" max="2057" width="10.42578125" style="33" bestFit="1" customWidth="1"/>
    <col min="2058" max="2298" width="9.140625" style="33"/>
    <col min="2299" max="2299" width="18.7109375" style="33" bestFit="1" customWidth="1"/>
    <col min="2300" max="2300" width="9.140625" style="33"/>
    <col min="2301" max="2301" width="10.28515625" style="33" customWidth="1"/>
    <col min="2302" max="2302" width="12.7109375" style="33" bestFit="1" customWidth="1"/>
    <col min="2303" max="2303" width="10.85546875" style="33" customWidth="1"/>
    <col min="2304" max="2304" width="19.140625" style="33" bestFit="1" customWidth="1"/>
    <col min="2305" max="2305" width="9.140625" style="33"/>
    <col min="2306" max="2306" width="9.42578125" style="33" customWidth="1"/>
    <col min="2307" max="2307" width="11.140625" style="33" customWidth="1"/>
    <col min="2308" max="2308" width="10.42578125" style="33" bestFit="1" customWidth="1"/>
    <col min="2309" max="2309" width="19.140625" style="33" bestFit="1" customWidth="1"/>
    <col min="2310" max="2310" width="9.140625" style="33"/>
    <col min="2311" max="2311" width="9.5703125" style="33" customWidth="1"/>
    <col min="2312" max="2312" width="9.140625" style="33"/>
    <col min="2313" max="2313" width="10.42578125" style="33" bestFit="1" customWidth="1"/>
    <col min="2314" max="2554" width="9.140625" style="33"/>
    <col min="2555" max="2555" width="18.7109375" style="33" bestFit="1" customWidth="1"/>
    <col min="2556" max="2556" width="9.140625" style="33"/>
    <col min="2557" max="2557" width="10.28515625" style="33" customWidth="1"/>
    <col min="2558" max="2558" width="12.7109375" style="33" bestFit="1" customWidth="1"/>
    <col min="2559" max="2559" width="10.85546875" style="33" customWidth="1"/>
    <col min="2560" max="2560" width="19.140625" style="33" bestFit="1" customWidth="1"/>
    <col min="2561" max="2561" width="9.140625" style="33"/>
    <col min="2562" max="2562" width="9.42578125" style="33" customWidth="1"/>
    <col min="2563" max="2563" width="11.140625" style="33" customWidth="1"/>
    <col min="2564" max="2564" width="10.42578125" style="33" bestFit="1" customWidth="1"/>
    <col min="2565" max="2565" width="19.140625" style="33" bestFit="1" customWidth="1"/>
    <col min="2566" max="2566" width="9.140625" style="33"/>
    <col min="2567" max="2567" width="9.5703125" style="33" customWidth="1"/>
    <col min="2568" max="2568" width="9.140625" style="33"/>
    <col min="2569" max="2569" width="10.42578125" style="33" bestFit="1" customWidth="1"/>
    <col min="2570" max="2810" width="9.140625" style="33"/>
    <col min="2811" max="2811" width="18.7109375" style="33" bestFit="1" customWidth="1"/>
    <col min="2812" max="2812" width="9.140625" style="33"/>
    <col min="2813" max="2813" width="10.28515625" style="33" customWidth="1"/>
    <col min="2814" max="2814" width="12.7109375" style="33" bestFit="1" customWidth="1"/>
    <col min="2815" max="2815" width="10.85546875" style="33" customWidth="1"/>
    <col min="2816" max="2816" width="19.140625" style="33" bestFit="1" customWidth="1"/>
    <col min="2817" max="2817" width="9.140625" style="33"/>
    <col min="2818" max="2818" width="9.42578125" style="33" customWidth="1"/>
    <col min="2819" max="2819" width="11.140625" style="33" customWidth="1"/>
    <col min="2820" max="2820" width="10.42578125" style="33" bestFit="1" customWidth="1"/>
    <col min="2821" max="2821" width="19.140625" style="33" bestFit="1" customWidth="1"/>
    <col min="2822" max="2822" width="9.140625" style="33"/>
    <col min="2823" max="2823" width="9.5703125" style="33" customWidth="1"/>
    <col min="2824" max="2824" width="9.140625" style="33"/>
    <col min="2825" max="2825" width="10.42578125" style="33" bestFit="1" customWidth="1"/>
    <col min="2826" max="3066" width="9.140625" style="33"/>
    <col min="3067" max="3067" width="18.7109375" style="33" bestFit="1" customWidth="1"/>
    <col min="3068" max="3068" width="9.140625" style="33"/>
    <col min="3069" max="3069" width="10.28515625" style="33" customWidth="1"/>
    <col min="3070" max="3070" width="12.7109375" style="33" bestFit="1" customWidth="1"/>
    <col min="3071" max="3071" width="10.85546875" style="33" customWidth="1"/>
    <col min="3072" max="3072" width="19.140625" style="33" bestFit="1" customWidth="1"/>
    <col min="3073" max="3073" width="9.140625" style="33"/>
    <col min="3074" max="3074" width="9.42578125" style="33" customWidth="1"/>
    <col min="3075" max="3075" width="11.140625" style="33" customWidth="1"/>
    <col min="3076" max="3076" width="10.42578125" style="33" bestFit="1" customWidth="1"/>
    <col min="3077" max="3077" width="19.140625" style="33" bestFit="1" customWidth="1"/>
    <col min="3078" max="3078" width="9.140625" style="33"/>
    <col min="3079" max="3079" width="9.5703125" style="33" customWidth="1"/>
    <col min="3080" max="3080" width="9.140625" style="33"/>
    <col min="3081" max="3081" width="10.42578125" style="33" bestFit="1" customWidth="1"/>
    <col min="3082" max="3322" width="9.140625" style="33"/>
    <col min="3323" max="3323" width="18.7109375" style="33" bestFit="1" customWidth="1"/>
    <col min="3324" max="3324" width="9.140625" style="33"/>
    <col min="3325" max="3325" width="10.28515625" style="33" customWidth="1"/>
    <col min="3326" max="3326" width="12.7109375" style="33" bestFit="1" customWidth="1"/>
    <col min="3327" max="3327" width="10.85546875" style="33" customWidth="1"/>
    <col min="3328" max="3328" width="19.140625" style="33" bestFit="1" customWidth="1"/>
    <col min="3329" max="3329" width="9.140625" style="33"/>
    <col min="3330" max="3330" width="9.42578125" style="33" customWidth="1"/>
    <col min="3331" max="3331" width="11.140625" style="33" customWidth="1"/>
    <col min="3332" max="3332" width="10.42578125" style="33" bestFit="1" customWidth="1"/>
    <col min="3333" max="3333" width="19.140625" style="33" bestFit="1" customWidth="1"/>
    <col min="3334" max="3334" width="9.140625" style="33"/>
    <col min="3335" max="3335" width="9.5703125" style="33" customWidth="1"/>
    <col min="3336" max="3336" width="9.140625" style="33"/>
    <col min="3337" max="3337" width="10.42578125" style="33" bestFit="1" customWidth="1"/>
    <col min="3338" max="3578" width="9.140625" style="33"/>
    <col min="3579" max="3579" width="18.7109375" style="33" bestFit="1" customWidth="1"/>
    <col min="3580" max="3580" width="9.140625" style="33"/>
    <col min="3581" max="3581" width="10.28515625" style="33" customWidth="1"/>
    <col min="3582" max="3582" width="12.7109375" style="33" bestFit="1" customWidth="1"/>
    <col min="3583" max="3583" width="10.85546875" style="33" customWidth="1"/>
    <col min="3584" max="3584" width="19.140625" style="33" bestFit="1" customWidth="1"/>
    <col min="3585" max="3585" width="9.140625" style="33"/>
    <col min="3586" max="3586" width="9.42578125" style="33" customWidth="1"/>
    <col min="3587" max="3587" width="11.140625" style="33" customWidth="1"/>
    <col min="3588" max="3588" width="10.42578125" style="33" bestFit="1" customWidth="1"/>
    <col min="3589" max="3589" width="19.140625" style="33" bestFit="1" customWidth="1"/>
    <col min="3590" max="3590" width="9.140625" style="33"/>
    <col min="3591" max="3591" width="9.5703125" style="33" customWidth="1"/>
    <col min="3592" max="3592" width="9.140625" style="33"/>
    <col min="3593" max="3593" width="10.42578125" style="33" bestFit="1" customWidth="1"/>
    <col min="3594" max="3834" width="9.140625" style="33"/>
    <col min="3835" max="3835" width="18.7109375" style="33" bestFit="1" customWidth="1"/>
    <col min="3836" max="3836" width="9.140625" style="33"/>
    <col min="3837" max="3837" width="10.28515625" style="33" customWidth="1"/>
    <col min="3838" max="3838" width="12.7109375" style="33" bestFit="1" customWidth="1"/>
    <col min="3839" max="3839" width="10.85546875" style="33" customWidth="1"/>
    <col min="3840" max="3840" width="19.140625" style="33" bestFit="1" customWidth="1"/>
    <col min="3841" max="3841" width="9.140625" style="33"/>
    <col min="3842" max="3842" width="9.42578125" style="33" customWidth="1"/>
    <col min="3843" max="3843" width="11.140625" style="33" customWidth="1"/>
    <col min="3844" max="3844" width="10.42578125" style="33" bestFit="1" customWidth="1"/>
    <col min="3845" max="3845" width="19.140625" style="33" bestFit="1" customWidth="1"/>
    <col min="3846" max="3846" width="9.140625" style="33"/>
    <col min="3847" max="3847" width="9.5703125" style="33" customWidth="1"/>
    <col min="3848" max="3848" width="9.140625" style="33"/>
    <col min="3849" max="3849" width="10.42578125" style="33" bestFit="1" customWidth="1"/>
    <col min="3850" max="4090" width="9.140625" style="33"/>
    <col min="4091" max="4091" width="18.7109375" style="33" bestFit="1" customWidth="1"/>
    <col min="4092" max="4092" width="9.140625" style="33"/>
    <col min="4093" max="4093" width="10.28515625" style="33" customWidth="1"/>
    <col min="4094" max="4094" width="12.7109375" style="33" bestFit="1" customWidth="1"/>
    <col min="4095" max="4095" width="10.85546875" style="33" customWidth="1"/>
    <col min="4096" max="4096" width="19.140625" style="33" bestFit="1" customWidth="1"/>
    <col min="4097" max="4097" width="9.140625" style="33"/>
    <col min="4098" max="4098" width="9.42578125" style="33" customWidth="1"/>
    <col min="4099" max="4099" width="11.140625" style="33" customWidth="1"/>
    <col min="4100" max="4100" width="10.42578125" style="33" bestFit="1" customWidth="1"/>
    <col min="4101" max="4101" width="19.140625" style="33" bestFit="1" customWidth="1"/>
    <col min="4102" max="4102" width="9.140625" style="33"/>
    <col min="4103" max="4103" width="9.5703125" style="33" customWidth="1"/>
    <col min="4104" max="4104" width="9.140625" style="33"/>
    <col min="4105" max="4105" width="10.42578125" style="33" bestFit="1" customWidth="1"/>
    <col min="4106" max="4346" width="9.140625" style="33"/>
    <col min="4347" max="4347" width="18.7109375" style="33" bestFit="1" customWidth="1"/>
    <col min="4348" max="4348" width="9.140625" style="33"/>
    <col min="4349" max="4349" width="10.28515625" style="33" customWidth="1"/>
    <col min="4350" max="4350" width="12.7109375" style="33" bestFit="1" customWidth="1"/>
    <col min="4351" max="4351" width="10.85546875" style="33" customWidth="1"/>
    <col min="4352" max="4352" width="19.140625" style="33" bestFit="1" customWidth="1"/>
    <col min="4353" max="4353" width="9.140625" style="33"/>
    <col min="4354" max="4354" width="9.42578125" style="33" customWidth="1"/>
    <col min="4355" max="4355" width="11.140625" style="33" customWidth="1"/>
    <col min="4356" max="4356" width="10.42578125" style="33" bestFit="1" customWidth="1"/>
    <col min="4357" max="4357" width="19.140625" style="33" bestFit="1" customWidth="1"/>
    <col min="4358" max="4358" width="9.140625" style="33"/>
    <col min="4359" max="4359" width="9.5703125" style="33" customWidth="1"/>
    <col min="4360" max="4360" width="9.140625" style="33"/>
    <col min="4361" max="4361" width="10.42578125" style="33" bestFit="1" customWidth="1"/>
    <col min="4362" max="4602" width="9.140625" style="33"/>
    <col min="4603" max="4603" width="18.7109375" style="33" bestFit="1" customWidth="1"/>
    <col min="4604" max="4604" width="9.140625" style="33"/>
    <col min="4605" max="4605" width="10.28515625" style="33" customWidth="1"/>
    <col min="4606" max="4606" width="12.7109375" style="33" bestFit="1" customWidth="1"/>
    <col min="4607" max="4607" width="10.85546875" style="33" customWidth="1"/>
    <col min="4608" max="4608" width="19.140625" style="33" bestFit="1" customWidth="1"/>
    <col min="4609" max="4609" width="9.140625" style="33"/>
    <col min="4610" max="4610" width="9.42578125" style="33" customWidth="1"/>
    <col min="4611" max="4611" width="11.140625" style="33" customWidth="1"/>
    <col min="4612" max="4612" width="10.42578125" style="33" bestFit="1" customWidth="1"/>
    <col min="4613" max="4613" width="19.140625" style="33" bestFit="1" customWidth="1"/>
    <col min="4614" max="4614" width="9.140625" style="33"/>
    <col min="4615" max="4615" width="9.5703125" style="33" customWidth="1"/>
    <col min="4616" max="4616" width="9.140625" style="33"/>
    <col min="4617" max="4617" width="10.42578125" style="33" bestFit="1" customWidth="1"/>
    <col min="4618" max="4858" width="9.140625" style="33"/>
    <col min="4859" max="4859" width="18.7109375" style="33" bestFit="1" customWidth="1"/>
    <col min="4860" max="4860" width="9.140625" style="33"/>
    <col min="4861" max="4861" width="10.28515625" style="33" customWidth="1"/>
    <col min="4862" max="4862" width="12.7109375" style="33" bestFit="1" customWidth="1"/>
    <col min="4863" max="4863" width="10.85546875" style="33" customWidth="1"/>
    <col min="4864" max="4864" width="19.140625" style="33" bestFit="1" customWidth="1"/>
    <col min="4865" max="4865" width="9.140625" style="33"/>
    <col min="4866" max="4866" width="9.42578125" style="33" customWidth="1"/>
    <col min="4867" max="4867" width="11.140625" style="33" customWidth="1"/>
    <col min="4868" max="4868" width="10.42578125" style="33" bestFit="1" customWidth="1"/>
    <col min="4869" max="4869" width="19.140625" style="33" bestFit="1" customWidth="1"/>
    <col min="4870" max="4870" width="9.140625" style="33"/>
    <col min="4871" max="4871" width="9.5703125" style="33" customWidth="1"/>
    <col min="4872" max="4872" width="9.140625" style="33"/>
    <col min="4873" max="4873" width="10.42578125" style="33" bestFit="1" customWidth="1"/>
    <col min="4874" max="5114" width="9.140625" style="33"/>
    <col min="5115" max="5115" width="18.7109375" style="33" bestFit="1" customWidth="1"/>
    <col min="5116" max="5116" width="9.140625" style="33"/>
    <col min="5117" max="5117" width="10.28515625" style="33" customWidth="1"/>
    <col min="5118" max="5118" width="12.7109375" style="33" bestFit="1" customWidth="1"/>
    <col min="5119" max="5119" width="10.85546875" style="33" customWidth="1"/>
    <col min="5120" max="5120" width="19.140625" style="33" bestFit="1" customWidth="1"/>
    <col min="5121" max="5121" width="9.140625" style="33"/>
    <col min="5122" max="5122" width="9.42578125" style="33" customWidth="1"/>
    <col min="5123" max="5123" width="11.140625" style="33" customWidth="1"/>
    <col min="5124" max="5124" width="10.42578125" style="33" bestFit="1" customWidth="1"/>
    <col min="5125" max="5125" width="19.140625" style="33" bestFit="1" customWidth="1"/>
    <col min="5126" max="5126" width="9.140625" style="33"/>
    <col min="5127" max="5127" width="9.5703125" style="33" customWidth="1"/>
    <col min="5128" max="5128" width="9.140625" style="33"/>
    <col min="5129" max="5129" width="10.42578125" style="33" bestFit="1" customWidth="1"/>
    <col min="5130" max="5370" width="9.140625" style="33"/>
    <col min="5371" max="5371" width="18.7109375" style="33" bestFit="1" customWidth="1"/>
    <col min="5372" max="5372" width="9.140625" style="33"/>
    <col min="5373" max="5373" width="10.28515625" style="33" customWidth="1"/>
    <col min="5374" max="5374" width="12.7109375" style="33" bestFit="1" customWidth="1"/>
    <col min="5375" max="5375" width="10.85546875" style="33" customWidth="1"/>
    <col min="5376" max="5376" width="19.140625" style="33" bestFit="1" customWidth="1"/>
    <col min="5377" max="5377" width="9.140625" style="33"/>
    <col min="5378" max="5378" width="9.42578125" style="33" customWidth="1"/>
    <col min="5379" max="5379" width="11.140625" style="33" customWidth="1"/>
    <col min="5380" max="5380" width="10.42578125" style="33" bestFit="1" customWidth="1"/>
    <col min="5381" max="5381" width="19.140625" style="33" bestFit="1" customWidth="1"/>
    <col min="5382" max="5382" width="9.140625" style="33"/>
    <col min="5383" max="5383" width="9.5703125" style="33" customWidth="1"/>
    <col min="5384" max="5384" width="9.140625" style="33"/>
    <col min="5385" max="5385" width="10.42578125" style="33" bestFit="1" customWidth="1"/>
    <col min="5386" max="5626" width="9.140625" style="33"/>
    <col min="5627" max="5627" width="18.7109375" style="33" bestFit="1" customWidth="1"/>
    <col min="5628" max="5628" width="9.140625" style="33"/>
    <col min="5629" max="5629" width="10.28515625" style="33" customWidth="1"/>
    <col min="5630" max="5630" width="12.7109375" style="33" bestFit="1" customWidth="1"/>
    <col min="5631" max="5631" width="10.85546875" style="33" customWidth="1"/>
    <col min="5632" max="5632" width="19.140625" style="33" bestFit="1" customWidth="1"/>
    <col min="5633" max="5633" width="9.140625" style="33"/>
    <col min="5634" max="5634" width="9.42578125" style="33" customWidth="1"/>
    <col min="5635" max="5635" width="11.140625" style="33" customWidth="1"/>
    <col min="5636" max="5636" width="10.42578125" style="33" bestFit="1" customWidth="1"/>
    <col min="5637" max="5637" width="19.140625" style="33" bestFit="1" customWidth="1"/>
    <col min="5638" max="5638" width="9.140625" style="33"/>
    <col min="5639" max="5639" width="9.5703125" style="33" customWidth="1"/>
    <col min="5640" max="5640" width="9.140625" style="33"/>
    <col min="5641" max="5641" width="10.42578125" style="33" bestFit="1" customWidth="1"/>
    <col min="5642" max="5882" width="9.140625" style="33"/>
    <col min="5883" max="5883" width="18.7109375" style="33" bestFit="1" customWidth="1"/>
    <col min="5884" max="5884" width="9.140625" style="33"/>
    <col min="5885" max="5885" width="10.28515625" style="33" customWidth="1"/>
    <col min="5886" max="5886" width="12.7109375" style="33" bestFit="1" customWidth="1"/>
    <col min="5887" max="5887" width="10.85546875" style="33" customWidth="1"/>
    <col min="5888" max="5888" width="19.140625" style="33" bestFit="1" customWidth="1"/>
    <col min="5889" max="5889" width="9.140625" style="33"/>
    <col min="5890" max="5890" width="9.42578125" style="33" customWidth="1"/>
    <col min="5891" max="5891" width="11.140625" style="33" customWidth="1"/>
    <col min="5892" max="5892" width="10.42578125" style="33" bestFit="1" customWidth="1"/>
    <col min="5893" max="5893" width="19.140625" style="33" bestFit="1" customWidth="1"/>
    <col min="5894" max="5894" width="9.140625" style="33"/>
    <col min="5895" max="5895" width="9.5703125" style="33" customWidth="1"/>
    <col min="5896" max="5896" width="9.140625" style="33"/>
    <col min="5897" max="5897" width="10.42578125" style="33" bestFit="1" customWidth="1"/>
    <col min="5898" max="6138" width="9.140625" style="33"/>
    <col min="6139" max="6139" width="18.7109375" style="33" bestFit="1" customWidth="1"/>
    <col min="6140" max="6140" width="9.140625" style="33"/>
    <col min="6141" max="6141" width="10.28515625" style="33" customWidth="1"/>
    <col min="6142" max="6142" width="12.7109375" style="33" bestFit="1" customWidth="1"/>
    <col min="6143" max="6143" width="10.85546875" style="33" customWidth="1"/>
    <col min="6144" max="6144" width="19.140625" style="33" bestFit="1" customWidth="1"/>
    <col min="6145" max="6145" width="9.140625" style="33"/>
    <col min="6146" max="6146" width="9.42578125" style="33" customWidth="1"/>
    <col min="6147" max="6147" width="11.140625" style="33" customWidth="1"/>
    <col min="6148" max="6148" width="10.42578125" style="33" bestFit="1" customWidth="1"/>
    <col min="6149" max="6149" width="19.140625" style="33" bestFit="1" customWidth="1"/>
    <col min="6150" max="6150" width="9.140625" style="33"/>
    <col min="6151" max="6151" width="9.5703125" style="33" customWidth="1"/>
    <col min="6152" max="6152" width="9.140625" style="33"/>
    <col min="6153" max="6153" width="10.42578125" style="33" bestFit="1" customWidth="1"/>
    <col min="6154" max="6394" width="9.140625" style="33"/>
    <col min="6395" max="6395" width="18.7109375" style="33" bestFit="1" customWidth="1"/>
    <col min="6396" max="6396" width="9.140625" style="33"/>
    <col min="6397" max="6397" width="10.28515625" style="33" customWidth="1"/>
    <col min="6398" max="6398" width="12.7109375" style="33" bestFit="1" customWidth="1"/>
    <col min="6399" max="6399" width="10.85546875" style="33" customWidth="1"/>
    <col min="6400" max="6400" width="19.140625" style="33" bestFit="1" customWidth="1"/>
    <col min="6401" max="6401" width="9.140625" style="33"/>
    <col min="6402" max="6402" width="9.42578125" style="33" customWidth="1"/>
    <col min="6403" max="6403" width="11.140625" style="33" customWidth="1"/>
    <col min="6404" max="6404" width="10.42578125" style="33" bestFit="1" customWidth="1"/>
    <col min="6405" max="6405" width="19.140625" style="33" bestFit="1" customWidth="1"/>
    <col min="6406" max="6406" width="9.140625" style="33"/>
    <col min="6407" max="6407" width="9.5703125" style="33" customWidth="1"/>
    <col min="6408" max="6408" width="9.140625" style="33"/>
    <col min="6409" max="6409" width="10.42578125" style="33" bestFit="1" customWidth="1"/>
    <col min="6410" max="6650" width="9.140625" style="33"/>
    <col min="6651" max="6651" width="18.7109375" style="33" bestFit="1" customWidth="1"/>
    <col min="6652" max="6652" width="9.140625" style="33"/>
    <col min="6653" max="6653" width="10.28515625" style="33" customWidth="1"/>
    <col min="6654" max="6654" width="12.7109375" style="33" bestFit="1" customWidth="1"/>
    <col min="6655" max="6655" width="10.85546875" style="33" customWidth="1"/>
    <col min="6656" max="6656" width="19.140625" style="33" bestFit="1" customWidth="1"/>
    <col min="6657" max="6657" width="9.140625" style="33"/>
    <col min="6658" max="6658" width="9.42578125" style="33" customWidth="1"/>
    <col min="6659" max="6659" width="11.140625" style="33" customWidth="1"/>
    <col min="6660" max="6660" width="10.42578125" style="33" bestFit="1" customWidth="1"/>
    <col min="6661" max="6661" width="19.140625" style="33" bestFit="1" customWidth="1"/>
    <col min="6662" max="6662" width="9.140625" style="33"/>
    <col min="6663" max="6663" width="9.5703125" style="33" customWidth="1"/>
    <col min="6664" max="6664" width="9.140625" style="33"/>
    <col min="6665" max="6665" width="10.42578125" style="33" bestFit="1" customWidth="1"/>
    <col min="6666" max="6906" width="9.140625" style="33"/>
    <col min="6907" max="6907" width="18.7109375" style="33" bestFit="1" customWidth="1"/>
    <col min="6908" max="6908" width="9.140625" style="33"/>
    <col min="6909" max="6909" width="10.28515625" style="33" customWidth="1"/>
    <col min="6910" max="6910" width="12.7109375" style="33" bestFit="1" customWidth="1"/>
    <col min="6911" max="6911" width="10.85546875" style="33" customWidth="1"/>
    <col min="6912" max="6912" width="19.140625" style="33" bestFit="1" customWidth="1"/>
    <col min="6913" max="6913" width="9.140625" style="33"/>
    <col min="6914" max="6914" width="9.42578125" style="33" customWidth="1"/>
    <col min="6915" max="6915" width="11.140625" style="33" customWidth="1"/>
    <col min="6916" max="6916" width="10.42578125" style="33" bestFit="1" customWidth="1"/>
    <col min="6917" max="6917" width="19.140625" style="33" bestFit="1" customWidth="1"/>
    <col min="6918" max="6918" width="9.140625" style="33"/>
    <col min="6919" max="6919" width="9.5703125" style="33" customWidth="1"/>
    <col min="6920" max="6920" width="9.140625" style="33"/>
    <col min="6921" max="6921" width="10.42578125" style="33" bestFit="1" customWidth="1"/>
    <col min="6922" max="7162" width="9.140625" style="33"/>
    <col min="7163" max="7163" width="18.7109375" style="33" bestFit="1" customWidth="1"/>
    <col min="7164" max="7164" width="9.140625" style="33"/>
    <col min="7165" max="7165" width="10.28515625" style="33" customWidth="1"/>
    <col min="7166" max="7166" width="12.7109375" style="33" bestFit="1" customWidth="1"/>
    <col min="7167" max="7167" width="10.85546875" style="33" customWidth="1"/>
    <col min="7168" max="7168" width="19.140625" style="33" bestFit="1" customWidth="1"/>
    <col min="7169" max="7169" width="9.140625" style="33"/>
    <col min="7170" max="7170" width="9.42578125" style="33" customWidth="1"/>
    <col min="7171" max="7171" width="11.140625" style="33" customWidth="1"/>
    <col min="7172" max="7172" width="10.42578125" style="33" bestFit="1" customWidth="1"/>
    <col min="7173" max="7173" width="19.140625" style="33" bestFit="1" customWidth="1"/>
    <col min="7174" max="7174" width="9.140625" style="33"/>
    <col min="7175" max="7175" width="9.5703125" style="33" customWidth="1"/>
    <col min="7176" max="7176" width="9.140625" style="33"/>
    <col min="7177" max="7177" width="10.42578125" style="33" bestFit="1" customWidth="1"/>
    <col min="7178" max="7418" width="9.140625" style="33"/>
    <col min="7419" max="7419" width="18.7109375" style="33" bestFit="1" customWidth="1"/>
    <col min="7420" max="7420" width="9.140625" style="33"/>
    <col min="7421" max="7421" width="10.28515625" style="33" customWidth="1"/>
    <col min="7422" max="7422" width="12.7109375" style="33" bestFit="1" customWidth="1"/>
    <col min="7423" max="7423" width="10.85546875" style="33" customWidth="1"/>
    <col min="7424" max="7424" width="19.140625" style="33" bestFit="1" customWidth="1"/>
    <col min="7425" max="7425" width="9.140625" style="33"/>
    <col min="7426" max="7426" width="9.42578125" style="33" customWidth="1"/>
    <col min="7427" max="7427" width="11.140625" style="33" customWidth="1"/>
    <col min="7428" max="7428" width="10.42578125" style="33" bestFit="1" customWidth="1"/>
    <col min="7429" max="7429" width="19.140625" style="33" bestFit="1" customWidth="1"/>
    <col min="7430" max="7430" width="9.140625" style="33"/>
    <col min="7431" max="7431" width="9.5703125" style="33" customWidth="1"/>
    <col min="7432" max="7432" width="9.140625" style="33"/>
    <col min="7433" max="7433" width="10.42578125" style="33" bestFit="1" customWidth="1"/>
    <col min="7434" max="7674" width="9.140625" style="33"/>
    <col min="7675" max="7675" width="18.7109375" style="33" bestFit="1" customWidth="1"/>
    <col min="7676" max="7676" width="9.140625" style="33"/>
    <col min="7677" max="7677" width="10.28515625" style="33" customWidth="1"/>
    <col min="7678" max="7678" width="12.7109375" style="33" bestFit="1" customWidth="1"/>
    <col min="7679" max="7679" width="10.85546875" style="33" customWidth="1"/>
    <col min="7680" max="7680" width="19.140625" style="33" bestFit="1" customWidth="1"/>
    <col min="7681" max="7681" width="9.140625" style="33"/>
    <col min="7682" max="7682" width="9.42578125" style="33" customWidth="1"/>
    <col min="7683" max="7683" width="11.140625" style="33" customWidth="1"/>
    <col min="7684" max="7684" width="10.42578125" style="33" bestFit="1" customWidth="1"/>
    <col min="7685" max="7685" width="19.140625" style="33" bestFit="1" customWidth="1"/>
    <col min="7686" max="7686" width="9.140625" style="33"/>
    <col min="7687" max="7687" width="9.5703125" style="33" customWidth="1"/>
    <col min="7688" max="7688" width="9.140625" style="33"/>
    <col min="7689" max="7689" width="10.42578125" style="33" bestFit="1" customWidth="1"/>
    <col min="7690" max="7930" width="9.140625" style="33"/>
    <col min="7931" max="7931" width="18.7109375" style="33" bestFit="1" customWidth="1"/>
    <col min="7932" max="7932" width="9.140625" style="33"/>
    <col min="7933" max="7933" width="10.28515625" style="33" customWidth="1"/>
    <col min="7934" max="7934" width="12.7109375" style="33" bestFit="1" customWidth="1"/>
    <col min="7935" max="7935" width="10.85546875" style="33" customWidth="1"/>
    <col min="7936" max="7936" width="19.140625" style="33" bestFit="1" customWidth="1"/>
    <col min="7937" max="7937" width="9.140625" style="33"/>
    <col min="7938" max="7938" width="9.42578125" style="33" customWidth="1"/>
    <col min="7939" max="7939" width="11.140625" style="33" customWidth="1"/>
    <col min="7940" max="7940" width="10.42578125" style="33" bestFit="1" customWidth="1"/>
    <col min="7941" max="7941" width="19.140625" style="33" bestFit="1" customWidth="1"/>
    <col min="7942" max="7942" width="9.140625" style="33"/>
    <col min="7943" max="7943" width="9.5703125" style="33" customWidth="1"/>
    <col min="7944" max="7944" width="9.140625" style="33"/>
    <col min="7945" max="7945" width="10.42578125" style="33" bestFit="1" customWidth="1"/>
    <col min="7946" max="8186" width="9.140625" style="33"/>
    <col min="8187" max="8187" width="18.7109375" style="33" bestFit="1" customWidth="1"/>
    <col min="8188" max="8188" width="9.140625" style="33"/>
    <col min="8189" max="8189" width="10.28515625" style="33" customWidth="1"/>
    <col min="8190" max="8190" width="12.7109375" style="33" bestFit="1" customWidth="1"/>
    <col min="8191" max="8191" width="10.85546875" style="33" customWidth="1"/>
    <col min="8192" max="8192" width="19.140625" style="33" bestFit="1" customWidth="1"/>
    <col min="8193" max="8193" width="9.140625" style="33"/>
    <col min="8194" max="8194" width="9.42578125" style="33" customWidth="1"/>
    <col min="8195" max="8195" width="11.140625" style="33" customWidth="1"/>
    <col min="8196" max="8196" width="10.42578125" style="33" bestFit="1" customWidth="1"/>
    <col min="8197" max="8197" width="19.140625" style="33" bestFit="1" customWidth="1"/>
    <col min="8198" max="8198" width="9.140625" style="33"/>
    <col min="8199" max="8199" width="9.5703125" style="33" customWidth="1"/>
    <col min="8200" max="8200" width="9.140625" style="33"/>
    <col min="8201" max="8201" width="10.42578125" style="33" bestFit="1" customWidth="1"/>
    <col min="8202" max="8442" width="9.140625" style="33"/>
    <col min="8443" max="8443" width="18.7109375" style="33" bestFit="1" customWidth="1"/>
    <col min="8444" max="8444" width="9.140625" style="33"/>
    <col min="8445" max="8445" width="10.28515625" style="33" customWidth="1"/>
    <col min="8446" max="8446" width="12.7109375" style="33" bestFit="1" customWidth="1"/>
    <col min="8447" max="8447" width="10.85546875" style="33" customWidth="1"/>
    <col min="8448" max="8448" width="19.140625" style="33" bestFit="1" customWidth="1"/>
    <col min="8449" max="8449" width="9.140625" style="33"/>
    <col min="8450" max="8450" width="9.42578125" style="33" customWidth="1"/>
    <col min="8451" max="8451" width="11.140625" style="33" customWidth="1"/>
    <col min="8452" max="8452" width="10.42578125" style="33" bestFit="1" customWidth="1"/>
    <col min="8453" max="8453" width="19.140625" style="33" bestFit="1" customWidth="1"/>
    <col min="8454" max="8454" width="9.140625" style="33"/>
    <col min="8455" max="8455" width="9.5703125" style="33" customWidth="1"/>
    <col min="8456" max="8456" width="9.140625" style="33"/>
    <col min="8457" max="8457" width="10.42578125" style="33" bestFit="1" customWidth="1"/>
    <col min="8458" max="8698" width="9.140625" style="33"/>
    <col min="8699" max="8699" width="18.7109375" style="33" bestFit="1" customWidth="1"/>
    <col min="8700" max="8700" width="9.140625" style="33"/>
    <col min="8701" max="8701" width="10.28515625" style="33" customWidth="1"/>
    <col min="8702" max="8702" width="12.7109375" style="33" bestFit="1" customWidth="1"/>
    <col min="8703" max="8703" width="10.85546875" style="33" customWidth="1"/>
    <col min="8704" max="8704" width="19.140625" style="33" bestFit="1" customWidth="1"/>
    <col min="8705" max="8705" width="9.140625" style="33"/>
    <col min="8706" max="8706" width="9.42578125" style="33" customWidth="1"/>
    <col min="8707" max="8707" width="11.140625" style="33" customWidth="1"/>
    <col min="8708" max="8708" width="10.42578125" style="33" bestFit="1" customWidth="1"/>
    <col min="8709" max="8709" width="19.140625" style="33" bestFit="1" customWidth="1"/>
    <col min="8710" max="8710" width="9.140625" style="33"/>
    <col min="8711" max="8711" width="9.5703125" style="33" customWidth="1"/>
    <col min="8712" max="8712" width="9.140625" style="33"/>
    <col min="8713" max="8713" width="10.42578125" style="33" bestFit="1" customWidth="1"/>
    <col min="8714" max="8954" width="9.140625" style="33"/>
    <col min="8955" max="8955" width="18.7109375" style="33" bestFit="1" customWidth="1"/>
    <col min="8956" max="8956" width="9.140625" style="33"/>
    <col min="8957" max="8957" width="10.28515625" style="33" customWidth="1"/>
    <col min="8958" max="8958" width="12.7109375" style="33" bestFit="1" customWidth="1"/>
    <col min="8959" max="8959" width="10.85546875" style="33" customWidth="1"/>
    <col min="8960" max="8960" width="19.140625" style="33" bestFit="1" customWidth="1"/>
    <col min="8961" max="8961" width="9.140625" style="33"/>
    <col min="8962" max="8962" width="9.42578125" style="33" customWidth="1"/>
    <col min="8963" max="8963" width="11.140625" style="33" customWidth="1"/>
    <col min="8964" max="8964" width="10.42578125" style="33" bestFit="1" customWidth="1"/>
    <col min="8965" max="8965" width="19.140625" style="33" bestFit="1" customWidth="1"/>
    <col min="8966" max="8966" width="9.140625" style="33"/>
    <col min="8967" max="8967" width="9.5703125" style="33" customWidth="1"/>
    <col min="8968" max="8968" width="9.140625" style="33"/>
    <col min="8969" max="8969" width="10.42578125" style="33" bestFit="1" customWidth="1"/>
    <col min="8970" max="9210" width="9.140625" style="33"/>
    <col min="9211" max="9211" width="18.7109375" style="33" bestFit="1" customWidth="1"/>
    <col min="9212" max="9212" width="9.140625" style="33"/>
    <col min="9213" max="9213" width="10.28515625" style="33" customWidth="1"/>
    <col min="9214" max="9214" width="12.7109375" style="33" bestFit="1" customWidth="1"/>
    <col min="9215" max="9215" width="10.85546875" style="33" customWidth="1"/>
    <col min="9216" max="9216" width="19.140625" style="33" bestFit="1" customWidth="1"/>
    <col min="9217" max="9217" width="9.140625" style="33"/>
    <col min="9218" max="9218" width="9.42578125" style="33" customWidth="1"/>
    <col min="9219" max="9219" width="11.140625" style="33" customWidth="1"/>
    <col min="9220" max="9220" width="10.42578125" style="33" bestFit="1" customWidth="1"/>
    <col min="9221" max="9221" width="19.140625" style="33" bestFit="1" customWidth="1"/>
    <col min="9222" max="9222" width="9.140625" style="33"/>
    <col min="9223" max="9223" width="9.5703125" style="33" customWidth="1"/>
    <col min="9224" max="9224" width="9.140625" style="33"/>
    <col min="9225" max="9225" width="10.42578125" style="33" bestFit="1" customWidth="1"/>
    <col min="9226" max="9466" width="9.140625" style="33"/>
    <col min="9467" max="9467" width="18.7109375" style="33" bestFit="1" customWidth="1"/>
    <col min="9468" max="9468" width="9.140625" style="33"/>
    <col min="9469" max="9469" width="10.28515625" style="33" customWidth="1"/>
    <col min="9470" max="9470" width="12.7109375" style="33" bestFit="1" customWidth="1"/>
    <col min="9471" max="9471" width="10.85546875" style="33" customWidth="1"/>
    <col min="9472" max="9472" width="19.140625" style="33" bestFit="1" customWidth="1"/>
    <col min="9473" max="9473" width="9.140625" style="33"/>
    <col min="9474" max="9474" width="9.42578125" style="33" customWidth="1"/>
    <col min="9475" max="9475" width="11.140625" style="33" customWidth="1"/>
    <col min="9476" max="9476" width="10.42578125" style="33" bestFit="1" customWidth="1"/>
    <col min="9477" max="9477" width="19.140625" style="33" bestFit="1" customWidth="1"/>
    <col min="9478" max="9478" width="9.140625" style="33"/>
    <col min="9479" max="9479" width="9.5703125" style="33" customWidth="1"/>
    <col min="9480" max="9480" width="9.140625" style="33"/>
    <col min="9481" max="9481" width="10.42578125" style="33" bestFit="1" customWidth="1"/>
    <col min="9482" max="9722" width="9.140625" style="33"/>
    <col min="9723" max="9723" width="18.7109375" style="33" bestFit="1" customWidth="1"/>
    <col min="9724" max="9724" width="9.140625" style="33"/>
    <col min="9725" max="9725" width="10.28515625" style="33" customWidth="1"/>
    <col min="9726" max="9726" width="12.7109375" style="33" bestFit="1" customWidth="1"/>
    <col min="9727" max="9727" width="10.85546875" style="33" customWidth="1"/>
    <col min="9728" max="9728" width="19.140625" style="33" bestFit="1" customWidth="1"/>
    <col min="9729" max="9729" width="9.140625" style="33"/>
    <col min="9730" max="9730" width="9.42578125" style="33" customWidth="1"/>
    <col min="9731" max="9731" width="11.140625" style="33" customWidth="1"/>
    <col min="9732" max="9732" width="10.42578125" style="33" bestFit="1" customWidth="1"/>
    <col min="9733" max="9733" width="19.140625" style="33" bestFit="1" customWidth="1"/>
    <col min="9734" max="9734" width="9.140625" style="33"/>
    <col min="9735" max="9735" width="9.5703125" style="33" customWidth="1"/>
    <col min="9736" max="9736" width="9.140625" style="33"/>
    <col min="9737" max="9737" width="10.42578125" style="33" bestFit="1" customWidth="1"/>
    <col min="9738" max="9978" width="9.140625" style="33"/>
    <col min="9979" max="9979" width="18.7109375" style="33" bestFit="1" customWidth="1"/>
    <col min="9980" max="9980" width="9.140625" style="33"/>
    <col min="9981" max="9981" width="10.28515625" style="33" customWidth="1"/>
    <col min="9982" max="9982" width="12.7109375" style="33" bestFit="1" customWidth="1"/>
    <col min="9983" max="9983" width="10.85546875" style="33" customWidth="1"/>
    <col min="9984" max="9984" width="19.140625" style="33" bestFit="1" customWidth="1"/>
    <col min="9985" max="9985" width="9.140625" style="33"/>
    <col min="9986" max="9986" width="9.42578125" style="33" customWidth="1"/>
    <col min="9987" max="9987" width="11.140625" style="33" customWidth="1"/>
    <col min="9988" max="9988" width="10.42578125" style="33" bestFit="1" customWidth="1"/>
    <col min="9989" max="9989" width="19.140625" style="33" bestFit="1" customWidth="1"/>
    <col min="9990" max="9990" width="9.140625" style="33"/>
    <col min="9991" max="9991" width="9.5703125" style="33" customWidth="1"/>
    <col min="9992" max="9992" width="9.140625" style="33"/>
    <col min="9993" max="9993" width="10.42578125" style="33" bestFit="1" customWidth="1"/>
    <col min="9994" max="10234" width="9.140625" style="33"/>
    <col min="10235" max="10235" width="18.7109375" style="33" bestFit="1" customWidth="1"/>
    <col min="10236" max="10236" width="9.140625" style="33"/>
    <col min="10237" max="10237" width="10.28515625" style="33" customWidth="1"/>
    <col min="10238" max="10238" width="12.7109375" style="33" bestFit="1" customWidth="1"/>
    <col min="10239" max="10239" width="10.85546875" style="33" customWidth="1"/>
    <col min="10240" max="10240" width="19.140625" style="33" bestFit="1" customWidth="1"/>
    <col min="10241" max="10241" width="9.140625" style="33"/>
    <col min="10242" max="10242" width="9.42578125" style="33" customWidth="1"/>
    <col min="10243" max="10243" width="11.140625" style="33" customWidth="1"/>
    <col min="10244" max="10244" width="10.42578125" style="33" bestFit="1" customWidth="1"/>
    <col min="10245" max="10245" width="19.140625" style="33" bestFit="1" customWidth="1"/>
    <col min="10246" max="10246" width="9.140625" style="33"/>
    <col min="10247" max="10247" width="9.5703125" style="33" customWidth="1"/>
    <col min="10248" max="10248" width="9.140625" style="33"/>
    <col min="10249" max="10249" width="10.42578125" style="33" bestFit="1" customWidth="1"/>
    <col min="10250" max="10490" width="9.140625" style="33"/>
    <col min="10491" max="10491" width="18.7109375" style="33" bestFit="1" customWidth="1"/>
    <col min="10492" max="10492" width="9.140625" style="33"/>
    <col min="10493" max="10493" width="10.28515625" style="33" customWidth="1"/>
    <col min="10494" max="10494" width="12.7109375" style="33" bestFit="1" customWidth="1"/>
    <col min="10495" max="10495" width="10.85546875" style="33" customWidth="1"/>
    <col min="10496" max="10496" width="19.140625" style="33" bestFit="1" customWidth="1"/>
    <col min="10497" max="10497" width="9.140625" style="33"/>
    <col min="10498" max="10498" width="9.42578125" style="33" customWidth="1"/>
    <col min="10499" max="10499" width="11.140625" style="33" customWidth="1"/>
    <col min="10500" max="10500" width="10.42578125" style="33" bestFit="1" customWidth="1"/>
    <col min="10501" max="10501" width="19.140625" style="33" bestFit="1" customWidth="1"/>
    <col min="10502" max="10502" width="9.140625" style="33"/>
    <col min="10503" max="10503" width="9.5703125" style="33" customWidth="1"/>
    <col min="10504" max="10504" width="9.140625" style="33"/>
    <col min="10505" max="10505" width="10.42578125" style="33" bestFit="1" customWidth="1"/>
    <col min="10506" max="10746" width="9.140625" style="33"/>
    <col min="10747" max="10747" width="18.7109375" style="33" bestFit="1" customWidth="1"/>
    <col min="10748" max="10748" width="9.140625" style="33"/>
    <col min="10749" max="10749" width="10.28515625" style="33" customWidth="1"/>
    <col min="10750" max="10750" width="12.7109375" style="33" bestFit="1" customWidth="1"/>
    <col min="10751" max="10751" width="10.85546875" style="33" customWidth="1"/>
    <col min="10752" max="10752" width="19.140625" style="33" bestFit="1" customWidth="1"/>
    <col min="10753" max="10753" width="9.140625" style="33"/>
    <col min="10754" max="10754" width="9.42578125" style="33" customWidth="1"/>
    <col min="10755" max="10755" width="11.140625" style="33" customWidth="1"/>
    <col min="10756" max="10756" width="10.42578125" style="33" bestFit="1" customWidth="1"/>
    <col min="10757" max="10757" width="19.140625" style="33" bestFit="1" customWidth="1"/>
    <col min="10758" max="10758" width="9.140625" style="33"/>
    <col min="10759" max="10759" width="9.5703125" style="33" customWidth="1"/>
    <col min="10760" max="10760" width="9.140625" style="33"/>
    <col min="10761" max="10761" width="10.42578125" style="33" bestFit="1" customWidth="1"/>
    <col min="10762" max="11002" width="9.140625" style="33"/>
    <col min="11003" max="11003" width="18.7109375" style="33" bestFit="1" customWidth="1"/>
    <col min="11004" max="11004" width="9.140625" style="33"/>
    <col min="11005" max="11005" width="10.28515625" style="33" customWidth="1"/>
    <col min="11006" max="11006" width="12.7109375" style="33" bestFit="1" customWidth="1"/>
    <col min="11007" max="11007" width="10.85546875" style="33" customWidth="1"/>
    <col min="11008" max="11008" width="19.140625" style="33" bestFit="1" customWidth="1"/>
    <col min="11009" max="11009" width="9.140625" style="33"/>
    <col min="11010" max="11010" width="9.42578125" style="33" customWidth="1"/>
    <col min="11011" max="11011" width="11.140625" style="33" customWidth="1"/>
    <col min="11012" max="11012" width="10.42578125" style="33" bestFit="1" customWidth="1"/>
    <col min="11013" max="11013" width="19.140625" style="33" bestFit="1" customWidth="1"/>
    <col min="11014" max="11014" width="9.140625" style="33"/>
    <col min="11015" max="11015" width="9.5703125" style="33" customWidth="1"/>
    <col min="11016" max="11016" width="9.140625" style="33"/>
    <col min="11017" max="11017" width="10.42578125" style="33" bestFit="1" customWidth="1"/>
    <col min="11018" max="11258" width="9.140625" style="33"/>
    <col min="11259" max="11259" width="18.7109375" style="33" bestFit="1" customWidth="1"/>
    <col min="11260" max="11260" width="9.140625" style="33"/>
    <col min="11261" max="11261" width="10.28515625" style="33" customWidth="1"/>
    <col min="11262" max="11262" width="12.7109375" style="33" bestFit="1" customWidth="1"/>
    <col min="11263" max="11263" width="10.85546875" style="33" customWidth="1"/>
    <col min="11264" max="11264" width="19.140625" style="33" bestFit="1" customWidth="1"/>
    <col min="11265" max="11265" width="9.140625" style="33"/>
    <col min="11266" max="11266" width="9.42578125" style="33" customWidth="1"/>
    <col min="11267" max="11267" width="11.140625" style="33" customWidth="1"/>
    <col min="11268" max="11268" width="10.42578125" style="33" bestFit="1" customWidth="1"/>
    <col min="11269" max="11269" width="19.140625" style="33" bestFit="1" customWidth="1"/>
    <col min="11270" max="11270" width="9.140625" style="33"/>
    <col min="11271" max="11271" width="9.5703125" style="33" customWidth="1"/>
    <col min="11272" max="11272" width="9.140625" style="33"/>
    <col min="11273" max="11273" width="10.42578125" style="33" bestFit="1" customWidth="1"/>
    <col min="11274" max="11514" width="9.140625" style="33"/>
    <col min="11515" max="11515" width="18.7109375" style="33" bestFit="1" customWidth="1"/>
    <col min="11516" max="11516" width="9.140625" style="33"/>
    <col min="11517" max="11517" width="10.28515625" style="33" customWidth="1"/>
    <col min="11518" max="11518" width="12.7109375" style="33" bestFit="1" customWidth="1"/>
    <col min="11519" max="11519" width="10.85546875" style="33" customWidth="1"/>
    <col min="11520" max="11520" width="19.140625" style="33" bestFit="1" customWidth="1"/>
    <col min="11521" max="11521" width="9.140625" style="33"/>
    <col min="11522" max="11522" width="9.42578125" style="33" customWidth="1"/>
    <col min="11523" max="11523" width="11.140625" style="33" customWidth="1"/>
    <col min="11524" max="11524" width="10.42578125" style="33" bestFit="1" customWidth="1"/>
    <col min="11525" max="11525" width="19.140625" style="33" bestFit="1" customWidth="1"/>
    <col min="11526" max="11526" width="9.140625" style="33"/>
    <col min="11527" max="11527" width="9.5703125" style="33" customWidth="1"/>
    <col min="11528" max="11528" width="9.140625" style="33"/>
    <col min="11529" max="11529" width="10.42578125" style="33" bestFit="1" customWidth="1"/>
    <col min="11530" max="11770" width="9.140625" style="33"/>
    <col min="11771" max="11771" width="18.7109375" style="33" bestFit="1" customWidth="1"/>
    <col min="11772" max="11772" width="9.140625" style="33"/>
    <col min="11773" max="11773" width="10.28515625" style="33" customWidth="1"/>
    <col min="11774" max="11774" width="12.7109375" style="33" bestFit="1" customWidth="1"/>
    <col min="11775" max="11775" width="10.85546875" style="33" customWidth="1"/>
    <col min="11776" max="11776" width="19.140625" style="33" bestFit="1" customWidth="1"/>
    <col min="11777" max="11777" width="9.140625" style="33"/>
    <col min="11778" max="11778" width="9.42578125" style="33" customWidth="1"/>
    <col min="11779" max="11779" width="11.140625" style="33" customWidth="1"/>
    <col min="11780" max="11780" width="10.42578125" style="33" bestFit="1" customWidth="1"/>
    <col min="11781" max="11781" width="19.140625" style="33" bestFit="1" customWidth="1"/>
    <col min="11782" max="11782" width="9.140625" style="33"/>
    <col min="11783" max="11783" width="9.5703125" style="33" customWidth="1"/>
    <col min="11784" max="11784" width="9.140625" style="33"/>
    <col min="11785" max="11785" width="10.42578125" style="33" bestFit="1" customWidth="1"/>
    <col min="11786" max="12026" width="9.140625" style="33"/>
    <col min="12027" max="12027" width="18.7109375" style="33" bestFit="1" customWidth="1"/>
    <col min="12028" max="12028" width="9.140625" style="33"/>
    <col min="12029" max="12029" width="10.28515625" style="33" customWidth="1"/>
    <col min="12030" max="12030" width="12.7109375" style="33" bestFit="1" customWidth="1"/>
    <col min="12031" max="12031" width="10.85546875" style="33" customWidth="1"/>
    <col min="12032" max="12032" width="19.140625" style="33" bestFit="1" customWidth="1"/>
    <col min="12033" max="12033" width="9.140625" style="33"/>
    <col min="12034" max="12034" width="9.42578125" style="33" customWidth="1"/>
    <col min="12035" max="12035" width="11.140625" style="33" customWidth="1"/>
    <col min="12036" max="12036" width="10.42578125" style="33" bestFit="1" customWidth="1"/>
    <col min="12037" max="12037" width="19.140625" style="33" bestFit="1" customWidth="1"/>
    <col min="12038" max="12038" width="9.140625" style="33"/>
    <col min="12039" max="12039" width="9.5703125" style="33" customWidth="1"/>
    <col min="12040" max="12040" width="9.140625" style="33"/>
    <col min="12041" max="12041" width="10.42578125" style="33" bestFit="1" customWidth="1"/>
    <col min="12042" max="12282" width="9.140625" style="33"/>
    <col min="12283" max="12283" width="18.7109375" style="33" bestFit="1" customWidth="1"/>
    <col min="12284" max="12284" width="9.140625" style="33"/>
    <col min="12285" max="12285" width="10.28515625" style="33" customWidth="1"/>
    <col min="12286" max="12286" width="12.7109375" style="33" bestFit="1" customWidth="1"/>
    <col min="12287" max="12287" width="10.85546875" style="33" customWidth="1"/>
    <col min="12288" max="12288" width="19.140625" style="33" bestFit="1" customWidth="1"/>
    <col min="12289" max="12289" width="9.140625" style="33"/>
    <col min="12290" max="12290" width="9.42578125" style="33" customWidth="1"/>
    <col min="12291" max="12291" width="11.140625" style="33" customWidth="1"/>
    <col min="12292" max="12292" width="10.42578125" style="33" bestFit="1" customWidth="1"/>
    <col min="12293" max="12293" width="19.140625" style="33" bestFit="1" customWidth="1"/>
    <col min="12294" max="12294" width="9.140625" style="33"/>
    <col min="12295" max="12295" width="9.5703125" style="33" customWidth="1"/>
    <col min="12296" max="12296" width="9.140625" style="33"/>
    <col min="12297" max="12297" width="10.42578125" style="33" bestFit="1" customWidth="1"/>
    <col min="12298" max="12538" width="9.140625" style="33"/>
    <col min="12539" max="12539" width="18.7109375" style="33" bestFit="1" customWidth="1"/>
    <col min="12540" max="12540" width="9.140625" style="33"/>
    <col min="12541" max="12541" width="10.28515625" style="33" customWidth="1"/>
    <col min="12542" max="12542" width="12.7109375" style="33" bestFit="1" customWidth="1"/>
    <col min="12543" max="12543" width="10.85546875" style="33" customWidth="1"/>
    <col min="12544" max="12544" width="19.140625" style="33" bestFit="1" customWidth="1"/>
    <col min="12545" max="12545" width="9.140625" style="33"/>
    <col min="12546" max="12546" width="9.42578125" style="33" customWidth="1"/>
    <col min="12547" max="12547" width="11.140625" style="33" customWidth="1"/>
    <col min="12548" max="12548" width="10.42578125" style="33" bestFit="1" customWidth="1"/>
    <col min="12549" max="12549" width="19.140625" style="33" bestFit="1" customWidth="1"/>
    <col min="12550" max="12550" width="9.140625" style="33"/>
    <col min="12551" max="12551" width="9.5703125" style="33" customWidth="1"/>
    <col min="12552" max="12552" width="9.140625" style="33"/>
    <col min="12553" max="12553" width="10.42578125" style="33" bestFit="1" customWidth="1"/>
    <col min="12554" max="12794" width="9.140625" style="33"/>
    <col min="12795" max="12795" width="18.7109375" style="33" bestFit="1" customWidth="1"/>
    <col min="12796" max="12796" width="9.140625" style="33"/>
    <col min="12797" max="12797" width="10.28515625" style="33" customWidth="1"/>
    <col min="12798" max="12798" width="12.7109375" style="33" bestFit="1" customWidth="1"/>
    <col min="12799" max="12799" width="10.85546875" style="33" customWidth="1"/>
    <col min="12800" max="12800" width="19.140625" style="33" bestFit="1" customWidth="1"/>
    <col min="12801" max="12801" width="9.140625" style="33"/>
    <col min="12802" max="12802" width="9.42578125" style="33" customWidth="1"/>
    <col min="12803" max="12803" width="11.140625" style="33" customWidth="1"/>
    <col min="12804" max="12804" width="10.42578125" style="33" bestFit="1" customWidth="1"/>
    <col min="12805" max="12805" width="19.140625" style="33" bestFit="1" customWidth="1"/>
    <col min="12806" max="12806" width="9.140625" style="33"/>
    <col min="12807" max="12807" width="9.5703125" style="33" customWidth="1"/>
    <col min="12808" max="12808" width="9.140625" style="33"/>
    <col min="12809" max="12809" width="10.42578125" style="33" bestFit="1" customWidth="1"/>
    <col min="12810" max="13050" width="9.140625" style="33"/>
    <col min="13051" max="13051" width="18.7109375" style="33" bestFit="1" customWidth="1"/>
    <col min="13052" max="13052" width="9.140625" style="33"/>
    <col min="13053" max="13053" width="10.28515625" style="33" customWidth="1"/>
    <col min="13054" max="13054" width="12.7109375" style="33" bestFit="1" customWidth="1"/>
    <col min="13055" max="13055" width="10.85546875" style="33" customWidth="1"/>
    <col min="13056" max="13056" width="19.140625" style="33" bestFit="1" customWidth="1"/>
    <col min="13057" max="13057" width="9.140625" style="33"/>
    <col min="13058" max="13058" width="9.42578125" style="33" customWidth="1"/>
    <col min="13059" max="13059" width="11.140625" style="33" customWidth="1"/>
    <col min="13060" max="13060" width="10.42578125" style="33" bestFit="1" customWidth="1"/>
    <col min="13061" max="13061" width="19.140625" style="33" bestFit="1" customWidth="1"/>
    <col min="13062" max="13062" width="9.140625" style="33"/>
    <col min="13063" max="13063" width="9.5703125" style="33" customWidth="1"/>
    <col min="13064" max="13064" width="9.140625" style="33"/>
    <col min="13065" max="13065" width="10.42578125" style="33" bestFit="1" customWidth="1"/>
    <col min="13066" max="13306" width="9.140625" style="33"/>
    <col min="13307" max="13307" width="18.7109375" style="33" bestFit="1" customWidth="1"/>
    <col min="13308" max="13308" width="9.140625" style="33"/>
    <col min="13309" max="13309" width="10.28515625" style="33" customWidth="1"/>
    <col min="13310" max="13310" width="12.7109375" style="33" bestFit="1" customWidth="1"/>
    <col min="13311" max="13311" width="10.85546875" style="33" customWidth="1"/>
    <col min="13312" max="13312" width="19.140625" style="33" bestFit="1" customWidth="1"/>
    <col min="13313" max="13313" width="9.140625" style="33"/>
    <col min="13314" max="13314" width="9.42578125" style="33" customWidth="1"/>
    <col min="13315" max="13315" width="11.140625" style="33" customWidth="1"/>
    <col min="13316" max="13316" width="10.42578125" style="33" bestFit="1" customWidth="1"/>
    <col min="13317" max="13317" width="19.140625" style="33" bestFit="1" customWidth="1"/>
    <col min="13318" max="13318" width="9.140625" style="33"/>
    <col min="13319" max="13319" width="9.5703125" style="33" customWidth="1"/>
    <col min="13320" max="13320" width="9.140625" style="33"/>
    <col min="13321" max="13321" width="10.42578125" style="33" bestFit="1" customWidth="1"/>
    <col min="13322" max="13562" width="9.140625" style="33"/>
    <col min="13563" max="13563" width="18.7109375" style="33" bestFit="1" customWidth="1"/>
    <col min="13564" max="13564" width="9.140625" style="33"/>
    <col min="13565" max="13565" width="10.28515625" style="33" customWidth="1"/>
    <col min="13566" max="13566" width="12.7109375" style="33" bestFit="1" customWidth="1"/>
    <col min="13567" max="13567" width="10.85546875" style="33" customWidth="1"/>
    <col min="13568" max="13568" width="19.140625" style="33" bestFit="1" customWidth="1"/>
    <col min="13569" max="13569" width="9.140625" style="33"/>
    <col min="13570" max="13570" width="9.42578125" style="33" customWidth="1"/>
    <col min="13571" max="13571" width="11.140625" style="33" customWidth="1"/>
    <col min="13572" max="13572" width="10.42578125" style="33" bestFit="1" customWidth="1"/>
    <col min="13573" max="13573" width="19.140625" style="33" bestFit="1" customWidth="1"/>
    <col min="13574" max="13574" width="9.140625" style="33"/>
    <col min="13575" max="13575" width="9.5703125" style="33" customWidth="1"/>
    <col min="13576" max="13576" width="9.140625" style="33"/>
    <col min="13577" max="13577" width="10.42578125" style="33" bestFit="1" customWidth="1"/>
    <col min="13578" max="13818" width="9.140625" style="33"/>
    <col min="13819" max="13819" width="18.7109375" style="33" bestFit="1" customWidth="1"/>
    <col min="13820" max="13820" width="9.140625" style="33"/>
    <col min="13821" max="13821" width="10.28515625" style="33" customWidth="1"/>
    <col min="13822" max="13822" width="12.7109375" style="33" bestFit="1" customWidth="1"/>
    <col min="13823" max="13823" width="10.85546875" style="33" customWidth="1"/>
    <col min="13824" max="13824" width="19.140625" style="33" bestFit="1" customWidth="1"/>
    <col min="13825" max="13825" width="9.140625" style="33"/>
    <col min="13826" max="13826" width="9.42578125" style="33" customWidth="1"/>
    <col min="13827" max="13827" width="11.140625" style="33" customWidth="1"/>
    <col min="13828" max="13828" width="10.42578125" style="33" bestFit="1" customWidth="1"/>
    <col min="13829" max="13829" width="19.140625" style="33" bestFit="1" customWidth="1"/>
    <col min="13830" max="13830" width="9.140625" style="33"/>
    <col min="13831" max="13831" width="9.5703125" style="33" customWidth="1"/>
    <col min="13832" max="13832" width="9.140625" style="33"/>
    <col min="13833" max="13833" width="10.42578125" style="33" bestFit="1" customWidth="1"/>
    <col min="13834" max="14074" width="9.140625" style="33"/>
    <col min="14075" max="14075" width="18.7109375" style="33" bestFit="1" customWidth="1"/>
    <col min="14076" max="14076" width="9.140625" style="33"/>
    <col min="14077" max="14077" width="10.28515625" style="33" customWidth="1"/>
    <col min="14078" max="14078" width="12.7109375" style="33" bestFit="1" customWidth="1"/>
    <col min="14079" max="14079" width="10.85546875" style="33" customWidth="1"/>
    <col min="14080" max="14080" width="19.140625" style="33" bestFit="1" customWidth="1"/>
    <col min="14081" max="14081" width="9.140625" style="33"/>
    <col min="14082" max="14082" width="9.42578125" style="33" customWidth="1"/>
    <col min="14083" max="14083" width="11.140625" style="33" customWidth="1"/>
    <col min="14084" max="14084" width="10.42578125" style="33" bestFit="1" customWidth="1"/>
    <col min="14085" max="14085" width="19.140625" style="33" bestFit="1" customWidth="1"/>
    <col min="14086" max="14086" width="9.140625" style="33"/>
    <col min="14087" max="14087" width="9.5703125" style="33" customWidth="1"/>
    <col min="14088" max="14088" width="9.140625" style="33"/>
    <col min="14089" max="14089" width="10.42578125" style="33" bestFit="1" customWidth="1"/>
    <col min="14090" max="14330" width="9.140625" style="33"/>
    <col min="14331" max="14331" width="18.7109375" style="33" bestFit="1" customWidth="1"/>
    <col min="14332" max="14332" width="9.140625" style="33"/>
    <col min="14333" max="14333" width="10.28515625" style="33" customWidth="1"/>
    <col min="14334" max="14334" width="12.7109375" style="33" bestFit="1" customWidth="1"/>
    <col min="14335" max="14335" width="10.85546875" style="33" customWidth="1"/>
    <col min="14336" max="14336" width="19.140625" style="33" bestFit="1" customWidth="1"/>
    <col min="14337" max="14337" width="9.140625" style="33"/>
    <col min="14338" max="14338" width="9.42578125" style="33" customWidth="1"/>
    <col min="14339" max="14339" width="11.140625" style="33" customWidth="1"/>
    <col min="14340" max="14340" width="10.42578125" style="33" bestFit="1" customWidth="1"/>
    <col min="14341" max="14341" width="19.140625" style="33" bestFit="1" customWidth="1"/>
    <col min="14342" max="14342" width="9.140625" style="33"/>
    <col min="14343" max="14343" width="9.5703125" style="33" customWidth="1"/>
    <col min="14344" max="14344" width="9.140625" style="33"/>
    <col min="14345" max="14345" width="10.42578125" style="33" bestFit="1" customWidth="1"/>
    <col min="14346" max="14586" width="9.140625" style="33"/>
    <col min="14587" max="14587" width="18.7109375" style="33" bestFit="1" customWidth="1"/>
    <col min="14588" max="14588" width="9.140625" style="33"/>
    <col min="14589" max="14589" width="10.28515625" style="33" customWidth="1"/>
    <col min="14590" max="14590" width="12.7109375" style="33" bestFit="1" customWidth="1"/>
    <col min="14591" max="14591" width="10.85546875" style="33" customWidth="1"/>
    <col min="14592" max="14592" width="19.140625" style="33" bestFit="1" customWidth="1"/>
    <col min="14593" max="14593" width="9.140625" style="33"/>
    <col min="14594" max="14594" width="9.42578125" style="33" customWidth="1"/>
    <col min="14595" max="14595" width="11.140625" style="33" customWidth="1"/>
    <col min="14596" max="14596" width="10.42578125" style="33" bestFit="1" customWidth="1"/>
    <col min="14597" max="14597" width="19.140625" style="33" bestFit="1" customWidth="1"/>
    <col min="14598" max="14598" width="9.140625" style="33"/>
    <col min="14599" max="14599" width="9.5703125" style="33" customWidth="1"/>
    <col min="14600" max="14600" width="9.140625" style="33"/>
    <col min="14601" max="14601" width="10.42578125" style="33" bestFit="1" customWidth="1"/>
    <col min="14602" max="14842" width="9.140625" style="33"/>
    <col min="14843" max="14843" width="18.7109375" style="33" bestFit="1" customWidth="1"/>
    <col min="14844" max="14844" width="9.140625" style="33"/>
    <col min="14845" max="14845" width="10.28515625" style="33" customWidth="1"/>
    <col min="14846" max="14846" width="12.7109375" style="33" bestFit="1" customWidth="1"/>
    <col min="14847" max="14847" width="10.85546875" style="33" customWidth="1"/>
    <col min="14848" max="14848" width="19.140625" style="33" bestFit="1" customWidth="1"/>
    <col min="14849" max="14849" width="9.140625" style="33"/>
    <col min="14850" max="14850" width="9.42578125" style="33" customWidth="1"/>
    <col min="14851" max="14851" width="11.140625" style="33" customWidth="1"/>
    <col min="14852" max="14852" width="10.42578125" style="33" bestFit="1" customWidth="1"/>
    <col min="14853" max="14853" width="19.140625" style="33" bestFit="1" customWidth="1"/>
    <col min="14854" max="14854" width="9.140625" style="33"/>
    <col min="14855" max="14855" width="9.5703125" style="33" customWidth="1"/>
    <col min="14856" max="14856" width="9.140625" style="33"/>
    <col min="14857" max="14857" width="10.42578125" style="33" bestFit="1" customWidth="1"/>
    <col min="14858" max="15098" width="9.140625" style="33"/>
    <col min="15099" max="15099" width="18.7109375" style="33" bestFit="1" customWidth="1"/>
    <col min="15100" max="15100" width="9.140625" style="33"/>
    <col min="15101" max="15101" width="10.28515625" style="33" customWidth="1"/>
    <col min="15102" max="15102" width="12.7109375" style="33" bestFit="1" customWidth="1"/>
    <col min="15103" max="15103" width="10.85546875" style="33" customWidth="1"/>
    <col min="15104" max="15104" width="19.140625" style="33" bestFit="1" customWidth="1"/>
    <col min="15105" max="15105" width="9.140625" style="33"/>
    <col min="15106" max="15106" width="9.42578125" style="33" customWidth="1"/>
    <col min="15107" max="15107" width="11.140625" style="33" customWidth="1"/>
    <col min="15108" max="15108" width="10.42578125" style="33" bestFit="1" customWidth="1"/>
    <col min="15109" max="15109" width="19.140625" style="33" bestFit="1" customWidth="1"/>
    <col min="15110" max="15110" width="9.140625" style="33"/>
    <col min="15111" max="15111" width="9.5703125" style="33" customWidth="1"/>
    <col min="15112" max="15112" width="9.140625" style="33"/>
    <col min="15113" max="15113" width="10.42578125" style="33" bestFit="1" customWidth="1"/>
    <col min="15114" max="15354" width="9.140625" style="33"/>
    <col min="15355" max="15355" width="18.7109375" style="33" bestFit="1" customWidth="1"/>
    <col min="15356" max="15356" width="9.140625" style="33"/>
    <col min="15357" max="15357" width="10.28515625" style="33" customWidth="1"/>
    <col min="15358" max="15358" width="12.7109375" style="33" bestFit="1" customWidth="1"/>
    <col min="15359" max="15359" width="10.85546875" style="33" customWidth="1"/>
    <col min="15360" max="15360" width="19.140625" style="33" bestFit="1" customWidth="1"/>
    <col min="15361" max="15361" width="9.140625" style="33"/>
    <col min="15362" max="15362" width="9.42578125" style="33" customWidth="1"/>
    <col min="15363" max="15363" width="11.140625" style="33" customWidth="1"/>
    <col min="15364" max="15364" width="10.42578125" style="33" bestFit="1" customWidth="1"/>
    <col min="15365" max="15365" width="19.140625" style="33" bestFit="1" customWidth="1"/>
    <col min="15366" max="15366" width="9.140625" style="33"/>
    <col min="15367" max="15367" width="9.5703125" style="33" customWidth="1"/>
    <col min="15368" max="15368" width="9.140625" style="33"/>
    <col min="15369" max="15369" width="10.42578125" style="33" bestFit="1" customWidth="1"/>
    <col min="15370" max="15610" width="9.140625" style="33"/>
    <col min="15611" max="15611" width="18.7109375" style="33" bestFit="1" customWidth="1"/>
    <col min="15612" max="15612" width="9.140625" style="33"/>
    <col min="15613" max="15613" width="10.28515625" style="33" customWidth="1"/>
    <col min="15614" max="15614" width="12.7109375" style="33" bestFit="1" customWidth="1"/>
    <col min="15615" max="15615" width="10.85546875" style="33" customWidth="1"/>
    <col min="15616" max="15616" width="19.140625" style="33" bestFit="1" customWidth="1"/>
    <col min="15617" max="15617" width="9.140625" style="33"/>
    <col min="15618" max="15618" width="9.42578125" style="33" customWidth="1"/>
    <col min="15619" max="15619" width="11.140625" style="33" customWidth="1"/>
    <col min="15620" max="15620" width="10.42578125" style="33" bestFit="1" customWidth="1"/>
    <col min="15621" max="15621" width="19.140625" style="33" bestFit="1" customWidth="1"/>
    <col min="15622" max="15622" width="9.140625" style="33"/>
    <col min="15623" max="15623" width="9.5703125" style="33" customWidth="1"/>
    <col min="15624" max="15624" width="9.140625" style="33"/>
    <col min="15625" max="15625" width="10.42578125" style="33" bestFit="1" customWidth="1"/>
    <col min="15626" max="15866" width="9.140625" style="33"/>
    <col min="15867" max="15867" width="18.7109375" style="33" bestFit="1" customWidth="1"/>
    <col min="15868" max="15868" width="9.140625" style="33"/>
    <col min="15869" max="15869" width="10.28515625" style="33" customWidth="1"/>
    <col min="15870" max="15870" width="12.7109375" style="33" bestFit="1" customWidth="1"/>
    <col min="15871" max="15871" width="10.85546875" style="33" customWidth="1"/>
    <col min="15872" max="15872" width="19.140625" style="33" bestFit="1" customWidth="1"/>
    <col min="15873" max="15873" width="9.140625" style="33"/>
    <col min="15874" max="15874" width="9.42578125" style="33" customWidth="1"/>
    <col min="15875" max="15875" width="11.140625" style="33" customWidth="1"/>
    <col min="15876" max="15876" width="10.42578125" style="33" bestFit="1" customWidth="1"/>
    <col min="15877" max="15877" width="19.140625" style="33" bestFit="1" customWidth="1"/>
    <col min="15878" max="15878" width="9.140625" style="33"/>
    <col min="15879" max="15879" width="9.5703125" style="33" customWidth="1"/>
    <col min="15880" max="15880" width="9.140625" style="33"/>
    <col min="15881" max="15881" width="10.42578125" style="33" bestFit="1" customWidth="1"/>
    <col min="15882" max="16122" width="9.140625" style="33"/>
    <col min="16123" max="16123" width="18.7109375" style="33" bestFit="1" customWidth="1"/>
    <col min="16124" max="16124" width="9.140625" style="33"/>
    <col min="16125" max="16125" width="10.28515625" style="33" customWidth="1"/>
    <col min="16126" max="16126" width="12.7109375" style="33" bestFit="1" customWidth="1"/>
    <col min="16127" max="16127" width="10.85546875" style="33" customWidth="1"/>
    <col min="16128" max="16128" width="19.140625" style="33" bestFit="1" customWidth="1"/>
    <col min="16129" max="16129" width="9.140625" style="33"/>
    <col min="16130" max="16130" width="9.42578125" style="33" customWidth="1"/>
    <col min="16131" max="16131" width="11.140625" style="33" customWidth="1"/>
    <col min="16132" max="16132" width="10.42578125" style="33" bestFit="1" customWidth="1"/>
    <col min="16133" max="16133" width="19.140625" style="33" bestFit="1" customWidth="1"/>
    <col min="16134" max="16134" width="9.140625" style="33"/>
    <col min="16135" max="16135" width="9.5703125" style="33" customWidth="1"/>
    <col min="16136" max="16136" width="9.140625" style="33"/>
    <col min="16137" max="16137" width="10.42578125" style="33" bestFit="1" customWidth="1"/>
    <col min="16138" max="16384" width="9.140625" style="33"/>
  </cols>
  <sheetData>
    <row r="1" spans="1:12" ht="18" x14ac:dyDescent="0.25">
      <c r="C1" s="594" t="s">
        <v>0</v>
      </c>
      <c r="D1" s="594"/>
      <c r="E1" s="594"/>
      <c r="F1" s="594"/>
      <c r="G1" s="407"/>
      <c r="H1" s="407"/>
      <c r="I1" s="34"/>
      <c r="J1" s="34"/>
      <c r="L1" s="34"/>
    </row>
    <row r="2" spans="1:12" ht="18" x14ac:dyDescent="0.25">
      <c r="C2" s="594" t="s">
        <v>1</v>
      </c>
      <c r="D2" s="594"/>
      <c r="E2" s="594"/>
      <c r="F2" s="594"/>
      <c r="G2" s="407"/>
      <c r="H2" s="407"/>
      <c r="I2" s="34"/>
      <c r="J2" s="34"/>
      <c r="L2" s="34"/>
    </row>
    <row r="3" spans="1:12" ht="15.75" x14ac:dyDescent="0.25">
      <c r="C3" s="596" t="s">
        <v>123</v>
      </c>
      <c r="D3" s="596"/>
      <c r="E3" s="596"/>
      <c r="F3" s="596"/>
      <c r="G3" s="408"/>
      <c r="H3" s="408"/>
      <c r="I3" s="35"/>
      <c r="J3" s="35"/>
      <c r="L3" s="35"/>
    </row>
    <row r="4" spans="1:12" ht="18" x14ac:dyDescent="0.25">
      <c r="C4" s="594" t="s">
        <v>136</v>
      </c>
      <c r="D4" s="594"/>
      <c r="E4" s="594"/>
      <c r="F4" s="594"/>
      <c r="G4" s="407"/>
      <c r="H4" s="407"/>
      <c r="I4" s="34"/>
      <c r="J4" s="34"/>
      <c r="L4" s="34"/>
    </row>
    <row r="5" spans="1:12" ht="18.75" thickBot="1" x14ac:dyDescent="0.3">
      <c r="C5" s="595" t="s">
        <v>118</v>
      </c>
      <c r="D5" s="595"/>
      <c r="E5" s="595"/>
      <c r="F5" s="595"/>
      <c r="G5" s="409"/>
      <c r="H5" s="409"/>
      <c r="I5" s="36"/>
      <c r="J5" s="36"/>
      <c r="L5" s="36"/>
    </row>
    <row r="6" spans="1:12" ht="62.25" customHeight="1" thickBot="1" x14ac:dyDescent="0.25">
      <c r="A6" s="37"/>
      <c r="B6" s="38" t="s">
        <v>2</v>
      </c>
      <c r="C6" s="39" t="s">
        <v>6</v>
      </c>
      <c r="D6" s="40" t="s">
        <v>4</v>
      </c>
      <c r="E6" s="41" t="s">
        <v>5</v>
      </c>
      <c r="F6" s="42" t="s">
        <v>121</v>
      </c>
      <c r="G6" s="356" t="s">
        <v>144</v>
      </c>
      <c r="H6" s="351" t="s">
        <v>145</v>
      </c>
      <c r="I6" s="43" t="s">
        <v>8</v>
      </c>
      <c r="J6" s="43" t="s">
        <v>9</v>
      </c>
      <c r="K6" s="43" t="s">
        <v>146</v>
      </c>
    </row>
    <row r="7" spans="1:12" ht="18.75" customHeight="1" thickBot="1" x14ac:dyDescent="0.3">
      <c r="A7" s="46" t="s">
        <v>7</v>
      </c>
      <c r="B7" s="47"/>
      <c r="C7" s="47"/>
      <c r="D7" s="47"/>
      <c r="E7" s="191"/>
      <c r="F7" s="49"/>
      <c r="G7" s="47"/>
      <c r="H7" s="47"/>
      <c r="I7" s="48"/>
      <c r="J7" s="47"/>
      <c r="K7" s="47"/>
    </row>
    <row r="8" spans="1:12" ht="18" x14ac:dyDescent="0.25">
      <c r="A8" s="54" t="s">
        <v>10</v>
      </c>
      <c r="B8" s="55">
        <v>8067</v>
      </c>
      <c r="C8" s="56">
        <v>16595</v>
      </c>
      <c r="D8" s="57">
        <v>2046221</v>
      </c>
      <c r="E8" s="400">
        <f>D8/B8</f>
        <v>253.65327879013265</v>
      </c>
      <c r="F8" s="61">
        <f>D8</f>
        <v>2046221</v>
      </c>
      <c r="G8" s="294">
        <v>4251</v>
      </c>
      <c r="H8" s="182">
        <f>C8-G8</f>
        <v>12344</v>
      </c>
      <c r="I8" s="62">
        <f>C8-J8</f>
        <v>7520</v>
      </c>
      <c r="J8" s="64">
        <v>9075</v>
      </c>
      <c r="K8" s="63">
        <f>C8-I8-J8</f>
        <v>0</v>
      </c>
    </row>
    <row r="9" spans="1:12" ht="18" x14ac:dyDescent="0.25">
      <c r="A9" s="67" t="s">
        <v>11</v>
      </c>
      <c r="B9" s="68">
        <v>5726</v>
      </c>
      <c r="C9" s="69">
        <v>11278</v>
      </c>
      <c r="D9" s="70">
        <v>1431328</v>
      </c>
      <c r="E9" s="402">
        <f t="shared" ref="E9:E15" si="0">D9/B9</f>
        <v>249.96996157876353</v>
      </c>
      <c r="F9" s="61">
        <f t="shared" ref="F9:F15" si="1">D9</f>
        <v>1431328</v>
      </c>
      <c r="G9" s="101">
        <v>3147</v>
      </c>
      <c r="H9" s="182">
        <f t="shared" ref="H9:H15" si="2">C9-G9</f>
        <v>8131</v>
      </c>
      <c r="I9" s="62">
        <f>C9-(J9+K9)</f>
        <v>5021</v>
      </c>
      <c r="J9" s="64">
        <v>6256</v>
      </c>
      <c r="K9" s="63">
        <v>1</v>
      </c>
    </row>
    <row r="10" spans="1:12" ht="18" x14ac:dyDescent="0.25">
      <c r="A10" s="67" t="s">
        <v>12</v>
      </c>
      <c r="B10" s="68">
        <v>6472</v>
      </c>
      <c r="C10" s="69">
        <v>12256</v>
      </c>
      <c r="D10" s="70">
        <v>1558944</v>
      </c>
      <c r="E10" s="402">
        <f t="shared" si="0"/>
        <v>240.87515451174289</v>
      </c>
      <c r="F10" s="61">
        <f t="shared" si="1"/>
        <v>1558944</v>
      </c>
      <c r="G10" s="101">
        <v>3171</v>
      </c>
      <c r="H10" s="182">
        <f t="shared" si="2"/>
        <v>9085</v>
      </c>
      <c r="I10" s="62">
        <f t="shared" ref="I10:I15" si="3">C10-J10</f>
        <v>5445</v>
      </c>
      <c r="J10" s="64">
        <v>6811</v>
      </c>
      <c r="K10" s="63">
        <v>0</v>
      </c>
    </row>
    <row r="11" spans="1:12" ht="18" x14ac:dyDescent="0.25">
      <c r="A11" s="67" t="s">
        <v>13</v>
      </c>
      <c r="B11" s="68">
        <v>8468</v>
      </c>
      <c r="C11" s="69">
        <v>16637</v>
      </c>
      <c r="D11" s="70">
        <v>2065835</v>
      </c>
      <c r="E11" s="402">
        <f t="shared" si="0"/>
        <v>243.95784128483703</v>
      </c>
      <c r="F11" s="61">
        <f t="shared" si="1"/>
        <v>2065835</v>
      </c>
      <c r="G11" s="101">
        <v>4234</v>
      </c>
      <c r="H11" s="182">
        <f t="shared" si="2"/>
        <v>12403</v>
      </c>
      <c r="I11" s="62">
        <v>7511</v>
      </c>
      <c r="J11" s="64">
        <v>9123</v>
      </c>
      <c r="K11" s="63">
        <v>3</v>
      </c>
    </row>
    <row r="12" spans="1:12" ht="18" x14ac:dyDescent="0.25">
      <c r="A12" s="67" t="s">
        <v>14</v>
      </c>
      <c r="B12" s="68">
        <v>2131</v>
      </c>
      <c r="C12" s="69">
        <v>4406</v>
      </c>
      <c r="D12" s="70">
        <v>552552</v>
      </c>
      <c r="E12" s="402">
        <f t="shared" si="0"/>
        <v>259.292351008916</v>
      </c>
      <c r="F12" s="61">
        <f t="shared" si="1"/>
        <v>552552</v>
      </c>
      <c r="G12" s="101">
        <v>1134</v>
      </c>
      <c r="H12" s="182">
        <f t="shared" si="2"/>
        <v>3272</v>
      </c>
      <c r="I12" s="62">
        <f t="shared" si="3"/>
        <v>2102</v>
      </c>
      <c r="J12" s="64">
        <v>2304</v>
      </c>
      <c r="K12" s="63">
        <v>0</v>
      </c>
    </row>
    <row r="13" spans="1:12" ht="18" x14ac:dyDescent="0.25">
      <c r="A13" s="67" t="s">
        <v>15</v>
      </c>
      <c r="B13" s="68">
        <v>8578</v>
      </c>
      <c r="C13" s="69">
        <v>17772</v>
      </c>
      <c r="D13" s="70">
        <v>2207024</v>
      </c>
      <c r="E13" s="402">
        <f t="shared" si="0"/>
        <v>257.28887852646307</v>
      </c>
      <c r="F13" s="61">
        <f t="shared" si="1"/>
        <v>2207024</v>
      </c>
      <c r="G13" s="101">
        <v>4818</v>
      </c>
      <c r="H13" s="182">
        <f t="shared" si="2"/>
        <v>12954</v>
      </c>
      <c r="I13" s="62">
        <v>8192</v>
      </c>
      <c r="J13" s="64">
        <v>9579</v>
      </c>
      <c r="K13" s="63">
        <v>1</v>
      </c>
    </row>
    <row r="14" spans="1:12" ht="18" x14ac:dyDescent="0.25">
      <c r="A14" s="67" t="s">
        <v>16</v>
      </c>
      <c r="B14" s="68">
        <v>3089</v>
      </c>
      <c r="C14" s="69">
        <v>5798</v>
      </c>
      <c r="D14" s="70">
        <v>720219</v>
      </c>
      <c r="E14" s="402">
        <f t="shared" si="0"/>
        <v>233.15603755260602</v>
      </c>
      <c r="F14" s="61">
        <f t="shared" si="1"/>
        <v>720219</v>
      </c>
      <c r="G14" s="101">
        <v>1444</v>
      </c>
      <c r="H14" s="182">
        <f t="shared" si="2"/>
        <v>4354</v>
      </c>
      <c r="I14" s="62">
        <f t="shared" si="3"/>
        <v>2643</v>
      </c>
      <c r="J14" s="64">
        <v>3155</v>
      </c>
      <c r="K14" s="63">
        <v>0</v>
      </c>
    </row>
    <row r="15" spans="1:12" ht="18.75" thickBot="1" x14ac:dyDescent="0.3">
      <c r="A15" s="72" t="s">
        <v>17</v>
      </c>
      <c r="B15" s="73">
        <v>9959</v>
      </c>
      <c r="C15" s="74">
        <v>19413</v>
      </c>
      <c r="D15" s="75">
        <v>2455777</v>
      </c>
      <c r="E15" s="403">
        <f t="shared" si="0"/>
        <v>246.58871372627775</v>
      </c>
      <c r="F15" s="61">
        <f t="shared" si="1"/>
        <v>2455777</v>
      </c>
      <c r="G15" s="350">
        <v>5023</v>
      </c>
      <c r="H15" s="182">
        <f t="shared" si="2"/>
        <v>14390</v>
      </c>
      <c r="I15" s="62">
        <f t="shared" si="3"/>
        <v>8761</v>
      </c>
      <c r="J15" s="81">
        <v>10652</v>
      </c>
      <c r="K15" s="63">
        <v>0</v>
      </c>
    </row>
    <row r="16" spans="1:12" ht="18.75" thickBot="1" x14ac:dyDescent="0.3">
      <c r="A16" s="84" t="s">
        <v>18</v>
      </c>
      <c r="B16" s="85">
        <f>SUM(B8:B15)</f>
        <v>52490</v>
      </c>
      <c r="C16" s="85">
        <f t="shared" ref="C16:D16" si="4">SUM(C8:C15)</f>
        <v>104155</v>
      </c>
      <c r="D16" s="86">
        <f t="shared" si="4"/>
        <v>13037900</v>
      </c>
      <c r="E16" s="134">
        <f t="shared" ref="E16" si="5">SUM(E8:E15)</f>
        <v>1984.7822169797391</v>
      </c>
      <c r="F16" s="86">
        <f>SUM(F8:F15)</f>
        <v>13037900</v>
      </c>
      <c r="G16" s="86">
        <f>SUM(G8:G15)</f>
        <v>27222</v>
      </c>
      <c r="H16" s="86">
        <f>SUM(H8:H15)</f>
        <v>76933</v>
      </c>
      <c r="I16" s="89">
        <f t="shared" ref="I16:K16" si="6">SUM(I8:I15)</f>
        <v>47195</v>
      </c>
      <c r="J16" s="97">
        <f>SUM(J8:J15)</f>
        <v>56955</v>
      </c>
      <c r="K16" s="90">
        <f t="shared" si="6"/>
        <v>5</v>
      </c>
    </row>
    <row r="17" spans="1:11" ht="18.75" thickBot="1" x14ac:dyDescent="0.3">
      <c r="A17" s="95"/>
      <c r="B17" s="81"/>
      <c r="C17" s="81"/>
      <c r="D17" s="81"/>
      <c r="E17" s="81"/>
      <c r="F17" s="81"/>
      <c r="G17" s="81"/>
      <c r="H17" s="81"/>
      <c r="I17" s="81"/>
      <c r="J17" s="81"/>
      <c r="K17" s="81"/>
    </row>
    <row r="18" spans="1:11" ht="18.75" thickBot="1" x14ac:dyDescent="0.3">
      <c r="A18" s="96" t="s">
        <v>19</v>
      </c>
      <c r="B18" s="97"/>
      <c r="C18" s="97"/>
      <c r="D18" s="97"/>
      <c r="E18" s="97"/>
      <c r="F18" s="99"/>
      <c r="G18" s="97"/>
      <c r="H18" s="97"/>
      <c r="I18" s="300"/>
      <c r="J18" s="300"/>
      <c r="K18" s="300"/>
    </row>
    <row r="19" spans="1:11" ht="18" x14ac:dyDescent="0.25">
      <c r="A19" s="100" t="s">
        <v>20</v>
      </c>
      <c r="B19" s="55">
        <v>14636</v>
      </c>
      <c r="C19" s="56">
        <v>26946</v>
      </c>
      <c r="D19" s="57">
        <v>3431997</v>
      </c>
      <c r="E19" s="62">
        <f t="shared" ref="E19:E31" si="7">D19/B19</f>
        <v>234.49009292156327</v>
      </c>
      <c r="F19" s="59">
        <f>D19</f>
        <v>3431997</v>
      </c>
      <c r="G19" s="294">
        <v>6990</v>
      </c>
      <c r="H19" s="414">
        <f>C19-G19</f>
        <v>19956</v>
      </c>
      <c r="I19" s="60">
        <f>C19-J19-K19</f>
        <v>12023</v>
      </c>
      <c r="J19" s="348">
        <v>14921</v>
      </c>
      <c r="K19" s="103">
        <v>2</v>
      </c>
    </row>
    <row r="20" spans="1:11" ht="18" x14ac:dyDescent="0.25">
      <c r="A20" s="100" t="s">
        <v>21</v>
      </c>
      <c r="B20" s="66">
        <v>7368</v>
      </c>
      <c r="C20" s="56">
        <v>13195</v>
      </c>
      <c r="D20" s="57">
        <v>1688895</v>
      </c>
      <c r="E20" s="104">
        <f t="shared" si="7"/>
        <v>229.22027687296418</v>
      </c>
      <c r="F20" s="105">
        <f t="shared" ref="F20:F31" si="8">D20</f>
        <v>1688895</v>
      </c>
      <c r="G20" s="101">
        <v>3435</v>
      </c>
      <c r="H20" s="182">
        <f t="shared" ref="H20:H31" si="9">C20-G20</f>
        <v>9760</v>
      </c>
      <c r="I20" s="141">
        <f t="shared" ref="I20:I31" si="10">C20-J20-K20</f>
        <v>5720</v>
      </c>
      <c r="J20" s="64">
        <v>7473</v>
      </c>
      <c r="K20" s="106">
        <v>2</v>
      </c>
    </row>
    <row r="21" spans="1:11" ht="18" x14ac:dyDescent="0.25">
      <c r="A21" s="54" t="s">
        <v>22</v>
      </c>
      <c r="B21" s="108">
        <v>5951</v>
      </c>
      <c r="C21" s="109">
        <v>11290</v>
      </c>
      <c r="D21" s="110">
        <v>1418241</v>
      </c>
      <c r="E21" s="104">
        <f t="shared" si="7"/>
        <v>238.31977818853974</v>
      </c>
      <c r="F21" s="105">
        <f t="shared" si="8"/>
        <v>1418241</v>
      </c>
      <c r="G21" s="101">
        <v>3113</v>
      </c>
      <c r="H21" s="182">
        <f t="shared" si="9"/>
        <v>8177</v>
      </c>
      <c r="I21" s="141">
        <f t="shared" si="10"/>
        <v>5002</v>
      </c>
      <c r="J21" s="64">
        <v>6287</v>
      </c>
      <c r="K21" s="106">
        <v>1</v>
      </c>
    </row>
    <row r="22" spans="1:11" ht="18" x14ac:dyDescent="0.25">
      <c r="A22" s="67" t="s">
        <v>23</v>
      </c>
      <c r="B22" s="113">
        <v>7385</v>
      </c>
      <c r="C22" s="114">
        <v>14434</v>
      </c>
      <c r="D22" s="115">
        <v>1788839</v>
      </c>
      <c r="E22" s="104">
        <f t="shared" si="7"/>
        <v>242.22599864590387</v>
      </c>
      <c r="F22" s="105">
        <f t="shared" si="8"/>
        <v>1788839</v>
      </c>
      <c r="G22" s="285">
        <v>3651</v>
      </c>
      <c r="H22" s="413">
        <f t="shared" si="9"/>
        <v>10783</v>
      </c>
      <c r="I22" s="141">
        <f t="shared" si="10"/>
        <v>6520</v>
      </c>
      <c r="J22" s="119">
        <v>7913</v>
      </c>
      <c r="K22" s="118">
        <v>1</v>
      </c>
    </row>
    <row r="23" spans="1:11" ht="18" x14ac:dyDescent="0.25">
      <c r="A23" s="67" t="s">
        <v>24</v>
      </c>
      <c r="B23" s="113">
        <v>4841</v>
      </c>
      <c r="C23" s="114">
        <v>9686</v>
      </c>
      <c r="D23" s="115">
        <v>1200780</v>
      </c>
      <c r="E23" s="104">
        <f t="shared" si="7"/>
        <v>248.04379260483373</v>
      </c>
      <c r="F23" s="105">
        <f t="shared" si="8"/>
        <v>1200780</v>
      </c>
      <c r="G23" s="285">
        <v>2608</v>
      </c>
      <c r="H23" s="413">
        <f t="shared" si="9"/>
        <v>7078</v>
      </c>
      <c r="I23" s="141">
        <f t="shared" si="10"/>
        <v>4489</v>
      </c>
      <c r="J23" s="119">
        <v>5196</v>
      </c>
      <c r="K23" s="118">
        <v>1</v>
      </c>
    </row>
    <row r="24" spans="1:11" ht="18" x14ac:dyDescent="0.25">
      <c r="A24" s="67" t="s">
        <v>25</v>
      </c>
      <c r="B24" s="113">
        <v>3347</v>
      </c>
      <c r="C24" s="114">
        <v>6695</v>
      </c>
      <c r="D24" s="115">
        <v>842190</v>
      </c>
      <c r="E24" s="104">
        <f t="shared" si="7"/>
        <v>251.6253361219002</v>
      </c>
      <c r="F24" s="105">
        <f t="shared" si="8"/>
        <v>842190</v>
      </c>
      <c r="G24" s="285">
        <v>1907</v>
      </c>
      <c r="H24" s="413">
        <f t="shared" si="9"/>
        <v>4788</v>
      </c>
      <c r="I24" s="141">
        <f t="shared" si="10"/>
        <v>3036</v>
      </c>
      <c r="J24" s="119">
        <v>3659</v>
      </c>
      <c r="K24" s="118">
        <v>0</v>
      </c>
    </row>
    <row r="25" spans="1:11" ht="18" x14ac:dyDescent="0.25">
      <c r="A25" s="67" t="s">
        <v>26</v>
      </c>
      <c r="B25" s="113">
        <v>8521</v>
      </c>
      <c r="C25" s="114">
        <v>16445</v>
      </c>
      <c r="D25" s="115">
        <v>2072120</v>
      </c>
      <c r="E25" s="104">
        <f t="shared" si="7"/>
        <v>243.17803074756483</v>
      </c>
      <c r="F25" s="105">
        <f t="shared" si="8"/>
        <v>2072120</v>
      </c>
      <c r="G25" s="285">
        <v>4332</v>
      </c>
      <c r="H25" s="413">
        <f t="shared" si="9"/>
        <v>12113</v>
      </c>
      <c r="I25" s="141">
        <f t="shared" si="10"/>
        <v>7429</v>
      </c>
      <c r="J25" s="119">
        <v>9015</v>
      </c>
      <c r="K25" s="118">
        <v>1</v>
      </c>
    </row>
    <row r="26" spans="1:11" ht="18" x14ac:dyDescent="0.25">
      <c r="A26" s="67" t="s">
        <v>27</v>
      </c>
      <c r="B26" s="113">
        <v>7724</v>
      </c>
      <c r="C26" s="114">
        <v>15756</v>
      </c>
      <c r="D26" s="115">
        <v>1981101</v>
      </c>
      <c r="E26" s="104">
        <f t="shared" si="7"/>
        <v>256.48640600725014</v>
      </c>
      <c r="F26" s="105">
        <f t="shared" si="8"/>
        <v>1981101</v>
      </c>
      <c r="G26" s="285">
        <v>3927</v>
      </c>
      <c r="H26" s="413">
        <f t="shared" si="9"/>
        <v>11829</v>
      </c>
      <c r="I26" s="141">
        <f t="shared" si="10"/>
        <v>7458</v>
      </c>
      <c r="J26" s="119">
        <v>8294</v>
      </c>
      <c r="K26" s="118">
        <v>4</v>
      </c>
    </row>
    <row r="27" spans="1:11" ht="18" x14ac:dyDescent="0.25">
      <c r="A27" s="67" t="s">
        <v>28</v>
      </c>
      <c r="B27" s="113">
        <v>9726</v>
      </c>
      <c r="C27" s="114">
        <v>18468</v>
      </c>
      <c r="D27" s="115">
        <v>2312198</v>
      </c>
      <c r="E27" s="104">
        <f t="shared" si="7"/>
        <v>237.73370347522106</v>
      </c>
      <c r="F27" s="105">
        <f t="shared" si="8"/>
        <v>2312198</v>
      </c>
      <c r="G27" s="285">
        <v>5338</v>
      </c>
      <c r="H27" s="413">
        <f t="shared" si="9"/>
        <v>13130</v>
      </c>
      <c r="I27" s="141">
        <f t="shared" si="10"/>
        <v>7969</v>
      </c>
      <c r="J27" s="119">
        <v>10495</v>
      </c>
      <c r="K27" s="118">
        <v>4</v>
      </c>
    </row>
    <row r="28" spans="1:11" ht="18" x14ac:dyDescent="0.25">
      <c r="A28" s="67" t="s">
        <v>29</v>
      </c>
      <c r="B28" s="113">
        <v>6949</v>
      </c>
      <c r="C28" s="114">
        <v>14570</v>
      </c>
      <c r="D28" s="115">
        <v>1809532</v>
      </c>
      <c r="E28" s="104">
        <f t="shared" si="7"/>
        <v>260.40178442941431</v>
      </c>
      <c r="F28" s="105">
        <f t="shared" si="8"/>
        <v>1809532</v>
      </c>
      <c r="G28" s="285">
        <v>4163</v>
      </c>
      <c r="H28" s="413">
        <f t="shared" si="9"/>
        <v>10407</v>
      </c>
      <c r="I28" s="141">
        <f t="shared" si="10"/>
        <v>6663</v>
      </c>
      <c r="J28" s="119">
        <v>7906</v>
      </c>
      <c r="K28" s="118">
        <v>1</v>
      </c>
    </row>
    <row r="29" spans="1:11" ht="18" x14ac:dyDescent="0.25">
      <c r="A29" s="67" t="s">
        <v>30</v>
      </c>
      <c r="B29" s="113">
        <v>5626</v>
      </c>
      <c r="C29" s="114">
        <v>11280</v>
      </c>
      <c r="D29" s="115">
        <v>1398425</v>
      </c>
      <c r="E29" s="104">
        <f t="shared" si="7"/>
        <v>248.56469960895842</v>
      </c>
      <c r="F29" s="105">
        <f t="shared" si="8"/>
        <v>1398425</v>
      </c>
      <c r="G29" s="285">
        <v>2991</v>
      </c>
      <c r="H29" s="413">
        <f t="shared" si="9"/>
        <v>8289</v>
      </c>
      <c r="I29" s="141">
        <f t="shared" si="10"/>
        <v>5114</v>
      </c>
      <c r="J29" s="119">
        <v>6165</v>
      </c>
      <c r="K29" s="118">
        <v>1</v>
      </c>
    </row>
    <row r="30" spans="1:11" ht="18" x14ac:dyDescent="0.25">
      <c r="A30" s="82" t="s">
        <v>31</v>
      </c>
      <c r="B30" s="113">
        <v>5344</v>
      </c>
      <c r="C30" s="120">
        <v>10825</v>
      </c>
      <c r="D30" s="121">
        <v>1369052</v>
      </c>
      <c r="E30" s="104">
        <f t="shared" si="7"/>
        <v>256.18488023952096</v>
      </c>
      <c r="F30" s="105">
        <f t="shared" si="8"/>
        <v>1369052</v>
      </c>
      <c r="G30" s="346">
        <v>2902</v>
      </c>
      <c r="H30" s="413">
        <f t="shared" si="9"/>
        <v>7923</v>
      </c>
      <c r="I30" s="141">
        <f t="shared" si="10"/>
        <v>5022</v>
      </c>
      <c r="J30" s="126">
        <v>5803</v>
      </c>
      <c r="K30" s="125">
        <v>0</v>
      </c>
    </row>
    <row r="31" spans="1:11" ht="18.75" thickBot="1" x14ac:dyDescent="0.3">
      <c r="A31" s="82" t="s">
        <v>32</v>
      </c>
      <c r="B31" s="127">
        <v>1984</v>
      </c>
      <c r="C31" s="120">
        <v>3988</v>
      </c>
      <c r="D31" s="121">
        <v>505336</v>
      </c>
      <c r="E31" s="104">
        <f t="shared" si="7"/>
        <v>254.70564516129033</v>
      </c>
      <c r="F31" s="105">
        <f t="shared" si="8"/>
        <v>505336</v>
      </c>
      <c r="G31" s="286">
        <v>995</v>
      </c>
      <c r="H31" s="415">
        <f t="shared" si="9"/>
        <v>2993</v>
      </c>
      <c r="I31" s="145">
        <f t="shared" si="10"/>
        <v>1910</v>
      </c>
      <c r="J31" s="342">
        <v>2078</v>
      </c>
      <c r="K31" s="347">
        <v>0</v>
      </c>
    </row>
    <row r="32" spans="1:11" ht="18.75" thickBot="1" x14ac:dyDescent="0.3">
      <c r="A32" s="84" t="s">
        <v>33</v>
      </c>
      <c r="B32" s="131">
        <f>SUM(B19:B31)</f>
        <v>89402</v>
      </c>
      <c r="C32" s="131">
        <f t="shared" ref="C32:E32" si="11">SUM(C19:C31)</f>
        <v>173578</v>
      </c>
      <c r="D32" s="132">
        <f t="shared" si="11"/>
        <v>21818706</v>
      </c>
      <c r="E32" s="134">
        <f t="shared" si="11"/>
        <v>3201.1804250249252</v>
      </c>
      <c r="F32" s="135">
        <f>SUM(F19:F31)</f>
        <v>21818706</v>
      </c>
      <c r="G32" s="160">
        <f>SUM(G19:G31)</f>
        <v>46352</v>
      </c>
      <c r="H32" s="186">
        <f>SUM(H19:H31)</f>
        <v>127226</v>
      </c>
      <c r="I32" s="336">
        <f>SUM(I19:I31)</f>
        <v>78355</v>
      </c>
      <c r="J32" s="416">
        <f>SUM(J19:J31)</f>
        <v>95205</v>
      </c>
      <c r="K32" s="290">
        <f t="shared" ref="K32" si="12">SUM(K19:K31)</f>
        <v>18</v>
      </c>
    </row>
    <row r="33" spans="1:11" ht="18.75" thickBot="1" x14ac:dyDescent="0.3">
      <c r="A33" s="95"/>
      <c r="B33" s="137"/>
      <c r="C33" s="137"/>
      <c r="D33" s="137"/>
      <c r="E33" s="81"/>
      <c r="F33" s="137"/>
      <c r="G33" s="137"/>
      <c r="H33" s="137"/>
      <c r="I33" s="81"/>
      <c r="J33" s="81"/>
      <c r="K33" s="81"/>
    </row>
    <row r="34" spans="1:11" ht="18.75" thickBot="1" x14ac:dyDescent="0.3">
      <c r="A34" s="46" t="s">
        <v>34</v>
      </c>
      <c r="B34" s="138"/>
      <c r="C34" s="138"/>
      <c r="D34" s="138"/>
      <c r="E34" s="138"/>
      <c r="F34" s="140"/>
      <c r="G34" s="138"/>
      <c r="H34" s="138"/>
      <c r="I34" s="150"/>
      <c r="J34" s="150"/>
      <c r="K34" s="150"/>
    </row>
    <row r="35" spans="1:11" ht="18" x14ac:dyDescent="0.25">
      <c r="A35" s="67" t="s">
        <v>36</v>
      </c>
      <c r="B35" s="116">
        <v>11488</v>
      </c>
      <c r="C35" s="114">
        <v>21681</v>
      </c>
      <c r="D35" s="117">
        <v>2717117</v>
      </c>
      <c r="E35" s="71">
        <f t="shared" ref="E35:E46" si="13">D35/B35</f>
        <v>236.51784470752088</v>
      </c>
      <c r="F35" s="112">
        <f>D35</f>
        <v>2717117</v>
      </c>
      <c r="G35" s="151">
        <v>6603</v>
      </c>
      <c r="H35" s="161">
        <f t="shared" ref="H35:H46" si="14">C35-G35</f>
        <v>15078</v>
      </c>
      <c r="I35" s="60">
        <f>C35-J35-K35</f>
        <v>8577</v>
      </c>
      <c r="J35" s="315">
        <v>13100</v>
      </c>
      <c r="K35" s="301">
        <v>4</v>
      </c>
    </row>
    <row r="36" spans="1:11" ht="18" x14ac:dyDescent="0.25">
      <c r="A36" s="67" t="s">
        <v>37</v>
      </c>
      <c r="B36" s="116">
        <v>15654</v>
      </c>
      <c r="C36" s="114">
        <v>31076</v>
      </c>
      <c r="D36" s="117">
        <v>3843236</v>
      </c>
      <c r="E36" s="141">
        <f t="shared" si="13"/>
        <v>245.51143477705378</v>
      </c>
      <c r="F36" s="117">
        <f>D36</f>
        <v>3843236</v>
      </c>
      <c r="G36" s="116">
        <v>9879</v>
      </c>
      <c r="H36" s="163">
        <f t="shared" si="14"/>
        <v>21197</v>
      </c>
      <c r="I36" s="141">
        <f t="shared" ref="I36:I46" si="15">C36-J36-K36</f>
        <v>12589</v>
      </c>
      <c r="J36" s="107">
        <v>18487</v>
      </c>
      <c r="K36" s="291">
        <v>0</v>
      </c>
    </row>
    <row r="37" spans="1:11" ht="18" x14ac:dyDescent="0.25">
      <c r="A37" s="67" t="s">
        <v>38</v>
      </c>
      <c r="B37" s="116">
        <v>5388</v>
      </c>
      <c r="C37" s="114">
        <v>10868</v>
      </c>
      <c r="D37" s="117">
        <v>1371432</v>
      </c>
      <c r="E37" s="141">
        <f t="shared" si="13"/>
        <v>254.53452115812917</v>
      </c>
      <c r="F37" s="117">
        <f t="shared" ref="F37:F46" si="16">D37</f>
        <v>1371432</v>
      </c>
      <c r="G37" s="116">
        <v>3601</v>
      </c>
      <c r="H37" s="163">
        <f t="shared" si="14"/>
        <v>7267</v>
      </c>
      <c r="I37" s="141">
        <f t="shared" si="15"/>
        <v>4560</v>
      </c>
      <c r="J37" s="107">
        <v>6307</v>
      </c>
      <c r="K37" s="291">
        <v>1</v>
      </c>
    </row>
    <row r="38" spans="1:11" ht="18" x14ac:dyDescent="0.25">
      <c r="A38" s="67" t="s">
        <v>39</v>
      </c>
      <c r="B38" s="116">
        <v>8372</v>
      </c>
      <c r="C38" s="114">
        <v>17040</v>
      </c>
      <c r="D38" s="117">
        <v>2109889</v>
      </c>
      <c r="E38" s="141">
        <f t="shared" si="13"/>
        <v>252.01731963688485</v>
      </c>
      <c r="F38" s="117">
        <f t="shared" si="16"/>
        <v>2109889</v>
      </c>
      <c r="G38" s="116">
        <v>4710</v>
      </c>
      <c r="H38" s="163">
        <f t="shared" si="14"/>
        <v>12330</v>
      </c>
      <c r="I38" s="141">
        <f t="shared" si="15"/>
        <v>7824</v>
      </c>
      <c r="J38" s="107">
        <v>9212</v>
      </c>
      <c r="K38" s="291">
        <v>4</v>
      </c>
    </row>
    <row r="39" spans="1:11" ht="18" x14ac:dyDescent="0.25">
      <c r="A39" s="67" t="s">
        <v>40</v>
      </c>
      <c r="B39" s="116">
        <v>5777</v>
      </c>
      <c r="C39" s="114">
        <v>11312</v>
      </c>
      <c r="D39" s="117">
        <v>1401621</v>
      </c>
      <c r="E39" s="141">
        <f t="shared" si="13"/>
        <v>242.62091050718365</v>
      </c>
      <c r="F39" s="117">
        <f t="shared" si="16"/>
        <v>1401621</v>
      </c>
      <c r="G39" s="116">
        <v>3454</v>
      </c>
      <c r="H39" s="163">
        <f t="shared" si="14"/>
        <v>7858</v>
      </c>
      <c r="I39" s="141">
        <f t="shared" si="15"/>
        <v>4769</v>
      </c>
      <c r="J39" s="107">
        <v>6543</v>
      </c>
      <c r="K39" s="291">
        <v>0</v>
      </c>
    </row>
    <row r="40" spans="1:11" ht="18" x14ac:dyDescent="0.25">
      <c r="A40" s="67" t="s">
        <v>41</v>
      </c>
      <c r="B40" s="116">
        <v>7473</v>
      </c>
      <c r="C40" s="114">
        <v>15520</v>
      </c>
      <c r="D40" s="117">
        <v>1918405</v>
      </c>
      <c r="E40" s="141">
        <f t="shared" si="13"/>
        <v>256.71149471430482</v>
      </c>
      <c r="F40" s="117">
        <f t="shared" si="16"/>
        <v>1918405</v>
      </c>
      <c r="G40" s="116">
        <v>4297</v>
      </c>
      <c r="H40" s="163">
        <f t="shared" si="14"/>
        <v>11223</v>
      </c>
      <c r="I40" s="141">
        <f t="shared" si="15"/>
        <v>7187</v>
      </c>
      <c r="J40" s="107">
        <v>8332</v>
      </c>
      <c r="K40" s="291">
        <v>1</v>
      </c>
    </row>
    <row r="41" spans="1:11" ht="18" x14ac:dyDescent="0.25">
      <c r="A41" s="67" t="s">
        <v>42</v>
      </c>
      <c r="B41" s="116">
        <v>10062</v>
      </c>
      <c r="C41" s="114">
        <v>20588</v>
      </c>
      <c r="D41" s="117">
        <v>2541848</v>
      </c>
      <c r="E41" s="141">
        <f t="shared" si="13"/>
        <v>252.61856489763466</v>
      </c>
      <c r="F41" s="117">
        <f t="shared" si="16"/>
        <v>2541848</v>
      </c>
      <c r="G41" s="116">
        <v>6282</v>
      </c>
      <c r="H41" s="163">
        <f t="shared" si="14"/>
        <v>14306</v>
      </c>
      <c r="I41" s="141">
        <f t="shared" si="15"/>
        <v>8904</v>
      </c>
      <c r="J41" s="107">
        <v>11680</v>
      </c>
      <c r="K41" s="291">
        <v>4</v>
      </c>
    </row>
    <row r="42" spans="1:11" ht="18" x14ac:dyDescent="0.25">
      <c r="A42" s="67" t="s">
        <v>43</v>
      </c>
      <c r="B42" s="116">
        <v>6934</v>
      </c>
      <c r="C42" s="114">
        <v>13680</v>
      </c>
      <c r="D42" s="117">
        <v>1692519</v>
      </c>
      <c r="E42" s="141">
        <f t="shared" si="13"/>
        <v>244.08984713008365</v>
      </c>
      <c r="F42" s="117">
        <f t="shared" si="16"/>
        <v>1692519</v>
      </c>
      <c r="G42" s="116">
        <v>4207</v>
      </c>
      <c r="H42" s="163">
        <f t="shared" si="14"/>
        <v>9473</v>
      </c>
      <c r="I42" s="141">
        <f t="shared" si="15"/>
        <v>5786</v>
      </c>
      <c r="J42" s="107">
        <v>7893</v>
      </c>
      <c r="K42" s="291">
        <v>1</v>
      </c>
    </row>
    <row r="43" spans="1:11" ht="18" x14ac:dyDescent="0.25">
      <c r="A43" s="67" t="s">
        <v>44</v>
      </c>
      <c r="B43" s="116">
        <v>5207</v>
      </c>
      <c r="C43" s="114">
        <v>9989</v>
      </c>
      <c r="D43" s="117">
        <v>1238658</v>
      </c>
      <c r="E43" s="141">
        <f t="shared" si="13"/>
        <v>237.88323410793163</v>
      </c>
      <c r="F43" s="117">
        <f t="shared" si="16"/>
        <v>1238658</v>
      </c>
      <c r="G43" s="116">
        <v>3092</v>
      </c>
      <c r="H43" s="163">
        <f t="shared" si="14"/>
        <v>6897</v>
      </c>
      <c r="I43" s="141">
        <f t="shared" si="15"/>
        <v>3940</v>
      </c>
      <c r="J43" s="107">
        <v>6049</v>
      </c>
      <c r="K43" s="291">
        <v>0</v>
      </c>
    </row>
    <row r="44" spans="1:11" ht="18" x14ac:dyDescent="0.25">
      <c r="A44" s="67" t="s">
        <v>45</v>
      </c>
      <c r="B44" s="116">
        <v>7788</v>
      </c>
      <c r="C44" s="114">
        <v>15794</v>
      </c>
      <c r="D44" s="117">
        <v>1957247</v>
      </c>
      <c r="E44" s="141">
        <f t="shared" si="13"/>
        <v>251.31574216743709</v>
      </c>
      <c r="F44" s="117">
        <f t="shared" si="16"/>
        <v>1957247</v>
      </c>
      <c r="G44" s="116">
        <v>4934</v>
      </c>
      <c r="H44" s="163">
        <f t="shared" si="14"/>
        <v>10860</v>
      </c>
      <c r="I44" s="141">
        <f t="shared" si="15"/>
        <v>6879</v>
      </c>
      <c r="J44" s="107">
        <v>8913</v>
      </c>
      <c r="K44" s="291">
        <v>2</v>
      </c>
    </row>
    <row r="45" spans="1:11" ht="18" x14ac:dyDescent="0.25">
      <c r="A45" s="82" t="s">
        <v>46</v>
      </c>
      <c r="B45" s="116">
        <v>6827</v>
      </c>
      <c r="C45" s="114">
        <v>13398</v>
      </c>
      <c r="D45" s="117">
        <v>1679700</v>
      </c>
      <c r="E45" s="141">
        <f t="shared" si="13"/>
        <v>246.0377911234803</v>
      </c>
      <c r="F45" s="117">
        <f t="shared" si="16"/>
        <v>1679700</v>
      </c>
      <c r="G45" s="122">
        <v>3884</v>
      </c>
      <c r="H45" s="163">
        <f t="shared" si="14"/>
        <v>9514</v>
      </c>
      <c r="I45" s="141">
        <f t="shared" si="15"/>
        <v>5890</v>
      </c>
      <c r="J45" s="107">
        <v>7505</v>
      </c>
      <c r="K45" s="291">
        <v>3</v>
      </c>
    </row>
    <row r="46" spans="1:11" ht="18.75" thickBot="1" x14ac:dyDescent="0.3">
      <c r="A46" s="82" t="s">
        <v>47</v>
      </c>
      <c r="B46" s="142">
        <v>4728</v>
      </c>
      <c r="C46" s="143">
        <v>9098</v>
      </c>
      <c r="D46" s="144">
        <v>1121704</v>
      </c>
      <c r="E46" s="141">
        <f t="shared" si="13"/>
        <v>237.24703891708967</v>
      </c>
      <c r="F46" s="117">
        <f t="shared" si="16"/>
        <v>1121704</v>
      </c>
      <c r="G46" s="157">
        <v>2438</v>
      </c>
      <c r="H46" s="164">
        <f t="shared" si="14"/>
        <v>6660</v>
      </c>
      <c r="I46" s="145">
        <f t="shared" si="15"/>
        <v>4012</v>
      </c>
      <c r="J46" s="292">
        <v>5086</v>
      </c>
      <c r="K46" s="293">
        <v>0</v>
      </c>
    </row>
    <row r="47" spans="1:11" ht="18.75" thickBot="1" x14ac:dyDescent="0.3">
      <c r="A47" s="84" t="s">
        <v>48</v>
      </c>
      <c r="B47" s="131">
        <f>SUM(B35:B46)</f>
        <v>95698</v>
      </c>
      <c r="C47" s="131">
        <f t="shared" ref="C47:E47" si="17">SUM(C35:C46)</f>
        <v>190044</v>
      </c>
      <c r="D47" s="132">
        <f t="shared" si="17"/>
        <v>23593376</v>
      </c>
      <c r="E47" s="134">
        <f t="shared" si="17"/>
        <v>2957.1057438447347</v>
      </c>
      <c r="F47" s="135">
        <f>SUM(F35:F46)</f>
        <v>23593376</v>
      </c>
      <c r="G47" s="135">
        <f>SUM(G35:G46)</f>
        <v>57381</v>
      </c>
      <c r="H47" s="135">
        <f>SUM(H35:H46)</f>
        <v>132663</v>
      </c>
      <c r="I47" s="336">
        <f>SUM(I35:I46)</f>
        <v>80917</v>
      </c>
      <c r="J47" s="416">
        <f>SUM(J35:J46)</f>
        <v>109107</v>
      </c>
      <c r="K47" s="290">
        <f t="shared" ref="K47" si="18">SUM(K35:K46)</f>
        <v>20</v>
      </c>
    </row>
    <row r="48" spans="1:11" ht="18.75" thickBot="1" x14ac:dyDescent="0.3">
      <c r="A48" s="146"/>
      <c r="B48" s="147"/>
      <c r="C48" s="147"/>
      <c r="D48" s="147"/>
      <c r="E48" s="148"/>
      <c r="F48" s="147"/>
      <c r="G48" s="137"/>
      <c r="H48" s="137"/>
      <c r="I48" s="81"/>
      <c r="J48" s="81"/>
      <c r="K48" s="81"/>
    </row>
    <row r="49" spans="1:11" ht="18.75" thickBot="1" x14ac:dyDescent="0.3">
      <c r="A49" s="46" t="s">
        <v>49</v>
      </c>
      <c r="B49" s="138"/>
      <c r="C49" s="138"/>
      <c r="D49" s="150"/>
      <c r="E49" s="138"/>
      <c r="F49" s="140"/>
      <c r="G49" s="138"/>
      <c r="H49" s="138"/>
      <c r="I49" s="138"/>
      <c r="J49" s="138"/>
      <c r="K49" s="138"/>
    </row>
    <row r="50" spans="1:11" ht="18" x14ac:dyDescent="0.25">
      <c r="A50" s="54" t="s">
        <v>50</v>
      </c>
      <c r="B50" s="151">
        <v>5551</v>
      </c>
      <c r="C50" s="152">
        <v>10767</v>
      </c>
      <c r="D50" s="397">
        <v>1344588</v>
      </c>
      <c r="E50" s="60">
        <f t="shared" ref="E50:E56" si="19">D50/B50</f>
        <v>242.22446406052964</v>
      </c>
      <c r="F50" s="161">
        <f>D50</f>
        <v>1344588</v>
      </c>
      <c r="G50" s="151">
        <v>3172</v>
      </c>
      <c r="H50" s="154">
        <f t="shared" ref="H50:H52" si="20">C50-G50</f>
        <v>7595</v>
      </c>
      <c r="I50" s="102">
        <f t="shared" ref="I50:I52" si="21">C50-J50-K50</f>
        <v>4626</v>
      </c>
      <c r="J50" s="348">
        <v>6141</v>
      </c>
      <c r="K50" s="103">
        <v>0</v>
      </c>
    </row>
    <row r="51" spans="1:11" ht="18" x14ac:dyDescent="0.25">
      <c r="A51" s="67" t="s">
        <v>51</v>
      </c>
      <c r="B51" s="116">
        <v>8060</v>
      </c>
      <c r="C51" s="155">
        <v>16831</v>
      </c>
      <c r="D51" s="302">
        <v>2107273</v>
      </c>
      <c r="E51" s="141">
        <f t="shared" si="19"/>
        <v>261.4482630272953</v>
      </c>
      <c r="F51" s="162">
        <f>D51</f>
        <v>2107273</v>
      </c>
      <c r="G51" s="111">
        <v>4931</v>
      </c>
      <c r="H51" s="154">
        <f t="shared" si="20"/>
        <v>11900</v>
      </c>
      <c r="I51" s="104">
        <f t="shared" si="21"/>
        <v>7698</v>
      </c>
      <c r="J51" s="119">
        <v>9131</v>
      </c>
      <c r="K51" s="118">
        <v>2</v>
      </c>
    </row>
    <row r="52" spans="1:11" ht="18" x14ac:dyDescent="0.25">
      <c r="A52" s="67" t="s">
        <v>122</v>
      </c>
      <c r="B52" s="116">
        <v>23010</v>
      </c>
      <c r="C52" s="155">
        <v>43496</v>
      </c>
      <c r="D52" s="302">
        <v>5405492</v>
      </c>
      <c r="E52" s="141">
        <f t="shared" si="19"/>
        <v>234.91925249891352</v>
      </c>
      <c r="F52" s="162">
        <f t="shared" ref="F52:F56" si="22">D52</f>
        <v>5405492</v>
      </c>
      <c r="G52" s="111">
        <v>12450</v>
      </c>
      <c r="H52" s="154">
        <f t="shared" si="20"/>
        <v>31046</v>
      </c>
      <c r="I52" s="104">
        <f t="shared" si="21"/>
        <v>18013</v>
      </c>
      <c r="J52" s="119">
        <v>25473</v>
      </c>
      <c r="K52" s="118">
        <v>10</v>
      </c>
    </row>
    <row r="53" spans="1:11" ht="18" x14ac:dyDescent="0.25">
      <c r="A53" s="67" t="s">
        <v>53</v>
      </c>
      <c r="B53" s="116">
        <v>7798</v>
      </c>
      <c r="C53" s="155">
        <v>15317</v>
      </c>
      <c r="D53" s="302">
        <v>1888403</v>
      </c>
      <c r="E53" s="141">
        <f t="shared" si="19"/>
        <v>242.16504231854321</v>
      </c>
      <c r="F53" s="162">
        <f t="shared" si="22"/>
        <v>1888403</v>
      </c>
      <c r="G53" s="111">
        <v>4288</v>
      </c>
      <c r="H53" s="154">
        <f t="shared" ref="H53:H56" si="23">C53-G53</f>
        <v>11029</v>
      </c>
      <c r="I53" s="104">
        <f t="shared" ref="I53:I56" si="24">C53-J53-K53</f>
        <v>6739</v>
      </c>
      <c r="J53" s="119">
        <v>8576</v>
      </c>
      <c r="K53" s="118">
        <v>2</v>
      </c>
    </row>
    <row r="54" spans="1:11" ht="18" x14ac:dyDescent="0.25">
      <c r="A54" s="67" t="s">
        <v>54</v>
      </c>
      <c r="B54" s="116">
        <v>5821</v>
      </c>
      <c r="C54" s="155">
        <v>11133</v>
      </c>
      <c r="D54" s="302">
        <v>1417621</v>
      </c>
      <c r="E54" s="141">
        <f t="shared" si="19"/>
        <v>243.53564679608314</v>
      </c>
      <c r="F54" s="162">
        <f t="shared" si="22"/>
        <v>1417621</v>
      </c>
      <c r="G54" s="111">
        <v>3168</v>
      </c>
      <c r="H54" s="154">
        <f t="shared" si="23"/>
        <v>7965</v>
      </c>
      <c r="I54" s="104">
        <f t="shared" si="24"/>
        <v>5114</v>
      </c>
      <c r="J54" s="119">
        <v>6018</v>
      </c>
      <c r="K54" s="118">
        <v>1</v>
      </c>
    </row>
    <row r="55" spans="1:11" ht="18" x14ac:dyDescent="0.25">
      <c r="A55" s="67" t="s">
        <v>55</v>
      </c>
      <c r="B55" s="116">
        <v>5607</v>
      </c>
      <c r="C55" s="155">
        <v>10909</v>
      </c>
      <c r="D55" s="302">
        <v>1361048</v>
      </c>
      <c r="E55" s="141">
        <f t="shared" si="19"/>
        <v>242.74085963973604</v>
      </c>
      <c r="F55" s="162">
        <f t="shared" si="22"/>
        <v>1361048</v>
      </c>
      <c r="G55" s="111">
        <v>2990</v>
      </c>
      <c r="H55" s="154">
        <f t="shared" si="23"/>
        <v>7919</v>
      </c>
      <c r="I55" s="104">
        <f t="shared" si="24"/>
        <v>4757</v>
      </c>
      <c r="J55" s="119">
        <v>6151</v>
      </c>
      <c r="K55" s="118">
        <v>1</v>
      </c>
    </row>
    <row r="56" spans="1:11" ht="18.75" thickBot="1" x14ac:dyDescent="0.3">
      <c r="A56" s="67" t="s">
        <v>56</v>
      </c>
      <c r="B56" s="157">
        <v>8269</v>
      </c>
      <c r="C56" s="158">
        <v>15695</v>
      </c>
      <c r="D56" s="398">
        <v>1950150</v>
      </c>
      <c r="E56" s="141">
        <f t="shared" si="19"/>
        <v>235.83867456766237</v>
      </c>
      <c r="F56" s="162">
        <f t="shared" si="22"/>
        <v>1950150</v>
      </c>
      <c r="G56" s="142">
        <v>3927</v>
      </c>
      <c r="H56" s="154">
        <f t="shared" si="23"/>
        <v>11768</v>
      </c>
      <c r="I56" s="104">
        <f t="shared" si="24"/>
        <v>7023</v>
      </c>
      <c r="J56" s="126">
        <v>8671</v>
      </c>
      <c r="K56" s="125">
        <v>1</v>
      </c>
    </row>
    <row r="57" spans="1:11" ht="18.75" thickBot="1" x14ac:dyDescent="0.3">
      <c r="A57" s="84" t="s">
        <v>48</v>
      </c>
      <c r="B57" s="131">
        <f>SUM(B50:B56)</f>
        <v>64116</v>
      </c>
      <c r="C57" s="131">
        <f t="shared" ref="C57:E57" si="25">SUM(C50:C56)</f>
        <v>124148</v>
      </c>
      <c r="D57" s="160">
        <f t="shared" si="25"/>
        <v>15474575</v>
      </c>
      <c r="E57" s="90">
        <f t="shared" si="25"/>
        <v>1702.8722029087633</v>
      </c>
      <c r="F57" s="132">
        <f t="shared" ref="F57:K57" si="26">SUM(F50:F56)</f>
        <v>15474575</v>
      </c>
      <c r="G57" s="132">
        <f t="shared" si="26"/>
        <v>34926</v>
      </c>
      <c r="H57" s="132">
        <f t="shared" si="26"/>
        <v>89222</v>
      </c>
      <c r="I57" s="89">
        <f t="shared" si="26"/>
        <v>53970</v>
      </c>
      <c r="J57" s="97">
        <f t="shared" si="26"/>
        <v>70161</v>
      </c>
      <c r="K57" s="90">
        <f t="shared" si="26"/>
        <v>17</v>
      </c>
    </row>
    <row r="58" spans="1:11" ht="18.75" thickBot="1" x14ac:dyDescent="0.3">
      <c r="A58" s="146"/>
      <c r="B58" s="147"/>
      <c r="C58" s="147"/>
      <c r="D58" s="147"/>
      <c r="E58" s="148"/>
      <c r="F58" s="147"/>
      <c r="G58" s="137"/>
      <c r="H58" s="137"/>
      <c r="I58" s="81"/>
      <c r="J58" s="81"/>
      <c r="K58" s="81"/>
    </row>
    <row r="59" spans="1:11" ht="18.75" thickBot="1" x14ac:dyDescent="0.3">
      <c r="A59" s="46" t="s">
        <v>57</v>
      </c>
      <c r="B59" s="138"/>
      <c r="C59" s="138"/>
      <c r="D59" s="138"/>
      <c r="E59" s="138"/>
      <c r="F59" s="140"/>
      <c r="G59" s="138"/>
      <c r="H59" s="138"/>
      <c r="I59" s="138"/>
      <c r="J59" s="138"/>
      <c r="K59" s="138"/>
    </row>
    <row r="60" spans="1:11" ht="18" x14ac:dyDescent="0.25">
      <c r="A60" s="54" t="s">
        <v>58</v>
      </c>
      <c r="B60" s="151">
        <v>9240</v>
      </c>
      <c r="C60" s="161">
        <v>18609</v>
      </c>
      <c r="D60" s="151">
        <v>2294752</v>
      </c>
      <c r="E60" s="60">
        <f t="shared" ref="E60:E62" si="27">D60/B60</f>
        <v>248.34978354978355</v>
      </c>
      <c r="F60" s="161">
        <f>D60</f>
        <v>2294752</v>
      </c>
      <c r="G60" s="154">
        <v>5565</v>
      </c>
      <c r="H60" s="154">
        <f t="shared" ref="H60:H66" si="28">C60-G60</f>
        <v>13044</v>
      </c>
      <c r="I60" s="102">
        <f t="shared" ref="I60:I66" si="29">C60-J60-K60</f>
        <v>8001</v>
      </c>
      <c r="J60" s="348">
        <v>10606</v>
      </c>
      <c r="K60" s="103">
        <v>2</v>
      </c>
    </row>
    <row r="61" spans="1:11" ht="18" x14ac:dyDescent="0.25">
      <c r="A61" s="67" t="s">
        <v>59</v>
      </c>
      <c r="B61" s="116">
        <v>9711</v>
      </c>
      <c r="C61" s="163">
        <v>19053</v>
      </c>
      <c r="D61" s="116">
        <v>2349697</v>
      </c>
      <c r="E61" s="141">
        <f t="shared" si="27"/>
        <v>241.96241375759448</v>
      </c>
      <c r="F61" s="162">
        <f t="shared" ref="F61:F62" si="30">D61</f>
        <v>2349697</v>
      </c>
      <c r="G61" s="154">
        <v>6092</v>
      </c>
      <c r="H61" s="154">
        <f t="shared" si="28"/>
        <v>12961</v>
      </c>
      <c r="I61" s="104">
        <f t="shared" si="29"/>
        <v>7815</v>
      </c>
      <c r="J61" s="119">
        <v>11235</v>
      </c>
      <c r="K61" s="118">
        <v>3</v>
      </c>
    </row>
    <row r="62" spans="1:11" ht="18" x14ac:dyDescent="0.25">
      <c r="A62" s="67" t="s">
        <v>60</v>
      </c>
      <c r="B62" s="116">
        <v>11693</v>
      </c>
      <c r="C62" s="163">
        <v>22333</v>
      </c>
      <c r="D62" s="116">
        <v>2764019</v>
      </c>
      <c r="E62" s="141">
        <f t="shared" si="27"/>
        <v>236.38236551783118</v>
      </c>
      <c r="F62" s="162">
        <f t="shared" si="30"/>
        <v>2764019</v>
      </c>
      <c r="G62" s="154">
        <v>7337</v>
      </c>
      <c r="H62" s="154">
        <f t="shared" si="28"/>
        <v>14996</v>
      </c>
      <c r="I62" s="104">
        <f t="shared" si="29"/>
        <v>8637</v>
      </c>
      <c r="J62" s="119">
        <v>13691</v>
      </c>
      <c r="K62" s="118">
        <v>5</v>
      </c>
    </row>
    <row r="63" spans="1:11" ht="18" x14ac:dyDescent="0.25">
      <c r="A63" s="67" t="s">
        <v>61</v>
      </c>
      <c r="B63" s="116">
        <v>5281</v>
      </c>
      <c r="C63" s="163">
        <v>11089</v>
      </c>
      <c r="D63" s="116">
        <v>1401713</v>
      </c>
      <c r="E63" s="141">
        <f t="shared" ref="E63:E66" si="31">D63/B63</f>
        <v>265.42567695512213</v>
      </c>
      <c r="F63" s="162">
        <f t="shared" ref="F63:F66" si="32">D63</f>
        <v>1401713</v>
      </c>
      <c r="G63" s="154">
        <v>3437</v>
      </c>
      <c r="H63" s="154">
        <f t="shared" si="28"/>
        <v>7652</v>
      </c>
      <c r="I63" s="104">
        <f t="shared" si="29"/>
        <v>4674</v>
      </c>
      <c r="J63" s="119">
        <v>6414</v>
      </c>
      <c r="K63" s="118">
        <v>1</v>
      </c>
    </row>
    <row r="64" spans="1:11" ht="18" x14ac:dyDescent="0.25">
      <c r="A64" s="67" t="s">
        <v>62</v>
      </c>
      <c r="B64" s="116">
        <v>3903</v>
      </c>
      <c r="C64" s="163">
        <v>7602</v>
      </c>
      <c r="D64" s="116">
        <v>943688</v>
      </c>
      <c r="E64" s="141">
        <f t="shared" si="31"/>
        <v>241.78529336407891</v>
      </c>
      <c r="F64" s="162">
        <f t="shared" si="32"/>
        <v>943688</v>
      </c>
      <c r="G64" s="154">
        <v>2179</v>
      </c>
      <c r="H64" s="154">
        <f t="shared" si="28"/>
        <v>5423</v>
      </c>
      <c r="I64" s="104">
        <f t="shared" si="29"/>
        <v>3333</v>
      </c>
      <c r="J64" s="119">
        <v>4264</v>
      </c>
      <c r="K64" s="118">
        <v>5</v>
      </c>
    </row>
    <row r="65" spans="1:11" ht="18" x14ac:dyDescent="0.25">
      <c r="A65" s="67" t="s">
        <v>63</v>
      </c>
      <c r="B65" s="116">
        <v>9801</v>
      </c>
      <c r="C65" s="163">
        <v>19178</v>
      </c>
      <c r="D65" s="116">
        <v>2366637</v>
      </c>
      <c r="E65" s="141">
        <f t="shared" si="31"/>
        <v>241.46893174165902</v>
      </c>
      <c r="F65" s="162">
        <f t="shared" si="32"/>
        <v>2366637</v>
      </c>
      <c r="G65" s="154">
        <v>5592</v>
      </c>
      <c r="H65" s="154">
        <f t="shared" si="28"/>
        <v>13586</v>
      </c>
      <c r="I65" s="104">
        <f t="shared" si="29"/>
        <v>8228</v>
      </c>
      <c r="J65" s="119">
        <v>10949</v>
      </c>
      <c r="K65" s="118">
        <v>1</v>
      </c>
    </row>
    <row r="66" spans="1:11" ht="18.75" thickBot="1" x14ac:dyDescent="0.3">
      <c r="A66" s="67" t="s">
        <v>64</v>
      </c>
      <c r="B66" s="157">
        <v>9160</v>
      </c>
      <c r="C66" s="164">
        <v>17658</v>
      </c>
      <c r="D66" s="157">
        <v>2210420</v>
      </c>
      <c r="E66" s="141">
        <f t="shared" si="31"/>
        <v>241.31222707423581</v>
      </c>
      <c r="F66" s="162">
        <f t="shared" si="32"/>
        <v>2210420</v>
      </c>
      <c r="G66" s="167">
        <v>5489</v>
      </c>
      <c r="H66" s="154">
        <f t="shared" si="28"/>
        <v>12169</v>
      </c>
      <c r="I66" s="104">
        <f t="shared" si="29"/>
        <v>7408</v>
      </c>
      <c r="J66" s="126">
        <v>10245</v>
      </c>
      <c r="K66" s="125">
        <v>5</v>
      </c>
    </row>
    <row r="67" spans="1:11" ht="18.75" thickBot="1" x14ac:dyDescent="0.3">
      <c r="A67" s="84" t="s">
        <v>48</v>
      </c>
      <c r="B67" s="131">
        <f>SUM(B60:B66)</f>
        <v>58789</v>
      </c>
      <c r="C67" s="131">
        <f t="shared" ref="C67:E67" si="33">SUM(C60:C66)</f>
        <v>115522</v>
      </c>
      <c r="D67" s="131">
        <f t="shared" si="33"/>
        <v>14330926</v>
      </c>
      <c r="E67" s="88">
        <f t="shared" si="33"/>
        <v>1716.6866919603049</v>
      </c>
      <c r="F67" s="132">
        <f t="shared" ref="F67:K67" si="34">SUM(F60:F66)</f>
        <v>14330926</v>
      </c>
      <c r="G67" s="132">
        <f t="shared" si="34"/>
        <v>35691</v>
      </c>
      <c r="H67" s="132">
        <f t="shared" si="34"/>
        <v>79831</v>
      </c>
      <c r="I67" s="89">
        <f t="shared" si="34"/>
        <v>48096</v>
      </c>
      <c r="J67" s="97">
        <f t="shared" si="34"/>
        <v>67404</v>
      </c>
      <c r="K67" s="93">
        <f t="shared" si="34"/>
        <v>22</v>
      </c>
    </row>
    <row r="68" spans="1:11" ht="18.75" thickBot="1" x14ac:dyDescent="0.3">
      <c r="A68" s="146"/>
      <c r="B68" s="147"/>
      <c r="C68" s="147"/>
      <c r="D68" s="147"/>
      <c r="E68" s="148"/>
      <c r="F68" s="147"/>
      <c r="G68" s="137"/>
      <c r="H68" s="137"/>
      <c r="I68" s="81"/>
      <c r="J68" s="81"/>
      <c r="K68" s="81"/>
    </row>
    <row r="69" spans="1:11" ht="18.75" thickBot="1" x14ac:dyDescent="0.3">
      <c r="A69" s="46" t="s">
        <v>65</v>
      </c>
      <c r="B69" s="138"/>
      <c r="C69" s="138"/>
      <c r="D69" s="138"/>
      <c r="E69" s="138"/>
      <c r="F69" s="140"/>
      <c r="G69" s="138"/>
      <c r="H69" s="138"/>
      <c r="I69" s="138"/>
      <c r="J69" s="138"/>
      <c r="K69" s="138"/>
    </row>
    <row r="70" spans="1:11" ht="18" x14ac:dyDescent="0.25">
      <c r="A70" s="54" t="s">
        <v>66</v>
      </c>
      <c r="B70" s="151">
        <v>4100</v>
      </c>
      <c r="C70" s="161">
        <v>8218</v>
      </c>
      <c r="D70" s="151">
        <v>1020019</v>
      </c>
      <c r="E70" s="284">
        <f t="shared" ref="E70:E72" si="35">D70/B70</f>
        <v>248.78512195121951</v>
      </c>
      <c r="F70" s="161">
        <f>D70</f>
        <v>1020019</v>
      </c>
      <c r="G70" s="154">
        <v>2308</v>
      </c>
      <c r="H70" s="154">
        <f t="shared" ref="H70:H75" si="36">C70-G70</f>
        <v>5910</v>
      </c>
      <c r="I70" s="102">
        <f t="shared" ref="I70:I75" si="37">C70-J70-K70</f>
        <v>3567</v>
      </c>
      <c r="J70" s="348">
        <v>4649</v>
      </c>
      <c r="K70" s="103">
        <v>2</v>
      </c>
    </row>
    <row r="71" spans="1:11" ht="18" x14ac:dyDescent="0.25">
      <c r="A71" s="67" t="s">
        <v>67</v>
      </c>
      <c r="B71" s="116">
        <v>7591</v>
      </c>
      <c r="C71" s="163">
        <v>14038</v>
      </c>
      <c r="D71" s="116">
        <v>1735446</v>
      </c>
      <c r="E71" s="156">
        <f t="shared" si="35"/>
        <v>228.61889079172704</v>
      </c>
      <c r="F71" s="162">
        <f>D71</f>
        <v>1735446</v>
      </c>
      <c r="G71" s="154">
        <v>3720</v>
      </c>
      <c r="H71" s="154">
        <f t="shared" si="36"/>
        <v>10318</v>
      </c>
      <c r="I71" s="104">
        <f t="shared" si="37"/>
        <v>6153</v>
      </c>
      <c r="J71" s="119">
        <v>7885</v>
      </c>
      <c r="K71" s="118">
        <v>0</v>
      </c>
    </row>
    <row r="72" spans="1:11" ht="18" x14ac:dyDescent="0.25">
      <c r="A72" s="67" t="s">
        <v>65</v>
      </c>
      <c r="B72" s="116">
        <v>8005</v>
      </c>
      <c r="C72" s="163">
        <v>15872</v>
      </c>
      <c r="D72" s="116">
        <v>1970203</v>
      </c>
      <c r="E72" s="156">
        <f t="shared" si="35"/>
        <v>246.1215490318551</v>
      </c>
      <c r="F72" s="162">
        <f>D72</f>
        <v>1970203</v>
      </c>
      <c r="G72" s="154">
        <v>4660</v>
      </c>
      <c r="H72" s="154">
        <f t="shared" si="36"/>
        <v>11212</v>
      </c>
      <c r="I72" s="104">
        <f t="shared" si="37"/>
        <v>6964</v>
      </c>
      <c r="J72" s="119">
        <v>8908</v>
      </c>
      <c r="K72" s="118">
        <v>0</v>
      </c>
    </row>
    <row r="73" spans="1:11" ht="18" x14ac:dyDescent="0.25">
      <c r="A73" s="67" t="s">
        <v>68</v>
      </c>
      <c r="B73" s="116">
        <v>4297</v>
      </c>
      <c r="C73" s="163">
        <v>8202</v>
      </c>
      <c r="D73" s="116">
        <v>1026221</v>
      </c>
      <c r="E73" s="156">
        <f t="shared" ref="E73:E75" si="38">D73/B73</f>
        <v>238.82266697696068</v>
      </c>
      <c r="F73" s="162">
        <f t="shared" ref="F73:F75" si="39">D73</f>
        <v>1026221</v>
      </c>
      <c r="G73" s="154">
        <v>2106</v>
      </c>
      <c r="H73" s="154">
        <f t="shared" si="36"/>
        <v>6096</v>
      </c>
      <c r="I73" s="104">
        <f t="shared" si="37"/>
        <v>3813</v>
      </c>
      <c r="J73" s="119">
        <v>4389</v>
      </c>
      <c r="K73" s="118">
        <v>0</v>
      </c>
    </row>
    <row r="74" spans="1:11" ht="18" x14ac:dyDescent="0.25">
      <c r="A74" s="67" t="s">
        <v>69</v>
      </c>
      <c r="B74" s="116">
        <v>6554</v>
      </c>
      <c r="C74" s="163">
        <v>12848</v>
      </c>
      <c r="D74" s="116">
        <v>1599454</v>
      </c>
      <c r="E74" s="156">
        <f t="shared" si="38"/>
        <v>244.04241684467502</v>
      </c>
      <c r="F74" s="162">
        <f t="shared" si="39"/>
        <v>1599454</v>
      </c>
      <c r="G74" s="154">
        <v>3627</v>
      </c>
      <c r="H74" s="154">
        <f t="shared" si="36"/>
        <v>9221</v>
      </c>
      <c r="I74" s="104">
        <f t="shared" si="37"/>
        <v>5725</v>
      </c>
      <c r="J74" s="119">
        <v>7121</v>
      </c>
      <c r="K74" s="118">
        <v>2</v>
      </c>
    </row>
    <row r="75" spans="1:11" ht="18.75" thickBot="1" x14ac:dyDescent="0.3">
      <c r="A75" s="72" t="s">
        <v>70</v>
      </c>
      <c r="B75" s="157">
        <v>4451</v>
      </c>
      <c r="C75" s="164">
        <v>8860</v>
      </c>
      <c r="D75" s="157">
        <v>1105946</v>
      </c>
      <c r="E75" s="202">
        <f t="shared" si="38"/>
        <v>248.47135475174119</v>
      </c>
      <c r="F75" s="165">
        <f t="shared" si="39"/>
        <v>1105946</v>
      </c>
      <c r="G75" s="167">
        <v>2561</v>
      </c>
      <c r="H75" s="154">
        <f t="shared" si="36"/>
        <v>6299</v>
      </c>
      <c r="I75" s="104">
        <f t="shared" si="37"/>
        <v>3925</v>
      </c>
      <c r="J75" s="126">
        <v>4935</v>
      </c>
      <c r="K75" s="125">
        <v>0</v>
      </c>
    </row>
    <row r="76" spans="1:11" ht="18.75" thickBot="1" x14ac:dyDescent="0.3">
      <c r="A76" s="84" t="s">
        <v>48</v>
      </c>
      <c r="B76" s="131">
        <f>SUM(B70:B75)</f>
        <v>34998</v>
      </c>
      <c r="C76" s="131">
        <f t="shared" ref="C76:E76" si="40">SUM(C70:C75)</f>
        <v>68038</v>
      </c>
      <c r="D76" s="131">
        <f t="shared" si="40"/>
        <v>8457289</v>
      </c>
      <c r="E76" s="90">
        <f t="shared" si="40"/>
        <v>1454.8620003481788</v>
      </c>
      <c r="F76" s="132">
        <f t="shared" ref="F76:K76" si="41">SUM(F70:F75)</f>
        <v>8457289</v>
      </c>
      <c r="G76" s="132">
        <f t="shared" si="41"/>
        <v>18982</v>
      </c>
      <c r="H76" s="132">
        <f t="shared" si="41"/>
        <v>49056</v>
      </c>
      <c r="I76" s="89">
        <f t="shared" si="41"/>
        <v>30147</v>
      </c>
      <c r="J76" s="97">
        <f t="shared" si="41"/>
        <v>37887</v>
      </c>
      <c r="K76" s="90">
        <f t="shared" si="41"/>
        <v>4</v>
      </c>
    </row>
    <row r="77" spans="1:11" ht="18.75" thickBot="1" x14ac:dyDescent="0.3">
      <c r="A77" s="146"/>
      <c r="B77" s="147"/>
      <c r="C77" s="147"/>
      <c r="D77" s="147"/>
      <c r="E77" s="148"/>
      <c r="F77" s="147"/>
      <c r="G77" s="137"/>
      <c r="H77" s="137"/>
      <c r="I77" s="81"/>
      <c r="J77" s="81"/>
      <c r="K77" s="81"/>
    </row>
    <row r="78" spans="1:11" ht="18.75" thickBot="1" x14ac:dyDescent="0.3">
      <c r="A78" s="46" t="s">
        <v>71</v>
      </c>
      <c r="B78" s="138"/>
      <c r="C78" s="138"/>
      <c r="D78" s="138"/>
      <c r="E78" s="138"/>
      <c r="F78" s="140"/>
      <c r="G78" s="138"/>
      <c r="H78" s="138"/>
      <c r="I78" s="138"/>
      <c r="J78" s="138"/>
      <c r="K78" s="138"/>
    </row>
    <row r="79" spans="1:11" ht="18" x14ac:dyDescent="0.25">
      <c r="A79" s="54" t="s">
        <v>72</v>
      </c>
      <c r="B79" s="151">
        <v>2555</v>
      </c>
      <c r="C79" s="161">
        <v>4938</v>
      </c>
      <c r="D79" s="151">
        <v>608474</v>
      </c>
      <c r="E79" s="284">
        <f t="shared" ref="E79:E81" si="42">D79/B79</f>
        <v>238.15029354207437</v>
      </c>
      <c r="F79" s="161">
        <f>D79</f>
        <v>608474</v>
      </c>
      <c r="G79" s="154">
        <v>1465</v>
      </c>
      <c r="H79" s="154">
        <f t="shared" ref="H79:H88" si="43">C79-G79</f>
        <v>3473</v>
      </c>
      <c r="I79" s="102">
        <f t="shared" ref="I79:I88" si="44">C79-J79-K79</f>
        <v>2117</v>
      </c>
      <c r="J79" s="348">
        <v>2821</v>
      </c>
      <c r="K79" s="103">
        <v>0</v>
      </c>
    </row>
    <row r="80" spans="1:11" ht="18" x14ac:dyDescent="0.25">
      <c r="A80" s="67" t="s">
        <v>117</v>
      </c>
      <c r="B80" s="116">
        <v>237</v>
      </c>
      <c r="C80" s="163">
        <v>500</v>
      </c>
      <c r="D80" s="116">
        <v>59823</v>
      </c>
      <c r="E80" s="156">
        <f t="shared" si="42"/>
        <v>252.41772151898735</v>
      </c>
      <c r="F80" s="162">
        <f t="shared" ref="F80:F81" si="45">D80</f>
        <v>59823</v>
      </c>
      <c r="G80" s="154">
        <v>151</v>
      </c>
      <c r="H80" s="154">
        <f t="shared" si="43"/>
        <v>349</v>
      </c>
      <c r="I80" s="104">
        <f t="shared" si="44"/>
        <v>226</v>
      </c>
      <c r="J80" s="119">
        <v>274</v>
      </c>
      <c r="K80" s="118">
        <v>0</v>
      </c>
    </row>
    <row r="81" spans="1:11" ht="18" x14ac:dyDescent="0.25">
      <c r="A81" s="67" t="s">
        <v>73</v>
      </c>
      <c r="B81" s="116">
        <v>6692</v>
      </c>
      <c r="C81" s="163">
        <v>12991</v>
      </c>
      <c r="D81" s="116">
        <v>1624276</v>
      </c>
      <c r="E81" s="156">
        <f t="shared" si="42"/>
        <v>242.71906754333531</v>
      </c>
      <c r="F81" s="162">
        <f t="shared" si="45"/>
        <v>1624276</v>
      </c>
      <c r="G81" s="154">
        <v>4024</v>
      </c>
      <c r="H81" s="154">
        <f t="shared" si="43"/>
        <v>8967</v>
      </c>
      <c r="I81" s="104">
        <f t="shared" si="44"/>
        <v>5390</v>
      </c>
      <c r="J81" s="119">
        <v>7600</v>
      </c>
      <c r="K81" s="118">
        <v>1</v>
      </c>
    </row>
    <row r="82" spans="1:11" ht="18" x14ac:dyDescent="0.25">
      <c r="A82" s="67" t="s">
        <v>71</v>
      </c>
      <c r="B82" s="116">
        <v>10753</v>
      </c>
      <c r="C82" s="163">
        <v>20287</v>
      </c>
      <c r="D82" s="116">
        <v>2526963</v>
      </c>
      <c r="E82" s="156">
        <f t="shared" ref="E82:E88" si="46">D82/B82</f>
        <v>235.00074397842462</v>
      </c>
      <c r="F82" s="162">
        <f t="shared" ref="F82:F88" si="47">D82</f>
        <v>2526963</v>
      </c>
      <c r="G82" s="154">
        <v>5810</v>
      </c>
      <c r="H82" s="154">
        <f t="shared" si="43"/>
        <v>14477</v>
      </c>
      <c r="I82" s="104">
        <f t="shared" si="44"/>
        <v>8531</v>
      </c>
      <c r="J82" s="119">
        <v>11753</v>
      </c>
      <c r="K82" s="118">
        <v>3</v>
      </c>
    </row>
    <row r="83" spans="1:11" ht="18" x14ac:dyDescent="0.25">
      <c r="A83" s="67" t="s">
        <v>74</v>
      </c>
      <c r="B83" s="116">
        <v>8303</v>
      </c>
      <c r="C83" s="163">
        <v>16518</v>
      </c>
      <c r="D83" s="116">
        <v>2065665</v>
      </c>
      <c r="E83" s="156">
        <f t="shared" si="46"/>
        <v>248.78537877875468</v>
      </c>
      <c r="F83" s="162">
        <f t="shared" si="47"/>
        <v>2065665</v>
      </c>
      <c r="G83" s="154">
        <v>4871</v>
      </c>
      <c r="H83" s="154">
        <f t="shared" si="43"/>
        <v>11647</v>
      </c>
      <c r="I83" s="104">
        <f t="shared" si="44"/>
        <v>7163</v>
      </c>
      <c r="J83" s="119">
        <v>9354</v>
      </c>
      <c r="K83" s="118">
        <v>1</v>
      </c>
    </row>
    <row r="84" spans="1:11" ht="18" x14ac:dyDescent="0.25">
      <c r="A84" s="67" t="s">
        <v>75</v>
      </c>
      <c r="B84" s="116">
        <v>7833</v>
      </c>
      <c r="C84" s="163">
        <v>14855</v>
      </c>
      <c r="D84" s="116">
        <v>1861079</v>
      </c>
      <c r="E84" s="156">
        <f t="shared" si="46"/>
        <v>237.5946636027065</v>
      </c>
      <c r="F84" s="162">
        <f t="shared" si="47"/>
        <v>1861079</v>
      </c>
      <c r="G84" s="154">
        <v>4127</v>
      </c>
      <c r="H84" s="154">
        <f t="shared" si="43"/>
        <v>10728</v>
      </c>
      <c r="I84" s="104">
        <f t="shared" si="44"/>
        <v>6583</v>
      </c>
      <c r="J84" s="119">
        <v>8266</v>
      </c>
      <c r="K84" s="118">
        <v>6</v>
      </c>
    </row>
    <row r="85" spans="1:11" ht="18" x14ac:dyDescent="0.25">
      <c r="A85" s="67" t="s">
        <v>76</v>
      </c>
      <c r="B85" s="116">
        <v>2929</v>
      </c>
      <c r="C85" s="163">
        <v>5559</v>
      </c>
      <c r="D85" s="116">
        <v>686743</v>
      </c>
      <c r="E85" s="156">
        <f t="shared" si="46"/>
        <v>234.46329805394333</v>
      </c>
      <c r="F85" s="162">
        <f t="shared" si="47"/>
        <v>686743</v>
      </c>
      <c r="G85" s="154">
        <v>1384</v>
      </c>
      <c r="H85" s="154">
        <f t="shared" si="43"/>
        <v>4175</v>
      </c>
      <c r="I85" s="104">
        <f t="shared" si="44"/>
        <v>2576</v>
      </c>
      <c r="J85" s="119">
        <v>2982</v>
      </c>
      <c r="K85" s="118">
        <v>1</v>
      </c>
    </row>
    <row r="86" spans="1:11" ht="18" x14ac:dyDescent="0.25">
      <c r="A86" s="67" t="s">
        <v>77</v>
      </c>
      <c r="B86" s="116">
        <v>5785</v>
      </c>
      <c r="C86" s="163">
        <v>11482</v>
      </c>
      <c r="D86" s="116">
        <v>1433915</v>
      </c>
      <c r="E86" s="156">
        <f t="shared" si="46"/>
        <v>247.86776145203112</v>
      </c>
      <c r="F86" s="162">
        <f t="shared" si="47"/>
        <v>1433915</v>
      </c>
      <c r="G86" s="154">
        <v>3386</v>
      </c>
      <c r="H86" s="154">
        <f t="shared" si="43"/>
        <v>8096</v>
      </c>
      <c r="I86" s="104">
        <f t="shared" si="44"/>
        <v>5009</v>
      </c>
      <c r="J86" s="119">
        <v>6472</v>
      </c>
      <c r="K86" s="118">
        <v>1</v>
      </c>
    </row>
    <row r="87" spans="1:11" ht="18" x14ac:dyDescent="0.25">
      <c r="A87" s="67" t="s">
        <v>78</v>
      </c>
      <c r="B87" s="116">
        <v>1893</v>
      </c>
      <c r="C87" s="163">
        <v>3624</v>
      </c>
      <c r="D87" s="116">
        <v>462091</v>
      </c>
      <c r="E87" s="156">
        <f t="shared" si="46"/>
        <v>244.10512414157421</v>
      </c>
      <c r="F87" s="162">
        <f t="shared" si="47"/>
        <v>462091</v>
      </c>
      <c r="G87" s="154">
        <v>1167</v>
      </c>
      <c r="H87" s="154">
        <f t="shared" si="43"/>
        <v>2457</v>
      </c>
      <c r="I87" s="104">
        <f t="shared" si="44"/>
        <v>1624</v>
      </c>
      <c r="J87" s="119">
        <v>2000</v>
      </c>
      <c r="K87" s="118">
        <v>0</v>
      </c>
    </row>
    <row r="88" spans="1:11" ht="18.75" thickBot="1" x14ac:dyDescent="0.3">
      <c r="A88" s="72" t="s">
        <v>79</v>
      </c>
      <c r="B88" s="157">
        <v>9279</v>
      </c>
      <c r="C88" s="164">
        <v>17181</v>
      </c>
      <c r="D88" s="157">
        <v>2139710</v>
      </c>
      <c r="E88" s="202">
        <f t="shared" si="46"/>
        <v>230.59704709559219</v>
      </c>
      <c r="F88" s="165">
        <f t="shared" si="47"/>
        <v>2139710</v>
      </c>
      <c r="G88" s="167">
        <v>4410</v>
      </c>
      <c r="H88" s="154">
        <f t="shared" si="43"/>
        <v>12771</v>
      </c>
      <c r="I88" s="104">
        <f t="shared" si="44"/>
        <v>7767</v>
      </c>
      <c r="J88" s="126">
        <v>9412</v>
      </c>
      <c r="K88" s="125">
        <v>2</v>
      </c>
    </row>
    <row r="89" spans="1:11" ht="18.75" thickBot="1" x14ac:dyDescent="0.3">
      <c r="A89" s="84" t="s">
        <v>48</v>
      </c>
      <c r="B89" s="131">
        <f>SUM(B79:B88)</f>
        <v>56259</v>
      </c>
      <c r="C89" s="131">
        <f t="shared" ref="C89:E89" si="48">SUM(C79:C88)</f>
        <v>107935</v>
      </c>
      <c r="D89" s="131">
        <f t="shared" si="48"/>
        <v>13468739</v>
      </c>
      <c r="E89" s="89">
        <f t="shared" si="48"/>
        <v>2411.701099707424</v>
      </c>
      <c r="F89" s="168">
        <f>SUM(F79:F88)</f>
        <v>13468739</v>
      </c>
      <c r="G89" s="187">
        <f>SUM(G79:G88)</f>
        <v>30795</v>
      </c>
      <c r="H89" s="187">
        <f>SUM(H79:H88)</f>
        <v>77140</v>
      </c>
      <c r="I89" s="89">
        <f>SUM(I79:I88)</f>
        <v>46986</v>
      </c>
      <c r="J89" s="97">
        <f t="shared" ref="J89:K89" si="49">SUM(J79:J88)</f>
        <v>60934</v>
      </c>
      <c r="K89" s="93">
        <f t="shared" si="49"/>
        <v>15</v>
      </c>
    </row>
    <row r="90" spans="1:11" ht="18.75" thickBot="1" x14ac:dyDescent="0.3">
      <c r="A90" s="146"/>
      <c r="B90" s="147"/>
      <c r="C90" s="147"/>
      <c r="D90" s="147"/>
      <c r="E90" s="81"/>
      <c r="F90" s="137"/>
      <c r="G90" s="137"/>
      <c r="H90" s="137"/>
      <c r="I90" s="81"/>
      <c r="J90" s="81"/>
      <c r="K90" s="81"/>
    </row>
    <row r="91" spans="1:11" ht="18.75" thickBot="1" x14ac:dyDescent="0.3">
      <c r="A91" s="46" t="s">
        <v>80</v>
      </c>
      <c r="B91" s="138"/>
      <c r="C91" s="138"/>
      <c r="D91" s="138"/>
      <c r="E91" s="138"/>
      <c r="F91" s="140"/>
      <c r="G91" s="138"/>
      <c r="H91" s="138"/>
      <c r="I91" s="138"/>
      <c r="J91" s="138"/>
      <c r="K91" s="138"/>
    </row>
    <row r="92" spans="1:11" ht="18" x14ac:dyDescent="0.25">
      <c r="A92" s="54" t="s">
        <v>81</v>
      </c>
      <c r="B92" s="151">
        <v>5728</v>
      </c>
      <c r="C92" s="161">
        <v>10906</v>
      </c>
      <c r="D92" s="397">
        <v>1348643</v>
      </c>
      <c r="E92" s="60">
        <f t="shared" ref="E92:E94" si="50">D92/B92</f>
        <v>235.44745111731842</v>
      </c>
      <c r="F92" s="161">
        <f>D92</f>
        <v>1348643</v>
      </c>
      <c r="G92" s="154">
        <v>2662</v>
      </c>
      <c r="H92" s="154">
        <f t="shared" ref="H92:H100" si="51">C92-G92</f>
        <v>8244</v>
      </c>
      <c r="I92" s="102">
        <f t="shared" ref="I92:I100" si="52">C92-J92-K92</f>
        <v>5041</v>
      </c>
      <c r="J92" s="348">
        <v>5864</v>
      </c>
      <c r="K92" s="103">
        <v>1</v>
      </c>
    </row>
    <row r="93" spans="1:11" ht="18" x14ac:dyDescent="0.25">
      <c r="A93" s="67" t="s">
        <v>82</v>
      </c>
      <c r="B93" s="116">
        <v>8116</v>
      </c>
      <c r="C93" s="163">
        <v>16165</v>
      </c>
      <c r="D93" s="302">
        <v>2021352</v>
      </c>
      <c r="E93" s="141">
        <f t="shared" si="50"/>
        <v>249.05766387382948</v>
      </c>
      <c r="F93" s="162">
        <f t="shared" ref="F93:F94" si="53">D93</f>
        <v>2021352</v>
      </c>
      <c r="G93" s="154">
        <v>4285</v>
      </c>
      <c r="H93" s="154">
        <f t="shared" si="51"/>
        <v>11880</v>
      </c>
      <c r="I93" s="104">
        <f t="shared" si="52"/>
        <v>7080</v>
      </c>
      <c r="J93" s="119">
        <v>9085</v>
      </c>
      <c r="K93" s="118">
        <v>0</v>
      </c>
    </row>
    <row r="94" spans="1:11" ht="18" x14ac:dyDescent="0.25">
      <c r="A94" s="67" t="s">
        <v>83</v>
      </c>
      <c r="B94" s="116">
        <v>4202</v>
      </c>
      <c r="C94" s="163">
        <v>8454</v>
      </c>
      <c r="D94" s="302">
        <v>1062973</v>
      </c>
      <c r="E94" s="141">
        <f t="shared" si="50"/>
        <v>252.96834840552117</v>
      </c>
      <c r="F94" s="162">
        <f t="shared" si="53"/>
        <v>1062973</v>
      </c>
      <c r="G94" s="154">
        <v>2193</v>
      </c>
      <c r="H94" s="154">
        <f t="shared" si="51"/>
        <v>6261</v>
      </c>
      <c r="I94" s="104">
        <f t="shared" si="52"/>
        <v>3795</v>
      </c>
      <c r="J94" s="119">
        <v>4656</v>
      </c>
      <c r="K94" s="118">
        <v>3</v>
      </c>
    </row>
    <row r="95" spans="1:11" ht="18" x14ac:dyDescent="0.25">
      <c r="A95" s="67" t="s">
        <v>84</v>
      </c>
      <c r="B95" s="116">
        <v>2703</v>
      </c>
      <c r="C95" s="163">
        <v>4892</v>
      </c>
      <c r="D95" s="302">
        <v>613003</v>
      </c>
      <c r="E95" s="141">
        <f t="shared" ref="E95:E100" si="54">D95/B95</f>
        <v>226.78616352201257</v>
      </c>
      <c r="F95" s="162">
        <f t="shared" ref="F95:F100" si="55">D95</f>
        <v>613003</v>
      </c>
      <c r="G95" s="154">
        <v>1113</v>
      </c>
      <c r="H95" s="154">
        <f t="shared" si="51"/>
        <v>3779</v>
      </c>
      <c r="I95" s="104">
        <f t="shared" si="52"/>
        <v>2078</v>
      </c>
      <c r="J95" s="119">
        <v>2814</v>
      </c>
      <c r="K95" s="118">
        <v>0</v>
      </c>
    </row>
    <row r="96" spans="1:11" ht="18" x14ac:dyDescent="0.25">
      <c r="A96" s="67" t="s">
        <v>85</v>
      </c>
      <c r="B96" s="116">
        <v>5428</v>
      </c>
      <c r="C96" s="163">
        <v>10942</v>
      </c>
      <c r="D96" s="302">
        <v>1368761</v>
      </c>
      <c r="E96" s="141">
        <f t="shared" si="54"/>
        <v>252.16672807663966</v>
      </c>
      <c r="F96" s="162">
        <f t="shared" si="55"/>
        <v>1368761</v>
      </c>
      <c r="G96" s="154">
        <v>2869</v>
      </c>
      <c r="H96" s="154">
        <f t="shared" si="51"/>
        <v>8073</v>
      </c>
      <c r="I96" s="104">
        <f t="shared" si="52"/>
        <v>4928</v>
      </c>
      <c r="J96" s="119">
        <v>6014</v>
      </c>
      <c r="K96" s="118">
        <v>0</v>
      </c>
    </row>
    <row r="97" spans="1:11" ht="18" x14ac:dyDescent="0.25">
      <c r="A97" s="67" t="s">
        <v>86</v>
      </c>
      <c r="B97" s="116">
        <v>1201</v>
      </c>
      <c r="C97" s="163">
        <v>2719</v>
      </c>
      <c r="D97" s="302">
        <v>340332</v>
      </c>
      <c r="E97" s="141">
        <f t="shared" si="54"/>
        <v>283.37385512073274</v>
      </c>
      <c r="F97" s="162">
        <f t="shared" si="55"/>
        <v>340332</v>
      </c>
      <c r="G97" s="154">
        <v>774</v>
      </c>
      <c r="H97" s="154">
        <f t="shared" si="51"/>
        <v>1945</v>
      </c>
      <c r="I97" s="104">
        <f t="shared" si="52"/>
        <v>1329</v>
      </c>
      <c r="J97" s="119">
        <v>1390</v>
      </c>
      <c r="K97" s="118">
        <v>0</v>
      </c>
    </row>
    <row r="98" spans="1:11" ht="18" x14ac:dyDescent="0.25">
      <c r="A98" s="67" t="s">
        <v>87</v>
      </c>
      <c r="B98" s="116">
        <v>16536</v>
      </c>
      <c r="C98" s="163">
        <v>31114</v>
      </c>
      <c r="D98" s="302">
        <v>3940010</v>
      </c>
      <c r="E98" s="141">
        <f t="shared" si="54"/>
        <v>238.26862602806</v>
      </c>
      <c r="F98" s="162">
        <f t="shared" si="55"/>
        <v>3940010</v>
      </c>
      <c r="G98" s="154">
        <v>8417</v>
      </c>
      <c r="H98" s="154">
        <f t="shared" si="51"/>
        <v>22697</v>
      </c>
      <c r="I98" s="104">
        <f t="shared" si="52"/>
        <v>13324</v>
      </c>
      <c r="J98" s="119">
        <v>17788</v>
      </c>
      <c r="K98" s="118">
        <v>2</v>
      </c>
    </row>
    <row r="99" spans="1:11" ht="18.75" customHeight="1" x14ac:dyDescent="0.25">
      <c r="A99" s="169" t="s">
        <v>88</v>
      </c>
      <c r="B99" s="116">
        <v>4643</v>
      </c>
      <c r="C99" s="163">
        <v>9468</v>
      </c>
      <c r="D99" s="329">
        <v>1160991</v>
      </c>
      <c r="E99" s="321">
        <f t="shared" si="54"/>
        <v>250.05190609519707</v>
      </c>
      <c r="F99" s="417">
        <f t="shared" si="55"/>
        <v>1160991</v>
      </c>
      <c r="G99" s="154">
        <v>2629</v>
      </c>
      <c r="H99" s="154">
        <f t="shared" si="51"/>
        <v>6839</v>
      </c>
      <c r="I99" s="104">
        <f t="shared" si="52"/>
        <v>4271</v>
      </c>
      <c r="J99" s="119">
        <v>5196</v>
      </c>
      <c r="K99" s="118">
        <v>1</v>
      </c>
    </row>
    <row r="100" spans="1:11" ht="18.75" thickBot="1" x14ac:dyDescent="0.3">
      <c r="A100" s="67" t="s">
        <v>89</v>
      </c>
      <c r="B100" s="157">
        <v>6845</v>
      </c>
      <c r="C100" s="164">
        <v>13582</v>
      </c>
      <c r="D100" s="398">
        <v>1691847</v>
      </c>
      <c r="E100" s="145">
        <f t="shared" si="54"/>
        <v>247.1653761869978</v>
      </c>
      <c r="F100" s="164">
        <f t="shared" si="55"/>
        <v>1691847</v>
      </c>
      <c r="G100" s="167">
        <v>3659</v>
      </c>
      <c r="H100" s="154">
        <f t="shared" si="51"/>
        <v>9923</v>
      </c>
      <c r="I100" s="104">
        <f t="shared" si="52"/>
        <v>6160</v>
      </c>
      <c r="J100" s="126">
        <v>7422</v>
      </c>
      <c r="K100" s="125">
        <v>0</v>
      </c>
    </row>
    <row r="101" spans="1:11" ht="18.75" thickBot="1" x14ac:dyDescent="0.3">
      <c r="A101" s="84" t="s">
        <v>48</v>
      </c>
      <c r="B101" s="131">
        <f>SUM(B92:B100)</f>
        <v>55402</v>
      </c>
      <c r="C101" s="131">
        <f t="shared" ref="C101:H101" si="56">SUM(C92:C100)</f>
        <v>108242</v>
      </c>
      <c r="D101" s="131">
        <f t="shared" si="56"/>
        <v>13547912</v>
      </c>
      <c r="E101" s="90">
        <f t="shared" si="56"/>
        <v>2235.2861184263093</v>
      </c>
      <c r="F101" s="132">
        <f>SUM(F92:F100)</f>
        <v>13547912</v>
      </c>
      <c r="G101" s="132">
        <f t="shared" si="56"/>
        <v>28601</v>
      </c>
      <c r="H101" s="132">
        <f t="shared" si="56"/>
        <v>79641</v>
      </c>
      <c r="I101" s="89">
        <f>SUM(I92:I100)</f>
        <v>48006</v>
      </c>
      <c r="J101" s="97">
        <f>SUM(J92:J100)</f>
        <v>60229</v>
      </c>
      <c r="K101" s="90">
        <f>SUM(K92:K100)</f>
        <v>7</v>
      </c>
    </row>
    <row r="102" spans="1:11" ht="18.75" thickBot="1" x14ac:dyDescent="0.3">
      <c r="A102" s="146"/>
      <c r="B102" s="147"/>
      <c r="C102" s="147"/>
      <c r="D102" s="147"/>
      <c r="E102" s="148"/>
      <c r="F102" s="147"/>
      <c r="G102" s="137"/>
      <c r="H102" s="137"/>
      <c r="I102" s="81"/>
      <c r="J102" s="81"/>
      <c r="K102" s="81"/>
    </row>
    <row r="103" spans="1:11" ht="18.75" thickBot="1" x14ac:dyDescent="0.3">
      <c r="A103" s="96" t="s">
        <v>90</v>
      </c>
      <c r="B103" s="138"/>
      <c r="C103" s="138"/>
      <c r="D103" s="138"/>
      <c r="E103" s="138"/>
      <c r="F103" s="140"/>
      <c r="G103" s="138"/>
      <c r="H103" s="138"/>
      <c r="I103" s="138"/>
      <c r="J103" s="138"/>
      <c r="K103" s="138"/>
    </row>
    <row r="104" spans="1:11" ht="18" x14ac:dyDescent="0.25">
      <c r="A104" s="170" t="s">
        <v>91</v>
      </c>
      <c r="B104" s="171">
        <v>3982</v>
      </c>
      <c r="C104" s="172">
        <v>8851</v>
      </c>
      <c r="D104" s="171">
        <v>1111791</v>
      </c>
      <c r="E104" s="284">
        <f t="shared" ref="E104:E106" si="57">D104/B104</f>
        <v>279.20416875941737</v>
      </c>
      <c r="F104" s="161">
        <f>D104</f>
        <v>1111791</v>
      </c>
      <c r="G104" s="154">
        <v>2493</v>
      </c>
      <c r="H104" s="154">
        <f t="shared" ref="H104:H117" si="58">C104-G104</f>
        <v>6358</v>
      </c>
      <c r="I104" s="102">
        <f t="shared" ref="I104:I117" si="59">C104-J104-K104</f>
        <v>4095</v>
      </c>
      <c r="J104" s="348">
        <v>4755</v>
      </c>
      <c r="K104" s="103">
        <v>1</v>
      </c>
    </row>
    <row r="105" spans="1:11" ht="18" x14ac:dyDescent="0.25">
      <c r="A105" s="175" t="s">
        <v>92</v>
      </c>
      <c r="B105" s="116">
        <v>5643</v>
      </c>
      <c r="C105" s="117">
        <v>10794</v>
      </c>
      <c r="D105" s="116">
        <v>1343779</v>
      </c>
      <c r="E105" s="156">
        <f t="shared" si="57"/>
        <v>238.13202197412724</v>
      </c>
      <c r="F105" s="162">
        <f t="shared" ref="F105:F117" si="60">D105</f>
        <v>1343779</v>
      </c>
      <c r="G105" s="154">
        <v>2887</v>
      </c>
      <c r="H105" s="154">
        <f t="shared" si="58"/>
        <v>7907</v>
      </c>
      <c r="I105" s="104">
        <f t="shared" si="59"/>
        <v>4902</v>
      </c>
      <c r="J105" s="119">
        <v>5892</v>
      </c>
      <c r="K105" s="118">
        <v>0</v>
      </c>
    </row>
    <row r="106" spans="1:11" ht="18" x14ac:dyDescent="0.25">
      <c r="A106" s="175" t="s">
        <v>93</v>
      </c>
      <c r="B106" s="111">
        <v>893</v>
      </c>
      <c r="C106" s="162">
        <v>1846</v>
      </c>
      <c r="D106" s="111">
        <v>239989</v>
      </c>
      <c r="E106" s="156">
        <f t="shared" si="57"/>
        <v>268.74468085106383</v>
      </c>
      <c r="F106" s="162">
        <f t="shared" si="60"/>
        <v>239989</v>
      </c>
      <c r="G106" s="154">
        <v>425</v>
      </c>
      <c r="H106" s="154">
        <f t="shared" si="58"/>
        <v>1421</v>
      </c>
      <c r="I106" s="104">
        <f t="shared" si="59"/>
        <v>915</v>
      </c>
      <c r="J106" s="119">
        <v>931</v>
      </c>
      <c r="K106" s="118">
        <v>0</v>
      </c>
    </row>
    <row r="107" spans="1:11" ht="18" x14ac:dyDescent="0.25">
      <c r="A107" s="175" t="s">
        <v>94</v>
      </c>
      <c r="B107" s="116">
        <v>7653</v>
      </c>
      <c r="C107" s="163">
        <v>15430</v>
      </c>
      <c r="D107" s="116">
        <v>1919810</v>
      </c>
      <c r="E107" s="156">
        <f t="shared" ref="E107:E117" si="61">D107/B107</f>
        <v>250.85718019077487</v>
      </c>
      <c r="F107" s="162">
        <f t="shared" si="60"/>
        <v>1919810</v>
      </c>
      <c r="G107" s="154">
        <v>4318</v>
      </c>
      <c r="H107" s="154">
        <f t="shared" si="58"/>
        <v>11112</v>
      </c>
      <c r="I107" s="104">
        <f t="shared" si="59"/>
        <v>6925</v>
      </c>
      <c r="J107" s="119">
        <v>8501</v>
      </c>
      <c r="K107" s="118">
        <v>4</v>
      </c>
    </row>
    <row r="108" spans="1:11" ht="18" x14ac:dyDescent="0.25">
      <c r="A108" s="67" t="s">
        <v>95</v>
      </c>
      <c r="B108" s="116">
        <v>4874</v>
      </c>
      <c r="C108" s="163">
        <v>10034</v>
      </c>
      <c r="D108" s="116">
        <v>1262741</v>
      </c>
      <c r="E108" s="156">
        <f t="shared" si="61"/>
        <v>259.07693885925318</v>
      </c>
      <c r="F108" s="162">
        <f t="shared" si="60"/>
        <v>1262741</v>
      </c>
      <c r="G108" s="154">
        <v>2868</v>
      </c>
      <c r="H108" s="154">
        <f t="shared" si="58"/>
        <v>7166</v>
      </c>
      <c r="I108" s="104">
        <f t="shared" si="59"/>
        <v>4506</v>
      </c>
      <c r="J108" s="119">
        <v>5527</v>
      </c>
      <c r="K108" s="118">
        <v>1</v>
      </c>
    </row>
    <row r="109" spans="1:11" ht="18" x14ac:dyDescent="0.25">
      <c r="A109" s="67" t="s">
        <v>96</v>
      </c>
      <c r="B109" s="116">
        <v>3721</v>
      </c>
      <c r="C109" s="163">
        <v>7971</v>
      </c>
      <c r="D109" s="116">
        <v>1003900</v>
      </c>
      <c r="E109" s="156">
        <f t="shared" si="61"/>
        <v>269.79306638000537</v>
      </c>
      <c r="F109" s="162">
        <f t="shared" si="60"/>
        <v>1003900</v>
      </c>
      <c r="G109" s="154">
        <v>2222</v>
      </c>
      <c r="H109" s="154">
        <f t="shared" si="58"/>
        <v>5749</v>
      </c>
      <c r="I109" s="104">
        <f t="shared" si="59"/>
        <v>3826</v>
      </c>
      <c r="J109" s="119">
        <v>4142</v>
      </c>
      <c r="K109" s="118">
        <v>3</v>
      </c>
    </row>
    <row r="110" spans="1:11" ht="18" x14ac:dyDescent="0.25">
      <c r="A110" s="67" t="s">
        <v>97</v>
      </c>
      <c r="B110" s="116">
        <v>8986</v>
      </c>
      <c r="C110" s="163">
        <v>18843</v>
      </c>
      <c r="D110" s="116">
        <v>2325882</v>
      </c>
      <c r="E110" s="156">
        <f t="shared" si="61"/>
        <v>258.83396394391275</v>
      </c>
      <c r="F110" s="162">
        <f t="shared" si="60"/>
        <v>2325882</v>
      </c>
      <c r="G110" s="154">
        <v>5284</v>
      </c>
      <c r="H110" s="154">
        <f t="shared" si="58"/>
        <v>13559</v>
      </c>
      <c r="I110" s="104">
        <f t="shared" si="59"/>
        <v>8343</v>
      </c>
      <c r="J110" s="119">
        <v>10498</v>
      </c>
      <c r="K110" s="118">
        <v>2</v>
      </c>
    </row>
    <row r="111" spans="1:11" ht="18" x14ac:dyDescent="0.25">
      <c r="A111" s="67" t="s">
        <v>98</v>
      </c>
      <c r="B111" s="116">
        <v>5898</v>
      </c>
      <c r="C111" s="163">
        <v>12486</v>
      </c>
      <c r="D111" s="116">
        <v>1542231</v>
      </c>
      <c r="E111" s="156">
        <f t="shared" si="61"/>
        <v>261.48372329603257</v>
      </c>
      <c r="F111" s="162">
        <f t="shared" si="60"/>
        <v>1542231</v>
      </c>
      <c r="G111" s="154">
        <v>3370</v>
      </c>
      <c r="H111" s="154">
        <f t="shared" si="58"/>
        <v>9116</v>
      </c>
      <c r="I111" s="104">
        <f t="shared" si="59"/>
        <v>6041</v>
      </c>
      <c r="J111" s="119">
        <v>6444</v>
      </c>
      <c r="K111" s="118">
        <v>1</v>
      </c>
    </row>
    <row r="112" spans="1:11" ht="18" x14ac:dyDescent="0.25">
      <c r="A112" s="67" t="s">
        <v>99</v>
      </c>
      <c r="B112" s="116">
        <v>5365</v>
      </c>
      <c r="C112" s="163">
        <v>11451</v>
      </c>
      <c r="D112" s="116">
        <v>1419960</v>
      </c>
      <c r="E112" s="156">
        <f t="shared" si="61"/>
        <v>264.67101584342964</v>
      </c>
      <c r="F112" s="162">
        <f t="shared" si="60"/>
        <v>1419960</v>
      </c>
      <c r="G112" s="154">
        <v>3543</v>
      </c>
      <c r="H112" s="154">
        <f t="shared" si="58"/>
        <v>7908</v>
      </c>
      <c r="I112" s="104">
        <f t="shared" si="59"/>
        <v>5164</v>
      </c>
      <c r="J112" s="119">
        <v>6281</v>
      </c>
      <c r="K112" s="118">
        <v>6</v>
      </c>
    </row>
    <row r="113" spans="1:11" ht="18" x14ac:dyDescent="0.25">
      <c r="A113" s="67" t="s">
        <v>100</v>
      </c>
      <c r="B113" s="116">
        <v>7861</v>
      </c>
      <c r="C113" s="163">
        <v>15089</v>
      </c>
      <c r="D113" s="116">
        <v>1900417</v>
      </c>
      <c r="E113" s="156">
        <f t="shared" si="61"/>
        <v>241.75257600814146</v>
      </c>
      <c r="F113" s="162">
        <f t="shared" si="60"/>
        <v>1900417</v>
      </c>
      <c r="G113" s="154">
        <v>4500</v>
      </c>
      <c r="H113" s="154">
        <f t="shared" si="58"/>
        <v>10589</v>
      </c>
      <c r="I113" s="104">
        <f t="shared" si="59"/>
        <v>6335</v>
      </c>
      <c r="J113" s="119">
        <v>8754</v>
      </c>
      <c r="K113" s="118">
        <v>0</v>
      </c>
    </row>
    <row r="114" spans="1:11" ht="18" x14ac:dyDescent="0.25">
      <c r="A114" s="67" t="s">
        <v>101</v>
      </c>
      <c r="B114" s="116">
        <v>8917</v>
      </c>
      <c r="C114" s="163">
        <v>19033</v>
      </c>
      <c r="D114" s="116">
        <v>2364553</v>
      </c>
      <c r="E114" s="156">
        <f t="shared" si="61"/>
        <v>265.17360098687902</v>
      </c>
      <c r="F114" s="162">
        <f t="shared" si="60"/>
        <v>2364553</v>
      </c>
      <c r="G114" s="154">
        <v>5908</v>
      </c>
      <c r="H114" s="154">
        <f t="shared" si="58"/>
        <v>13125</v>
      </c>
      <c r="I114" s="104">
        <f t="shared" si="59"/>
        <v>8241</v>
      </c>
      <c r="J114" s="119">
        <v>10788</v>
      </c>
      <c r="K114" s="118">
        <v>4</v>
      </c>
    </row>
    <row r="115" spans="1:11" ht="18" x14ac:dyDescent="0.25">
      <c r="A115" s="67" t="s">
        <v>102</v>
      </c>
      <c r="B115" s="116">
        <v>16877</v>
      </c>
      <c r="C115" s="163">
        <v>34209</v>
      </c>
      <c r="D115" s="116">
        <v>4328195</v>
      </c>
      <c r="E115" s="156">
        <f t="shared" si="61"/>
        <v>256.45523493511882</v>
      </c>
      <c r="F115" s="162">
        <f t="shared" si="60"/>
        <v>4328195</v>
      </c>
      <c r="G115" s="154">
        <v>10319</v>
      </c>
      <c r="H115" s="154">
        <f t="shared" si="58"/>
        <v>23890</v>
      </c>
      <c r="I115" s="104">
        <f t="shared" si="59"/>
        <v>14776</v>
      </c>
      <c r="J115" s="119">
        <v>19432</v>
      </c>
      <c r="K115" s="118">
        <v>1</v>
      </c>
    </row>
    <row r="116" spans="1:11" ht="18" x14ac:dyDescent="0.25">
      <c r="A116" s="67" t="s">
        <v>103</v>
      </c>
      <c r="B116" s="116">
        <v>5755</v>
      </c>
      <c r="C116" s="163">
        <v>12203</v>
      </c>
      <c r="D116" s="116">
        <v>1527277</v>
      </c>
      <c r="E116" s="156">
        <f t="shared" si="61"/>
        <v>265.38262380538663</v>
      </c>
      <c r="F116" s="162">
        <f t="shared" si="60"/>
        <v>1527277</v>
      </c>
      <c r="G116" s="154">
        <v>3394</v>
      </c>
      <c r="H116" s="154">
        <f t="shared" si="58"/>
        <v>8809</v>
      </c>
      <c r="I116" s="104">
        <f t="shared" si="59"/>
        <v>5545</v>
      </c>
      <c r="J116" s="119">
        <v>6657</v>
      </c>
      <c r="K116" s="118">
        <v>1</v>
      </c>
    </row>
    <row r="117" spans="1:11" ht="18.75" thickBot="1" x14ac:dyDescent="0.3">
      <c r="A117" s="67" t="s">
        <v>104</v>
      </c>
      <c r="B117" s="157">
        <v>8707</v>
      </c>
      <c r="C117" s="164">
        <v>17287</v>
      </c>
      <c r="D117" s="157">
        <v>2168760</v>
      </c>
      <c r="E117" s="202">
        <f t="shared" si="61"/>
        <v>249.08234753646491</v>
      </c>
      <c r="F117" s="165">
        <f t="shared" si="60"/>
        <v>2168760</v>
      </c>
      <c r="G117" s="167">
        <v>4440</v>
      </c>
      <c r="H117" s="154">
        <f t="shared" si="58"/>
        <v>12847</v>
      </c>
      <c r="I117" s="104">
        <f t="shared" si="59"/>
        <v>7759</v>
      </c>
      <c r="J117" s="126">
        <v>9528</v>
      </c>
      <c r="K117" s="125">
        <v>0</v>
      </c>
    </row>
    <row r="118" spans="1:11" ht="18.75" thickBot="1" x14ac:dyDescent="0.3">
      <c r="A118" s="84" t="s">
        <v>48</v>
      </c>
      <c r="B118" s="131">
        <f>SUM(B104:B117)</f>
        <v>95132</v>
      </c>
      <c r="C118" s="131">
        <f t="shared" ref="C118:K118" si="62">SUM(C104:C117)</f>
        <v>195527</v>
      </c>
      <c r="D118" s="131">
        <f t="shared" si="62"/>
        <v>24459285</v>
      </c>
      <c r="E118" s="90">
        <f t="shared" si="62"/>
        <v>3628.6431433700086</v>
      </c>
      <c r="F118" s="132">
        <f>SUM(F104:F117)</f>
        <v>24459285</v>
      </c>
      <c r="G118" s="132">
        <f t="shared" si="62"/>
        <v>55971</v>
      </c>
      <c r="H118" s="132">
        <f t="shared" si="62"/>
        <v>139556</v>
      </c>
      <c r="I118" s="89">
        <f>SUM(I104:I117)</f>
        <v>87373</v>
      </c>
      <c r="J118" s="97">
        <f t="shared" si="62"/>
        <v>108130</v>
      </c>
      <c r="K118" s="90">
        <f t="shared" si="62"/>
        <v>24</v>
      </c>
    </row>
    <row r="119" spans="1:11" ht="18.75" thickBot="1" x14ac:dyDescent="0.3">
      <c r="A119" s="146"/>
      <c r="B119" s="147"/>
      <c r="C119" s="147"/>
      <c r="D119" s="147"/>
      <c r="E119" s="148"/>
      <c r="F119" s="147"/>
      <c r="G119" s="137"/>
      <c r="H119" s="137"/>
      <c r="I119" s="81"/>
      <c r="J119" s="81"/>
      <c r="K119" s="81"/>
    </row>
    <row r="120" spans="1:11" ht="18.75" thickBot="1" x14ac:dyDescent="0.3">
      <c r="A120" s="46" t="s">
        <v>105</v>
      </c>
      <c r="B120" s="139"/>
      <c r="C120" s="138"/>
      <c r="D120" s="138"/>
      <c r="E120" s="138"/>
      <c r="F120" s="140"/>
      <c r="G120" s="150"/>
      <c r="H120" s="150"/>
      <c r="I120" s="150"/>
      <c r="J120" s="150"/>
      <c r="K120" s="150"/>
    </row>
    <row r="121" spans="1:11" ht="18" x14ac:dyDescent="0.25">
      <c r="A121" s="54" t="s">
        <v>106</v>
      </c>
      <c r="B121" s="151">
        <v>1751</v>
      </c>
      <c r="C121" s="307">
        <v>3696</v>
      </c>
      <c r="D121" s="151">
        <v>466408</v>
      </c>
      <c r="E121" s="284">
        <f t="shared" ref="E121:E123" si="63">D121/B121</f>
        <v>266.36664762992575</v>
      </c>
      <c r="F121" s="152">
        <f>D121</f>
        <v>466408</v>
      </c>
      <c r="G121" s="151">
        <v>1372</v>
      </c>
      <c r="H121" s="307">
        <f t="shared" ref="H121:H128" si="64">C121-G121</f>
        <v>2324</v>
      </c>
      <c r="I121" s="60">
        <f t="shared" ref="I121:I128" si="65">C121-J121-K121</f>
        <v>1586</v>
      </c>
      <c r="J121" s="315">
        <v>2110</v>
      </c>
      <c r="K121" s="301">
        <v>0</v>
      </c>
    </row>
    <row r="122" spans="1:11" ht="18" x14ac:dyDescent="0.25">
      <c r="A122" s="67" t="s">
        <v>107</v>
      </c>
      <c r="B122" s="111">
        <v>9510</v>
      </c>
      <c r="C122" s="154">
        <v>18089</v>
      </c>
      <c r="D122" s="111">
        <v>2273580</v>
      </c>
      <c r="E122" s="156">
        <f t="shared" si="63"/>
        <v>239.07255520504731</v>
      </c>
      <c r="F122" s="154">
        <f>D122</f>
        <v>2273580</v>
      </c>
      <c r="G122" s="116">
        <v>5500</v>
      </c>
      <c r="H122" s="115">
        <f t="shared" si="64"/>
        <v>12589</v>
      </c>
      <c r="I122" s="141">
        <f t="shared" si="65"/>
        <v>7499</v>
      </c>
      <c r="J122" s="107">
        <v>10589</v>
      </c>
      <c r="K122" s="291">
        <v>1</v>
      </c>
    </row>
    <row r="123" spans="1:11" ht="18" x14ac:dyDescent="0.25">
      <c r="A123" s="67" t="s">
        <v>108</v>
      </c>
      <c r="B123" s="116">
        <v>1534</v>
      </c>
      <c r="C123" s="155">
        <v>2946</v>
      </c>
      <c r="D123" s="116">
        <v>368521</v>
      </c>
      <c r="E123" s="156">
        <f t="shared" si="63"/>
        <v>240.23533246414601</v>
      </c>
      <c r="F123" s="154">
        <f t="shared" ref="F123:F128" si="66">D123</f>
        <v>368521</v>
      </c>
      <c r="G123" s="116">
        <v>909</v>
      </c>
      <c r="H123" s="115">
        <f t="shared" si="64"/>
        <v>2037</v>
      </c>
      <c r="I123" s="141">
        <f t="shared" si="65"/>
        <v>1227</v>
      </c>
      <c r="J123" s="107">
        <v>1719</v>
      </c>
      <c r="K123" s="291">
        <v>0</v>
      </c>
    </row>
    <row r="124" spans="1:11" ht="18" x14ac:dyDescent="0.25">
      <c r="A124" s="67" t="s">
        <v>109</v>
      </c>
      <c r="B124" s="116">
        <v>8483</v>
      </c>
      <c r="C124" s="155">
        <v>14272</v>
      </c>
      <c r="D124" s="116">
        <v>1803627</v>
      </c>
      <c r="E124" s="156">
        <f t="shared" ref="E124:E128" si="67">D124/B124</f>
        <v>212.61664505481551</v>
      </c>
      <c r="F124" s="154">
        <f t="shared" si="66"/>
        <v>1803627</v>
      </c>
      <c r="G124" s="116">
        <v>3907</v>
      </c>
      <c r="H124" s="115">
        <f t="shared" si="64"/>
        <v>10365</v>
      </c>
      <c r="I124" s="141">
        <f t="shared" si="65"/>
        <v>5913</v>
      </c>
      <c r="J124" s="107">
        <v>8357</v>
      </c>
      <c r="K124" s="291">
        <v>2</v>
      </c>
    </row>
    <row r="125" spans="1:11" ht="18" x14ac:dyDescent="0.25">
      <c r="A125" s="67" t="s">
        <v>110</v>
      </c>
      <c r="B125" s="116">
        <v>11196</v>
      </c>
      <c r="C125" s="155">
        <v>22699</v>
      </c>
      <c r="D125" s="116">
        <v>2842747</v>
      </c>
      <c r="E125" s="156">
        <f t="shared" si="67"/>
        <v>253.90737763486959</v>
      </c>
      <c r="F125" s="154">
        <f t="shared" si="66"/>
        <v>2842747</v>
      </c>
      <c r="G125" s="116">
        <v>7979</v>
      </c>
      <c r="H125" s="115">
        <f t="shared" si="64"/>
        <v>14720</v>
      </c>
      <c r="I125" s="141">
        <f t="shared" si="65"/>
        <v>8890</v>
      </c>
      <c r="J125" s="107">
        <v>13805</v>
      </c>
      <c r="K125" s="291">
        <v>4</v>
      </c>
    </row>
    <row r="126" spans="1:11" ht="18" x14ac:dyDescent="0.25">
      <c r="A126" s="67" t="s">
        <v>111</v>
      </c>
      <c r="B126" s="116">
        <v>9624</v>
      </c>
      <c r="C126" s="155">
        <v>18937</v>
      </c>
      <c r="D126" s="116">
        <v>2358163</v>
      </c>
      <c r="E126" s="156">
        <f t="shared" si="67"/>
        <v>245.02940565253533</v>
      </c>
      <c r="F126" s="154">
        <f t="shared" si="66"/>
        <v>2358163</v>
      </c>
      <c r="G126" s="116">
        <v>6680</v>
      </c>
      <c r="H126" s="115">
        <f t="shared" si="64"/>
        <v>12257</v>
      </c>
      <c r="I126" s="141">
        <f t="shared" si="65"/>
        <v>7261</v>
      </c>
      <c r="J126" s="107">
        <v>11673</v>
      </c>
      <c r="K126" s="291">
        <v>3</v>
      </c>
    </row>
    <row r="127" spans="1:11" ht="18" x14ac:dyDescent="0.25">
      <c r="A127" s="67" t="s">
        <v>112</v>
      </c>
      <c r="B127" s="116">
        <v>7698</v>
      </c>
      <c r="C127" s="155">
        <v>15651</v>
      </c>
      <c r="D127" s="116">
        <v>1975543</v>
      </c>
      <c r="E127" s="156">
        <f t="shared" si="67"/>
        <v>256.6306832943622</v>
      </c>
      <c r="F127" s="154">
        <f t="shared" si="66"/>
        <v>1975543</v>
      </c>
      <c r="G127" s="116">
        <v>5596</v>
      </c>
      <c r="H127" s="115">
        <f t="shared" si="64"/>
        <v>10055</v>
      </c>
      <c r="I127" s="141">
        <f t="shared" si="65"/>
        <v>6218</v>
      </c>
      <c r="J127" s="107">
        <v>9432</v>
      </c>
      <c r="K127" s="291">
        <v>1</v>
      </c>
    </row>
    <row r="128" spans="1:11" ht="18.75" thickBot="1" x14ac:dyDescent="0.3">
      <c r="A128" s="169" t="s">
        <v>113</v>
      </c>
      <c r="B128" s="157">
        <v>14353</v>
      </c>
      <c r="C128" s="158">
        <v>26942</v>
      </c>
      <c r="D128" s="157">
        <v>3367170</v>
      </c>
      <c r="E128" s="202">
        <f t="shared" si="67"/>
        <v>234.59694837316241</v>
      </c>
      <c r="F128" s="154">
        <f t="shared" si="66"/>
        <v>3367170</v>
      </c>
      <c r="G128" s="157">
        <v>8979</v>
      </c>
      <c r="H128" s="298">
        <f t="shared" si="64"/>
        <v>17963</v>
      </c>
      <c r="I128" s="145">
        <f t="shared" si="65"/>
        <v>10630</v>
      </c>
      <c r="J128" s="292">
        <v>16312</v>
      </c>
      <c r="K128" s="293">
        <v>0</v>
      </c>
    </row>
    <row r="129" spans="1:11" ht="18.75" thickBot="1" x14ac:dyDescent="0.3">
      <c r="A129" s="84" t="s">
        <v>48</v>
      </c>
      <c r="B129" s="131">
        <f t="shared" ref="B129:K129" si="68">SUM(B121:B128)</f>
        <v>64149</v>
      </c>
      <c r="C129" s="131">
        <f t="shared" si="68"/>
        <v>123232</v>
      </c>
      <c r="D129" s="131">
        <f t="shared" si="68"/>
        <v>15455759</v>
      </c>
      <c r="E129" s="90">
        <f t="shared" si="68"/>
        <v>1948.4555953088641</v>
      </c>
      <c r="F129" s="132">
        <f>SUM(F121:F128)</f>
        <v>15455759</v>
      </c>
      <c r="G129" s="135">
        <f t="shared" si="68"/>
        <v>40922</v>
      </c>
      <c r="H129" s="135">
        <f t="shared" si="68"/>
        <v>82310</v>
      </c>
      <c r="I129" s="336">
        <f>SUM(I121:I128)</f>
        <v>49224</v>
      </c>
      <c r="J129" s="416">
        <f t="shared" si="68"/>
        <v>73997</v>
      </c>
      <c r="K129" s="290">
        <f t="shared" si="68"/>
        <v>11</v>
      </c>
    </row>
    <row r="130" spans="1:11" ht="18.75" thickBot="1" x14ac:dyDescent="0.3">
      <c r="A130" s="146"/>
      <c r="B130" s="147"/>
      <c r="C130" s="147"/>
      <c r="D130" s="147"/>
      <c r="E130" s="148"/>
      <c r="F130" s="147"/>
      <c r="G130" s="137"/>
      <c r="H130" s="137"/>
      <c r="I130" s="81"/>
      <c r="J130" s="81"/>
      <c r="K130" s="81"/>
    </row>
    <row r="131" spans="1:11" ht="18.75" thickBot="1" x14ac:dyDescent="0.3">
      <c r="A131" s="177" t="s">
        <v>114</v>
      </c>
      <c r="B131" s="133">
        <f>SUM(B129+B118+B101+B89+B76+B67+B57+B47+B32+B16)</f>
        <v>666435</v>
      </c>
      <c r="C131" s="133">
        <f t="shared" ref="C131:K131" si="69">SUM(C129+C118+C101+C89+C76+C67+C57+C47+C32+C16)</f>
        <v>1310421</v>
      </c>
      <c r="D131" s="133">
        <f t="shared" si="69"/>
        <v>163644467</v>
      </c>
      <c r="E131" s="133">
        <f t="shared" si="69"/>
        <v>23241.575237879257</v>
      </c>
      <c r="F131" s="132">
        <f t="shared" si="69"/>
        <v>163644467</v>
      </c>
      <c r="G131" s="132">
        <f t="shared" si="69"/>
        <v>376843</v>
      </c>
      <c r="H131" s="132">
        <f t="shared" si="69"/>
        <v>933578</v>
      </c>
      <c r="I131" s="131">
        <f t="shared" si="69"/>
        <v>570269</v>
      </c>
      <c r="J131" s="187">
        <f t="shared" si="69"/>
        <v>740009</v>
      </c>
      <c r="K131" s="178">
        <f t="shared" si="69"/>
        <v>143</v>
      </c>
    </row>
    <row r="133" spans="1:11" x14ac:dyDescent="0.2">
      <c r="B133" s="180">
        <f>SUM(B129+B118+B101+B89+B76+B67+B57+B47+B32+B16)</f>
        <v>666435</v>
      </c>
    </row>
    <row r="134" spans="1:11" x14ac:dyDescent="0.2">
      <c r="B134" s="180"/>
      <c r="D134" s="180">
        <f>C128+C127+C126+C125+C124+C121</f>
        <v>102197</v>
      </c>
    </row>
  </sheetData>
  <mergeCells count="5">
    <mergeCell ref="C5:F5"/>
    <mergeCell ref="C2:F2"/>
    <mergeCell ref="C3:F3"/>
    <mergeCell ref="C4:F4"/>
    <mergeCell ref="C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Octubre 14</vt:lpstr>
      <vt:lpstr>Noviembre 14</vt:lpstr>
      <vt:lpstr>Dec 14</vt:lpstr>
      <vt:lpstr>Ene 15</vt:lpstr>
      <vt:lpstr>Feb 15</vt:lpstr>
      <vt:lpstr>Mar 15</vt:lpstr>
      <vt:lpstr>Apr 15</vt:lpstr>
      <vt:lpstr>May 15</vt:lpstr>
      <vt:lpstr>Jun 15</vt:lpstr>
      <vt:lpstr>Jul 15</vt:lpstr>
      <vt:lpstr>Ago 15</vt:lpstr>
      <vt:lpstr>Sep 15</vt:lpstr>
      <vt:lpstr>Promedio Anual</vt:lpstr>
      <vt:lpstr>Trimestre Oct-Dic</vt:lpstr>
      <vt:lpstr>Trimestre Ene-Mar</vt:lpstr>
      <vt:lpstr>Trimestre Abr-Jun</vt:lpstr>
      <vt:lpstr>Trimestre Jul-Sep</vt:lpstr>
      <vt:lpstr>Region</vt:lpstr>
      <vt:lpstr>Edad</vt:lpstr>
      <vt:lpstr>Trimestre por Region</vt:lpstr>
      <vt:lpstr>Sheet1</vt:lpstr>
    </vt:vector>
  </TitlesOfParts>
  <Company>ADSEF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ssouchet</dc:creator>
  <cp:lastModifiedBy>Shayli Souchet Aponte</cp:lastModifiedBy>
  <dcterms:created xsi:type="dcterms:W3CDTF">2009-10-19T14:04:59Z</dcterms:created>
  <dcterms:modified xsi:type="dcterms:W3CDTF">2018-09-10T17:57:23Z</dcterms:modified>
</cp:coreProperties>
</file>